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с 01.01.2026г." sheetId="1" r:id="rId1"/>
    <sheet name="c 01.03.2026г." sheetId="2" r:id="rId2"/>
    <sheet name="c 14.05.2026г." sheetId="3" r:id="rId3"/>
  </sheets>
  <definedNames>
    <definedName name="_xlnm.Print_Area" localSheetId="1">'c 01.03.2026г.'!$A$1:$O$487</definedName>
    <definedName name="_xlnm.Print_Area" localSheetId="0">'с 01.01.2026г.'!$A$1:$M$664</definedName>
  </definedNames>
  <calcPr calcId="125725"/>
</workbook>
</file>

<file path=xl/calcChain.xml><?xml version="1.0" encoding="utf-8"?>
<calcChain xmlns="http://schemas.openxmlformats.org/spreadsheetml/2006/main">
  <c r="K9" i="3"/>
  <c r="M9" s="1"/>
  <c r="M12"/>
  <c r="M15"/>
  <c r="K19"/>
  <c r="M19"/>
  <c r="M21"/>
  <c r="M26"/>
  <c r="M29"/>
  <c r="K36"/>
  <c r="M36" s="1"/>
  <c r="M34" s="1"/>
  <c r="M37"/>
  <c r="M38"/>
  <c r="M39"/>
  <c r="M41"/>
  <c r="M42"/>
  <c r="M43"/>
  <c r="M44"/>
  <c r="M48"/>
  <c r="M51"/>
  <c r="M65"/>
  <c r="K77"/>
  <c r="M77" s="1"/>
  <c r="M80"/>
  <c r="M83"/>
  <c r="K87"/>
  <c r="M87" s="1"/>
  <c r="M89"/>
  <c r="M94"/>
  <c r="M97"/>
  <c r="K102"/>
  <c r="K136" s="1"/>
  <c r="K104"/>
  <c r="M104" s="1"/>
  <c r="M102" s="1"/>
  <c r="M105"/>
  <c r="M106"/>
  <c r="M107"/>
  <c r="M109"/>
  <c r="M110"/>
  <c r="M111"/>
  <c r="M112"/>
  <c r="M116"/>
  <c r="M119"/>
  <c r="M133"/>
  <c r="M136" s="1"/>
  <c r="K145"/>
  <c r="M145" s="1"/>
  <c r="M148"/>
  <c r="M151"/>
  <c r="K155"/>
  <c r="M155" s="1"/>
  <c r="M157"/>
  <c r="M162"/>
  <c r="M165"/>
  <c r="K172"/>
  <c r="M172" s="1"/>
  <c r="M170" s="1"/>
  <c r="M173"/>
  <c r="M174"/>
  <c r="M175"/>
  <c r="M177"/>
  <c r="M178"/>
  <c r="M179"/>
  <c r="M180"/>
  <c r="M184"/>
  <c r="M187"/>
  <c r="M201"/>
  <c r="K213"/>
  <c r="M213"/>
  <c r="M216"/>
  <c r="M219"/>
  <c r="K223"/>
  <c r="M223" s="1"/>
  <c r="M225"/>
  <c r="M230"/>
  <c r="M233"/>
  <c r="K240"/>
  <c r="M240" s="1"/>
  <c r="M238" s="1"/>
  <c r="M241"/>
  <c r="M242"/>
  <c r="M243"/>
  <c r="M245"/>
  <c r="M246"/>
  <c r="M247"/>
  <c r="M248"/>
  <c r="M252"/>
  <c r="M255"/>
  <c r="M269"/>
  <c r="K281"/>
  <c r="M281" s="1"/>
  <c r="M284"/>
  <c r="M287"/>
  <c r="K291"/>
  <c r="M291" s="1"/>
  <c r="M293"/>
  <c r="M298"/>
  <c r="M301"/>
  <c r="K306"/>
  <c r="K308"/>
  <c r="M308"/>
  <c r="M306" s="1"/>
  <c r="M309"/>
  <c r="M310"/>
  <c r="M311"/>
  <c r="M313"/>
  <c r="M314"/>
  <c r="M315"/>
  <c r="M316"/>
  <c r="M320"/>
  <c r="M323"/>
  <c r="M337"/>
  <c r="K338"/>
  <c r="M338" s="1"/>
  <c r="K340"/>
  <c r="K339" s="1"/>
  <c r="M339" s="1"/>
  <c r="K349"/>
  <c r="M349"/>
  <c r="M352"/>
  <c r="M355"/>
  <c r="K359"/>
  <c r="M359" s="1"/>
  <c r="M361"/>
  <c r="M366"/>
  <c r="M369"/>
  <c r="K374"/>
  <c r="K376"/>
  <c r="M376" s="1"/>
  <c r="M374" s="1"/>
  <c r="M377"/>
  <c r="M378"/>
  <c r="M379"/>
  <c r="M381"/>
  <c r="M382"/>
  <c r="M383"/>
  <c r="M384"/>
  <c r="M388"/>
  <c r="M391"/>
  <c r="M405"/>
  <c r="K406"/>
  <c r="M406" s="1"/>
  <c r="K408"/>
  <c r="K417"/>
  <c r="M417"/>
  <c r="M420"/>
  <c r="M423"/>
  <c r="K427"/>
  <c r="M427" s="1"/>
  <c r="M429"/>
  <c r="M434"/>
  <c r="M437"/>
  <c r="K444"/>
  <c r="K442" s="1"/>
  <c r="K476" s="1"/>
  <c r="M444"/>
  <c r="M442" s="1"/>
  <c r="M445"/>
  <c r="M446"/>
  <c r="M447"/>
  <c r="M449"/>
  <c r="M450"/>
  <c r="M451"/>
  <c r="M452"/>
  <c r="M456"/>
  <c r="M459"/>
  <c r="M473"/>
  <c r="K134" l="1"/>
  <c r="M134" s="1"/>
  <c r="M272"/>
  <c r="M476"/>
  <c r="M68"/>
  <c r="M408"/>
  <c r="M204"/>
  <c r="K474"/>
  <c r="M474" s="1"/>
  <c r="M340"/>
  <c r="K238"/>
  <c r="K272" s="1"/>
  <c r="K170"/>
  <c r="K204" s="1"/>
  <c r="K34"/>
  <c r="K68" s="1"/>
  <c r="K407"/>
  <c r="M407" s="1"/>
  <c r="K9" i="2"/>
  <c r="M9" s="1"/>
  <c r="N9"/>
  <c r="M12"/>
  <c r="N12"/>
  <c r="O12"/>
  <c r="M15"/>
  <c r="N15"/>
  <c r="O15" s="1"/>
  <c r="O9" s="1"/>
  <c r="K19"/>
  <c r="M19" s="1"/>
  <c r="M21"/>
  <c r="N21"/>
  <c r="O21" s="1"/>
  <c r="O19" s="1"/>
  <c r="M26"/>
  <c r="N26"/>
  <c r="O26"/>
  <c r="M29"/>
  <c r="N29"/>
  <c r="O29"/>
  <c r="K36"/>
  <c r="M36"/>
  <c r="M37"/>
  <c r="N37"/>
  <c r="N36" s="1"/>
  <c r="O37"/>
  <c r="O36" s="1"/>
  <c r="M38"/>
  <c r="N38"/>
  <c r="O38" s="1"/>
  <c r="M39"/>
  <c r="N39"/>
  <c r="O39" s="1"/>
  <c r="M41"/>
  <c r="N41"/>
  <c r="O41" s="1"/>
  <c r="N42"/>
  <c r="O42" s="1"/>
  <c r="K43"/>
  <c r="K34" s="1"/>
  <c r="K80" s="1"/>
  <c r="K79" s="1"/>
  <c r="M79" s="1"/>
  <c r="M44"/>
  <c r="N44"/>
  <c r="O44"/>
  <c r="M45"/>
  <c r="N45"/>
  <c r="O45"/>
  <c r="M47"/>
  <c r="N47"/>
  <c r="O47" s="1"/>
  <c r="O43" s="1"/>
  <c r="M48"/>
  <c r="N48"/>
  <c r="O48"/>
  <c r="M49"/>
  <c r="N49"/>
  <c r="O49" s="1"/>
  <c r="M50"/>
  <c r="N50"/>
  <c r="O50" s="1"/>
  <c r="K51"/>
  <c r="M51"/>
  <c r="M52"/>
  <c r="N52"/>
  <c r="N51" s="1"/>
  <c r="O52"/>
  <c r="O51" s="1"/>
  <c r="M53"/>
  <c r="N53"/>
  <c r="O53" s="1"/>
  <c r="M54"/>
  <c r="N54"/>
  <c r="O54"/>
  <c r="M55"/>
  <c r="N55"/>
  <c r="O55"/>
  <c r="M56"/>
  <c r="N56"/>
  <c r="O56" s="1"/>
  <c r="M60"/>
  <c r="N60"/>
  <c r="O60" s="1"/>
  <c r="M63"/>
  <c r="N63"/>
  <c r="O63" s="1"/>
  <c r="M77"/>
  <c r="N77"/>
  <c r="O77" s="1"/>
  <c r="M78"/>
  <c r="K89"/>
  <c r="M89" s="1"/>
  <c r="M92"/>
  <c r="N92"/>
  <c r="O92" s="1"/>
  <c r="O89" s="1"/>
  <c r="M95"/>
  <c r="N95"/>
  <c r="O95"/>
  <c r="K99"/>
  <c r="M101"/>
  <c r="N101"/>
  <c r="O101" s="1"/>
  <c r="M106"/>
  <c r="N106"/>
  <c r="O106" s="1"/>
  <c r="M109"/>
  <c r="N109"/>
  <c r="O109" s="1"/>
  <c r="K116"/>
  <c r="K114" s="1"/>
  <c r="K162" s="1"/>
  <c r="M117"/>
  <c r="N117"/>
  <c r="O117" s="1"/>
  <c r="O116" s="1"/>
  <c r="M118"/>
  <c r="N118"/>
  <c r="O118" s="1"/>
  <c r="M119"/>
  <c r="N119"/>
  <c r="O119" s="1"/>
  <c r="M121"/>
  <c r="N121"/>
  <c r="O121" s="1"/>
  <c r="M122"/>
  <c r="N122"/>
  <c r="O122" s="1"/>
  <c r="K123"/>
  <c r="M123"/>
  <c r="M124"/>
  <c r="N124"/>
  <c r="O124"/>
  <c r="M125"/>
  <c r="N125"/>
  <c r="O125" s="1"/>
  <c r="O123" s="1"/>
  <c r="M127"/>
  <c r="N127"/>
  <c r="O127"/>
  <c r="M128"/>
  <c r="N128"/>
  <c r="O128" s="1"/>
  <c r="M129"/>
  <c r="N129"/>
  <c r="N123" s="1"/>
  <c r="O129"/>
  <c r="M130"/>
  <c r="N130"/>
  <c r="O130"/>
  <c r="K131"/>
  <c r="M131" s="1"/>
  <c r="M132"/>
  <c r="N132"/>
  <c r="O132" s="1"/>
  <c r="M133"/>
  <c r="N133"/>
  <c r="O133" s="1"/>
  <c r="M134"/>
  <c r="N134"/>
  <c r="O134" s="1"/>
  <c r="M135"/>
  <c r="N135"/>
  <c r="O135" s="1"/>
  <c r="M136"/>
  <c r="N136"/>
  <c r="O136"/>
  <c r="M140"/>
  <c r="N140"/>
  <c r="O140" s="1"/>
  <c r="M143"/>
  <c r="N143"/>
  <c r="O143" s="1"/>
  <c r="M157"/>
  <c r="N157"/>
  <c r="M158"/>
  <c r="N158"/>
  <c r="O158" s="1"/>
  <c r="M159"/>
  <c r="N159"/>
  <c r="O159" s="1"/>
  <c r="M160"/>
  <c r="K172"/>
  <c r="M172" s="1"/>
  <c r="N172"/>
  <c r="M175"/>
  <c r="N175"/>
  <c r="O175" s="1"/>
  <c r="O172" s="1"/>
  <c r="M178"/>
  <c r="N178"/>
  <c r="O178"/>
  <c r="K182"/>
  <c r="M182" s="1"/>
  <c r="M184"/>
  <c r="N184"/>
  <c r="N182" s="1"/>
  <c r="M189"/>
  <c r="N189"/>
  <c r="O189"/>
  <c r="M192"/>
  <c r="N192"/>
  <c r="O192"/>
  <c r="K197"/>
  <c r="K245" s="1"/>
  <c r="K244" s="1"/>
  <c r="M244" s="1"/>
  <c r="K199"/>
  <c r="M199"/>
  <c r="N199"/>
  <c r="M200"/>
  <c r="N200"/>
  <c r="O200"/>
  <c r="M201"/>
  <c r="N201"/>
  <c r="O201" s="1"/>
  <c r="M202"/>
  <c r="N202"/>
  <c r="O202"/>
  <c r="M204"/>
  <c r="N204"/>
  <c r="O204" s="1"/>
  <c r="M205"/>
  <c r="N205"/>
  <c r="O205"/>
  <c r="K206"/>
  <c r="M206" s="1"/>
  <c r="M207"/>
  <c r="N207"/>
  <c r="O207" s="1"/>
  <c r="O206" s="1"/>
  <c r="M208"/>
  <c r="N208"/>
  <c r="O208" s="1"/>
  <c r="M210"/>
  <c r="N210"/>
  <c r="O210" s="1"/>
  <c r="M211"/>
  <c r="N211"/>
  <c r="O211" s="1"/>
  <c r="M212"/>
  <c r="N212"/>
  <c r="O212" s="1"/>
  <c r="M213"/>
  <c r="N213"/>
  <c r="O213" s="1"/>
  <c r="K214"/>
  <c r="M214" s="1"/>
  <c r="M215"/>
  <c r="N215"/>
  <c r="O215" s="1"/>
  <c r="O214" s="1"/>
  <c r="M216"/>
  <c r="N216"/>
  <c r="O216"/>
  <c r="M217"/>
  <c r="N217"/>
  <c r="O217" s="1"/>
  <c r="M218"/>
  <c r="N218"/>
  <c r="O218"/>
  <c r="M219"/>
  <c r="N219"/>
  <c r="O219"/>
  <c r="M223"/>
  <c r="N223"/>
  <c r="O223" s="1"/>
  <c r="M226"/>
  <c r="N226"/>
  <c r="O226"/>
  <c r="M240"/>
  <c r="N240"/>
  <c r="O240" s="1"/>
  <c r="M241"/>
  <c r="N241"/>
  <c r="O241"/>
  <c r="M242"/>
  <c r="N242"/>
  <c r="O242" s="1"/>
  <c r="M243"/>
  <c r="K254"/>
  <c r="M254" s="1"/>
  <c r="M257"/>
  <c r="N257"/>
  <c r="N254" s="1"/>
  <c r="O257"/>
  <c r="O254" s="1"/>
  <c r="M260"/>
  <c r="N260"/>
  <c r="O260"/>
  <c r="K264"/>
  <c r="M264" s="1"/>
  <c r="M266"/>
  <c r="N266"/>
  <c r="O266" s="1"/>
  <c r="O264" s="1"/>
  <c r="M271"/>
  <c r="N271"/>
  <c r="O271" s="1"/>
  <c r="M274"/>
  <c r="N274"/>
  <c r="O274" s="1"/>
  <c r="K281"/>
  <c r="M281"/>
  <c r="M282"/>
  <c r="N282"/>
  <c r="N281" s="1"/>
  <c r="M283"/>
  <c r="N283"/>
  <c r="O283"/>
  <c r="M284"/>
  <c r="N284"/>
  <c r="O284" s="1"/>
  <c r="M286"/>
  <c r="N286"/>
  <c r="O286" s="1"/>
  <c r="M287"/>
  <c r="N287"/>
  <c r="O287" s="1"/>
  <c r="K288"/>
  <c r="M288"/>
  <c r="N288"/>
  <c r="M289"/>
  <c r="N289"/>
  <c r="O289"/>
  <c r="M290"/>
  <c r="N290"/>
  <c r="O290" s="1"/>
  <c r="M292"/>
  <c r="N292"/>
  <c r="O292"/>
  <c r="M293"/>
  <c r="N293"/>
  <c r="O293" s="1"/>
  <c r="M294"/>
  <c r="N294"/>
  <c r="O294"/>
  <c r="M295"/>
  <c r="N295"/>
  <c r="O295" s="1"/>
  <c r="K296"/>
  <c r="K279" s="1"/>
  <c r="M297"/>
  <c r="N297"/>
  <c r="O297" s="1"/>
  <c r="M298"/>
  <c r="N298"/>
  <c r="O298" s="1"/>
  <c r="M299"/>
  <c r="N299"/>
  <c r="O299" s="1"/>
  <c r="M300"/>
  <c r="N300"/>
  <c r="O300" s="1"/>
  <c r="M301"/>
  <c r="N301"/>
  <c r="O301" s="1"/>
  <c r="M305"/>
  <c r="N305"/>
  <c r="O305" s="1"/>
  <c r="M308"/>
  <c r="N308"/>
  <c r="O308"/>
  <c r="M322"/>
  <c r="N322"/>
  <c r="O322" s="1"/>
  <c r="M323"/>
  <c r="N323"/>
  <c r="O323" s="1"/>
  <c r="M324"/>
  <c r="N324"/>
  <c r="O324" s="1"/>
  <c r="M325"/>
  <c r="K326"/>
  <c r="M326" s="1"/>
  <c r="K336"/>
  <c r="M336" s="1"/>
  <c r="M339"/>
  <c r="N339"/>
  <c r="O339" s="1"/>
  <c r="O336" s="1"/>
  <c r="M342"/>
  <c r="N342"/>
  <c r="O342"/>
  <c r="K346"/>
  <c r="M346" s="1"/>
  <c r="M348"/>
  <c r="N348"/>
  <c r="O348"/>
  <c r="M353"/>
  <c r="N353"/>
  <c r="O353" s="1"/>
  <c r="M355"/>
  <c r="N355"/>
  <c r="N346" s="1"/>
  <c r="K360"/>
  <c r="O360" s="1"/>
  <c r="N360"/>
  <c r="M361"/>
  <c r="N361"/>
  <c r="O361" s="1"/>
  <c r="M362"/>
  <c r="N362"/>
  <c r="O362" s="1"/>
  <c r="M363"/>
  <c r="N363"/>
  <c r="O363" s="1"/>
  <c r="M365"/>
  <c r="N365"/>
  <c r="O365" s="1"/>
  <c r="M366"/>
  <c r="N366"/>
  <c r="O366" s="1"/>
  <c r="K367"/>
  <c r="M367" s="1"/>
  <c r="M368"/>
  <c r="N368"/>
  <c r="O368"/>
  <c r="M369"/>
  <c r="N369"/>
  <c r="N367" s="1"/>
  <c r="N359" s="1"/>
  <c r="M371"/>
  <c r="N371"/>
  <c r="O371"/>
  <c r="M372"/>
  <c r="N372"/>
  <c r="O372"/>
  <c r="M375"/>
  <c r="N375"/>
  <c r="O375" s="1"/>
  <c r="M376"/>
  <c r="N376"/>
  <c r="O376"/>
  <c r="K377"/>
  <c r="M377" s="1"/>
  <c r="N377"/>
  <c r="M378"/>
  <c r="N378"/>
  <c r="O378" s="1"/>
  <c r="M379"/>
  <c r="N379"/>
  <c r="O379" s="1"/>
  <c r="M381"/>
  <c r="N381"/>
  <c r="O381"/>
  <c r="M382"/>
  <c r="N382"/>
  <c r="O382" s="1"/>
  <c r="M383"/>
  <c r="N383"/>
  <c r="O383" s="1"/>
  <c r="M384"/>
  <c r="N384"/>
  <c r="O384" s="1"/>
  <c r="M385"/>
  <c r="N385"/>
  <c r="O385" s="1"/>
  <c r="M388"/>
  <c r="N388"/>
  <c r="O388" s="1"/>
  <c r="M400"/>
  <c r="N400"/>
  <c r="O400" s="1"/>
  <c r="M401"/>
  <c r="N401"/>
  <c r="O401" s="1"/>
  <c r="M403"/>
  <c r="M404"/>
  <c r="K414"/>
  <c r="M414" s="1"/>
  <c r="M417"/>
  <c r="N417"/>
  <c r="O417" s="1"/>
  <c r="M420"/>
  <c r="N420"/>
  <c r="N414" s="1"/>
  <c r="K424"/>
  <c r="M424" s="1"/>
  <c r="N424"/>
  <c r="M426"/>
  <c r="N426"/>
  <c r="O426" s="1"/>
  <c r="M431"/>
  <c r="N431"/>
  <c r="O431" s="1"/>
  <c r="M434"/>
  <c r="N434"/>
  <c r="O434" s="1"/>
  <c r="K439"/>
  <c r="K487" s="1"/>
  <c r="K441"/>
  <c r="M441"/>
  <c r="M442"/>
  <c r="N442"/>
  <c r="O442" s="1"/>
  <c r="M443"/>
  <c r="N443"/>
  <c r="O443"/>
  <c r="M444"/>
  <c r="N444"/>
  <c r="O444" s="1"/>
  <c r="M446"/>
  <c r="N446"/>
  <c r="N441" s="1"/>
  <c r="M447"/>
  <c r="N447"/>
  <c r="O447" s="1"/>
  <c r="K448"/>
  <c r="M448" s="1"/>
  <c r="M439" s="1"/>
  <c r="M487" s="1"/>
  <c r="M449"/>
  <c r="N449"/>
  <c r="O449" s="1"/>
  <c r="O448" s="1"/>
  <c r="M450"/>
  <c r="N450"/>
  <c r="O450"/>
  <c r="M452"/>
  <c r="N452"/>
  <c r="O452" s="1"/>
  <c r="M453"/>
  <c r="N453"/>
  <c r="O453" s="1"/>
  <c r="M454"/>
  <c r="N454"/>
  <c r="O454" s="1"/>
  <c r="M455"/>
  <c r="N455"/>
  <c r="O455" s="1"/>
  <c r="K456"/>
  <c r="M456" s="1"/>
  <c r="M457"/>
  <c r="N457"/>
  <c r="N456" s="1"/>
  <c r="M458"/>
  <c r="N458"/>
  <c r="O458" s="1"/>
  <c r="M459"/>
  <c r="N459"/>
  <c r="O459" s="1"/>
  <c r="M460"/>
  <c r="N460"/>
  <c r="O460" s="1"/>
  <c r="M461"/>
  <c r="N461"/>
  <c r="O461" s="1"/>
  <c r="M465"/>
  <c r="O465"/>
  <c r="M468"/>
  <c r="N468"/>
  <c r="O468" s="1"/>
  <c r="M482"/>
  <c r="N482"/>
  <c r="O482" s="1"/>
  <c r="M483"/>
  <c r="N483"/>
  <c r="O483" s="1"/>
  <c r="M484"/>
  <c r="N484"/>
  <c r="O484"/>
  <c r="M485"/>
  <c r="M486"/>
  <c r="K135" i="3" l="1"/>
  <c r="M135" s="1"/>
  <c r="K67"/>
  <c r="M67" s="1"/>
  <c r="K66"/>
  <c r="M66" s="1"/>
  <c r="K271"/>
  <c r="M271" s="1"/>
  <c r="K270"/>
  <c r="M270" s="1"/>
  <c r="K203"/>
  <c r="M203" s="1"/>
  <c r="K202"/>
  <c r="M202" s="1"/>
  <c r="K475"/>
  <c r="M475" s="1"/>
  <c r="O80" i="2"/>
  <c r="M162"/>
  <c r="M279"/>
  <c r="M327" s="1"/>
  <c r="O245"/>
  <c r="O99"/>
  <c r="M245"/>
  <c r="O288"/>
  <c r="O131"/>
  <c r="O114" s="1"/>
  <c r="K161"/>
  <c r="M161" s="1"/>
  <c r="N34"/>
  <c r="O34"/>
  <c r="O296"/>
  <c r="O199"/>
  <c r="O197" s="1"/>
  <c r="M197"/>
  <c r="O424"/>
  <c r="O377"/>
  <c r="O420"/>
  <c r="O414" s="1"/>
  <c r="O282"/>
  <c r="O281" s="1"/>
  <c r="O279" s="1"/>
  <c r="O327" s="1"/>
  <c r="O457"/>
  <c r="O456" s="1"/>
  <c r="O446"/>
  <c r="O441" s="1"/>
  <c r="O439" s="1"/>
  <c r="O355"/>
  <c r="M116"/>
  <c r="M114" s="1"/>
  <c r="O369"/>
  <c r="O367" s="1"/>
  <c r="O359" s="1"/>
  <c r="K359"/>
  <c r="K405" s="1"/>
  <c r="N206"/>
  <c r="N197" s="1"/>
  <c r="N245" s="1"/>
  <c r="O184"/>
  <c r="O182" s="1"/>
  <c r="N116"/>
  <c r="N114" s="1"/>
  <c r="N162" s="1"/>
  <c r="O162" s="1"/>
  <c r="M296"/>
  <c r="O157"/>
  <c r="N296"/>
  <c r="N279" s="1"/>
  <c r="N327" s="1"/>
  <c r="N448"/>
  <c r="N439" s="1"/>
  <c r="N487" s="1"/>
  <c r="M360"/>
  <c r="M359" s="1"/>
  <c r="M405" s="1"/>
  <c r="N89"/>
  <c r="N19"/>
  <c r="N264"/>
  <c r="N131"/>
  <c r="N336"/>
  <c r="M43"/>
  <c r="M34" s="1"/>
  <c r="M80" s="1"/>
  <c r="N43"/>
  <c r="M99"/>
  <c r="N99"/>
  <c r="O346"/>
  <c r="N214"/>
  <c r="M662" i="1"/>
  <c r="M661"/>
  <c r="M660"/>
  <c r="M659"/>
  <c r="M658"/>
  <c r="M644"/>
  <c r="M641"/>
  <c r="M637"/>
  <c r="M636"/>
  <c r="M635"/>
  <c r="M634"/>
  <c r="M633"/>
  <c r="K632"/>
  <c r="M632" s="1"/>
  <c r="M631"/>
  <c r="M630"/>
  <c r="M629"/>
  <c r="M628"/>
  <c r="M626"/>
  <c r="M625"/>
  <c r="K624"/>
  <c r="M624" s="1"/>
  <c r="M623"/>
  <c r="M622"/>
  <c r="M620"/>
  <c r="M619"/>
  <c r="M618"/>
  <c r="M617"/>
  <c r="K617"/>
  <c r="M610"/>
  <c r="M607"/>
  <c r="M602"/>
  <c r="K600"/>
  <c r="M600" s="1"/>
  <c r="M596"/>
  <c r="M593"/>
  <c r="K590"/>
  <c r="M590" s="1"/>
  <c r="M579"/>
  <c r="M577"/>
  <c r="M576"/>
  <c r="M562"/>
  <c r="M559"/>
  <c r="M555"/>
  <c r="M554"/>
  <c r="M553"/>
  <c r="M552"/>
  <c r="M551"/>
  <c r="M550" s="1"/>
  <c r="K550"/>
  <c r="M549"/>
  <c r="M548"/>
  <c r="M547"/>
  <c r="M546"/>
  <c r="M544"/>
  <c r="M543"/>
  <c r="K542"/>
  <c r="M542" s="1"/>
  <c r="M541"/>
  <c r="M540"/>
  <c r="M538"/>
  <c r="M537"/>
  <c r="M536"/>
  <c r="M535"/>
  <c r="K535"/>
  <c r="M528"/>
  <c r="M525"/>
  <c r="M520"/>
  <c r="K518"/>
  <c r="M518" s="1"/>
  <c r="M514"/>
  <c r="M511"/>
  <c r="K508"/>
  <c r="M508" s="1"/>
  <c r="M497"/>
  <c r="M496"/>
  <c r="M495"/>
  <c r="M494"/>
  <c r="M480"/>
  <c r="M477"/>
  <c r="M473"/>
  <c r="M472"/>
  <c r="M471"/>
  <c r="M470"/>
  <c r="M469"/>
  <c r="M468"/>
  <c r="K468"/>
  <c r="M467"/>
  <c r="M466"/>
  <c r="M465"/>
  <c r="M464"/>
  <c r="M462"/>
  <c r="M461"/>
  <c r="M460"/>
  <c r="K460"/>
  <c r="M459"/>
  <c r="M458"/>
  <c r="M456"/>
  <c r="M455"/>
  <c r="M454"/>
  <c r="K453"/>
  <c r="K451" s="1"/>
  <c r="M446"/>
  <c r="M443"/>
  <c r="M438"/>
  <c r="K436"/>
  <c r="M436" s="1"/>
  <c r="M432"/>
  <c r="M429"/>
  <c r="K426"/>
  <c r="M426" s="1"/>
  <c r="M416"/>
  <c r="M414"/>
  <c r="M413"/>
  <c r="M399"/>
  <c r="M396"/>
  <c r="M392"/>
  <c r="M391"/>
  <c r="M390"/>
  <c r="M389"/>
  <c r="M388"/>
  <c r="K387"/>
  <c r="M387" s="1"/>
  <c r="M386"/>
  <c r="M385"/>
  <c r="M384"/>
  <c r="M383"/>
  <c r="M381"/>
  <c r="M380"/>
  <c r="K379"/>
  <c r="M379" s="1"/>
  <c r="M378"/>
  <c r="M377"/>
  <c r="M375"/>
  <c r="M374"/>
  <c r="M373"/>
  <c r="K372"/>
  <c r="M372" s="1"/>
  <c r="M365"/>
  <c r="M362"/>
  <c r="M357"/>
  <c r="K355"/>
  <c r="M355" s="1"/>
  <c r="M351"/>
  <c r="M348"/>
  <c r="K345"/>
  <c r="M345" s="1"/>
  <c r="M335"/>
  <c r="M333"/>
  <c r="M332"/>
  <c r="M318"/>
  <c r="M315"/>
  <c r="M311"/>
  <c r="M310"/>
  <c r="M309"/>
  <c r="M308"/>
  <c r="M306"/>
  <c r="M305"/>
  <c r="K304"/>
  <c r="M304" s="1"/>
  <c r="M303"/>
  <c r="M302"/>
  <c r="M299"/>
  <c r="M298"/>
  <c r="M296"/>
  <c r="M295"/>
  <c r="K294"/>
  <c r="M294" s="1"/>
  <c r="M292"/>
  <c r="M290"/>
  <c r="M289"/>
  <c r="M288"/>
  <c r="K287"/>
  <c r="K285" s="1"/>
  <c r="K337" s="1"/>
  <c r="K336" s="1"/>
  <c r="M336" s="1"/>
  <c r="M280"/>
  <c r="M277"/>
  <c r="M272"/>
  <c r="M270"/>
  <c r="K270"/>
  <c r="M266"/>
  <c r="M263"/>
  <c r="M260"/>
  <c r="K260"/>
  <c r="M250"/>
  <c r="M249"/>
  <c r="M248"/>
  <c r="M247"/>
  <c r="M233"/>
  <c r="M230"/>
  <c r="M226"/>
  <c r="M225"/>
  <c r="M224"/>
  <c r="M223"/>
  <c r="M222"/>
  <c r="K221"/>
  <c r="M221" s="1"/>
  <c r="M220"/>
  <c r="M219"/>
  <c r="M218"/>
  <c r="M217"/>
  <c r="M215"/>
  <c r="M214"/>
  <c r="K213"/>
  <c r="K204" s="1"/>
  <c r="M212"/>
  <c r="M211"/>
  <c r="M209"/>
  <c r="M208"/>
  <c r="M207"/>
  <c r="M206"/>
  <c r="K206"/>
  <c r="M199"/>
  <c r="M196"/>
  <c r="M191"/>
  <c r="K189"/>
  <c r="M189" s="1"/>
  <c r="M185"/>
  <c r="M182"/>
  <c r="K179"/>
  <c r="M179" s="1"/>
  <c r="M169"/>
  <c r="M168"/>
  <c r="M166"/>
  <c r="M165"/>
  <c r="M151"/>
  <c r="M148"/>
  <c r="M144"/>
  <c r="M143"/>
  <c r="M142"/>
  <c r="M141"/>
  <c r="M139"/>
  <c r="M138"/>
  <c r="K137"/>
  <c r="M137" s="1"/>
  <c r="M136"/>
  <c r="M135"/>
  <c r="M132"/>
  <c r="M131"/>
  <c r="M129"/>
  <c r="M128"/>
  <c r="K127"/>
  <c r="M127" s="1"/>
  <c r="M126"/>
  <c r="M125"/>
  <c r="M123"/>
  <c r="M122"/>
  <c r="M121"/>
  <c r="K120"/>
  <c r="K118" s="1"/>
  <c r="K170" s="1"/>
  <c r="M113"/>
  <c r="M110"/>
  <c r="M105"/>
  <c r="M103"/>
  <c r="K103"/>
  <c r="M99"/>
  <c r="M96"/>
  <c r="M93"/>
  <c r="K93"/>
  <c r="M83"/>
  <c r="M81"/>
  <c r="M80"/>
  <c r="M66"/>
  <c r="M63"/>
  <c r="M59"/>
  <c r="M58"/>
  <c r="M57"/>
  <c r="M56"/>
  <c r="M54"/>
  <c r="M53"/>
  <c r="K52"/>
  <c r="M52" s="1"/>
  <c r="M51"/>
  <c r="M50"/>
  <c r="M47"/>
  <c r="M46"/>
  <c r="M44"/>
  <c r="M43"/>
  <c r="K42"/>
  <c r="K33" s="1"/>
  <c r="K85" s="1"/>
  <c r="K84" s="1"/>
  <c r="M84" s="1"/>
  <c r="M41"/>
  <c r="M40"/>
  <c r="M38"/>
  <c r="M37"/>
  <c r="M36"/>
  <c r="M35"/>
  <c r="K35"/>
  <c r="M28"/>
  <c r="M25"/>
  <c r="M20"/>
  <c r="K18"/>
  <c r="M18" s="1"/>
  <c r="M14"/>
  <c r="M11"/>
  <c r="K8"/>
  <c r="M8" s="1"/>
  <c r="O487" i="2" l="1"/>
  <c r="N80"/>
  <c r="N405"/>
  <c r="O405" s="1"/>
  <c r="M370" i="1"/>
  <c r="M418" s="1"/>
  <c r="K533"/>
  <c r="K581" s="1"/>
  <c r="K580" s="1"/>
  <c r="M580" s="1"/>
  <c r="K615"/>
  <c r="K664" s="1"/>
  <c r="K663" s="1"/>
  <c r="M663" s="1"/>
  <c r="K252"/>
  <c r="K251" s="1"/>
  <c r="M251" s="1"/>
  <c r="K370"/>
  <c r="K418" s="1"/>
  <c r="K417" s="1"/>
  <c r="M417" s="1"/>
  <c r="K499"/>
  <c r="K498" s="1"/>
  <c r="M498" s="1"/>
  <c r="M533"/>
  <c r="M581" s="1"/>
  <c r="M615"/>
  <c r="M664" s="1"/>
  <c r="M42"/>
  <c r="M33" s="1"/>
  <c r="M85" s="1"/>
  <c r="M120"/>
  <c r="M118" s="1"/>
  <c r="M170" s="1"/>
  <c r="M213"/>
  <c r="M204" s="1"/>
  <c r="M287"/>
  <c r="M285" s="1"/>
  <c r="M337" s="1"/>
  <c r="M453"/>
  <c r="M451" s="1"/>
  <c r="M499" s="1"/>
  <c r="M252" l="1"/>
</calcChain>
</file>

<file path=xl/sharedStrings.xml><?xml version="1.0" encoding="utf-8"?>
<sst xmlns="http://schemas.openxmlformats.org/spreadsheetml/2006/main" count="2409" uniqueCount="163">
  <si>
    <t>П Е Р Е Ч Е Н Ь</t>
  </si>
  <si>
    <t>работ и услуг по содержанию и ремонту общего имущества многоквартирного дома</t>
  </si>
  <si>
    <t>Наименование работ</t>
  </si>
  <si>
    <t xml:space="preserve">    Периодичность</t>
  </si>
  <si>
    <t>Стоимость на 1 кв.м</t>
  </si>
  <si>
    <t>общ.площади</t>
  </si>
  <si>
    <t>сумма</t>
  </si>
  <si>
    <t>м. кв. дома</t>
  </si>
  <si>
    <t xml:space="preserve"> ( руб. в месяц)</t>
  </si>
  <si>
    <t>в год</t>
  </si>
  <si>
    <t>1. Работы, необходимые для надлежащего содержания несущих конструкций</t>
  </si>
  <si>
    <t>(фундаментов, стен, перекрытий и покрытий,лестниц,крыш) и ненесущих</t>
  </si>
  <si>
    <t>(перегородок,внутренней отделки, полов) конструкций МКД</t>
  </si>
  <si>
    <t>проверка состояния, выявление повреждений,проведение сезонных осмотров</t>
  </si>
  <si>
    <t>2 раза в год</t>
  </si>
  <si>
    <t>при выявлении повреждений и нарушений разработка плана (при необходимости) ,</t>
  </si>
  <si>
    <t>по мере  необходимости</t>
  </si>
  <si>
    <t>проведение восстановительных работ</t>
  </si>
  <si>
    <t xml:space="preserve">плановые и частичные осмотры элементов и помещений </t>
  </si>
  <si>
    <t>1 раз в год</t>
  </si>
  <si>
    <t>проверка и при необходимости очистка кровли от скопления снега и наледи</t>
  </si>
  <si>
    <t xml:space="preserve">проверка и при необходимости очистка кровли и водоотводящих устройств </t>
  </si>
  <si>
    <t>от мусора, грязи и наледи, препятствующих стоку дождевых и талых вод</t>
  </si>
  <si>
    <t xml:space="preserve">2. Работы, необходимые для надлежащего содержания оборудования </t>
  </si>
  <si>
    <t>и инженерно-технического обеспечения, входящих в состав общего имущества</t>
  </si>
  <si>
    <t>проверка исправности, работоспособности,технического состояния, проведение</t>
  </si>
  <si>
    <t>сезонных осмотров</t>
  </si>
  <si>
    <t>плановые и частичные осмотры систем водоснабжения, канализации</t>
  </si>
  <si>
    <t>плановые и частичные осмотры системы отопления</t>
  </si>
  <si>
    <t>постоянный контроль параметров теплоносителя  (давления, температуры, расхода)</t>
  </si>
  <si>
    <t xml:space="preserve">испытания на прочность и плотность (гидравлические испытания) узлов ввода и </t>
  </si>
  <si>
    <t>систем отопления, промывка и регулировка систем отопления</t>
  </si>
  <si>
    <t>удаление воздуха из системы отопления</t>
  </si>
  <si>
    <t xml:space="preserve">техническое обслуживание,регулировка, наладочные и ремонтные работы </t>
  </si>
  <si>
    <t>3. Работы и услуги по содержанию иного общего имущества</t>
  </si>
  <si>
    <t xml:space="preserve">3.1. Работы по содержанию помещений, входящих в состав общего имущества </t>
  </si>
  <si>
    <t xml:space="preserve">влажное подметание коридоров, лестничных площадок и маршей </t>
  </si>
  <si>
    <t>ежедневно</t>
  </si>
  <si>
    <t>влажная уборка тамбуров, коридоров, лестничных площадок и маршей</t>
  </si>
  <si>
    <t>2 раза в месяц</t>
  </si>
  <si>
    <t>влажная протирка подоконников,  перил лестниц, шкафов для электросчетчиков</t>
  </si>
  <si>
    <t>слаботочных устройств,почтовых ящиков, дверей</t>
  </si>
  <si>
    <t>мытье окон</t>
  </si>
  <si>
    <t>проведение дератизации, дезинсекции помещений, входящих в состав общего имущества</t>
  </si>
  <si>
    <t>3.2. Работы по содержанию земельного участка в холодный период года</t>
  </si>
  <si>
    <t>очистка крышек люков колодцев  от снега и льда толщиной слоя свыше 5 см</t>
  </si>
  <si>
    <t xml:space="preserve">сдвигание свежевыпавшего снега и очистка придомовой территории от снега и льда </t>
  </si>
  <si>
    <t xml:space="preserve">1 раз в сутки  в </t>
  </si>
  <si>
    <t>при наличии колейности свыше 5 см</t>
  </si>
  <si>
    <t>дни снегопада</t>
  </si>
  <si>
    <t xml:space="preserve">очистка придомовой территории от снега наносного происхождения </t>
  </si>
  <si>
    <t>1 раз в сутки</t>
  </si>
  <si>
    <t>очистка придомовой территории от наледи и льда</t>
  </si>
  <si>
    <t xml:space="preserve">1 раз в трое суток </t>
  </si>
  <si>
    <t>очистка от мусора и промывка урн, установленных возле подъездов , уборка</t>
  </si>
  <si>
    <t>5 раз в неделю</t>
  </si>
  <si>
    <t>контейнерных площадок, расположенных на придомовой территории ои  мкд</t>
  </si>
  <si>
    <t>промывка урн 1 раз в месяц</t>
  </si>
  <si>
    <t>уборка крыльца и площадки перед входом в подъезд</t>
  </si>
  <si>
    <t>1 раз в неделю</t>
  </si>
  <si>
    <t>посыпка территории  в дни гололеда</t>
  </si>
  <si>
    <t xml:space="preserve">1 раз в сутки </t>
  </si>
  <si>
    <t>3.2. Работы по содержанию  придомовой территории в теплый период года</t>
  </si>
  <si>
    <t>подметание и уборка придомовой территории</t>
  </si>
  <si>
    <t>1 раз в 2  суток</t>
  </si>
  <si>
    <t xml:space="preserve">очистка от мусора и промывка урн, установленных возле подъездов, уборка </t>
  </si>
  <si>
    <t>контейнерных площадок, расположенных на  территории, входящей в состав  ои  мкд</t>
  </si>
  <si>
    <t>промывка урн 2 раза в месяц</t>
  </si>
  <si>
    <t>уборка и выкашивание газонов</t>
  </si>
  <si>
    <t>по мере неоходимости</t>
  </si>
  <si>
    <t>3.3. Работы по обеспечению вывоза, в том числе откачке, жидких бытовых отходов</t>
  </si>
  <si>
    <t>регулярно</t>
  </si>
  <si>
    <t>3.4. Аварийное - диспетчерское обслуживание</t>
  </si>
  <si>
    <t>круглосуточно</t>
  </si>
  <si>
    <t xml:space="preserve">3.5. Работы по обеспечению требований пожарной безопасности </t>
  </si>
  <si>
    <t>осмотры и обеспечение работоспособного состояния пожарных лестниц, лазов,</t>
  </si>
  <si>
    <t>проходов, выходов, систем аварийного освещения</t>
  </si>
  <si>
    <t>4. Управление многоквартирным домом</t>
  </si>
  <si>
    <t>непрерывно в</t>
  </si>
  <si>
    <t>течении года</t>
  </si>
  <si>
    <t xml:space="preserve">(на протяжении </t>
  </si>
  <si>
    <t>срока действия</t>
  </si>
  <si>
    <t>договора)</t>
  </si>
  <si>
    <t xml:space="preserve">организация оказания услуг и выполнения работ, предусмотренных перечнем услуг, </t>
  </si>
  <si>
    <t xml:space="preserve">5. Проведение обязательных в отношении общего имущества мероприятий </t>
  </si>
  <si>
    <t>по мере необходимости</t>
  </si>
  <si>
    <t>по энергосбережению и повышению энергетической эффективности,</t>
  </si>
  <si>
    <t xml:space="preserve">6. Техническое обслуживание коллективных (общедомовых)  приборов учета </t>
  </si>
  <si>
    <t>1 раз в месяц</t>
  </si>
  <si>
    <t>7. Механизированная уборка придомовой территории</t>
  </si>
  <si>
    <t>8. Поверка приборов учета</t>
  </si>
  <si>
    <t>Итого стоимость работ и услуг по управлению и содержанию без НДС</t>
  </si>
  <si>
    <t>Итого сумма НДС</t>
  </si>
  <si>
    <t>Итого стоимость работ и услуг по управлению и содержанию с учетом НДС</t>
  </si>
  <si>
    <t>г.Тогучин, ул.Коммунистическая 1/5</t>
  </si>
  <si>
    <t>в течении</t>
  </si>
  <si>
    <t>отопительного периода</t>
  </si>
  <si>
    <t xml:space="preserve">в соответствии с </t>
  </si>
  <si>
    <t>планом-графиком</t>
  </si>
  <si>
    <t xml:space="preserve">обеспечение устранения аварий в соответствии с установленными предельными </t>
  </si>
  <si>
    <t>сроками на внутридомовых инженерных системах в многоквартирном доме,</t>
  </si>
  <si>
    <t>выполнения заявок населения</t>
  </si>
  <si>
    <t xml:space="preserve">прием,ведение и хранение технической документации на многоквартирный дом, </t>
  </si>
  <si>
    <t xml:space="preserve"> заключение договоров, контроль за выполнением обязательств по таким договорами,</t>
  </si>
  <si>
    <t xml:space="preserve">подготовка предложений о выполнении плановых текущих работ по содержанию </t>
  </si>
  <si>
    <t>и ремонту, капитального ремонта, доведение до сведения  собственников ,</t>
  </si>
  <si>
    <t xml:space="preserve">организация работы по начислению и сбору платы за содержание и ремонт, </t>
  </si>
  <si>
    <t>организация  работы по взысканию задолженности по оплате жилых помещений,</t>
  </si>
  <si>
    <t>предоставление информации, связанной с оказанием услуг и выполнением работ,</t>
  </si>
  <si>
    <t>ведение реестра собственников помещений в многоквартирном доме ,</t>
  </si>
  <si>
    <t>взаимодействие с органами государственной власти и органами местного</t>
  </si>
  <si>
    <t>самоуправления</t>
  </si>
  <si>
    <t>г.Тогучин, ул.Ленина 4/1</t>
  </si>
  <si>
    <t>г.Тогучин, ул.Свердлова 68</t>
  </si>
  <si>
    <t>г.Тогучин, ул.Набережная 1</t>
  </si>
  <si>
    <t>г.Тогучин, ул.Вокзальная 31</t>
  </si>
  <si>
    <t>0.01.2026</t>
  </si>
  <si>
    <t>4. Расчетно-кассовое обслуживание</t>
  </si>
  <si>
    <t>г.Тогучин, ул.Вокзальная 52</t>
  </si>
  <si>
    <t>г.Тогучин, ул.Бригадная 28</t>
  </si>
  <si>
    <t>работ и услуг по содержанию общего имущества многоквартирного дома</t>
  </si>
  <si>
    <t>г.Тогучин, ул. Лесная 30</t>
  </si>
  <si>
    <t>с   01.01.2026г.</t>
  </si>
  <si>
    <t>3.3. Работы по содержанию  придомовой территории в теплый период года</t>
  </si>
  <si>
    <t>3.4. Работы по обеспечению вывоза, в том числе откачке, жидких бытовых отходов</t>
  </si>
  <si>
    <t>3.5. Аварийное - диспетчерское обслуживание</t>
  </si>
  <si>
    <t xml:space="preserve">3.6. Работы по обеспечению требований пожарной безопасности </t>
  </si>
  <si>
    <t>9. Проведение текущего ремонта</t>
  </si>
  <si>
    <t>Итого стоимость работ и услуг по управлению и содержанию</t>
  </si>
  <si>
    <t>НДС</t>
  </si>
  <si>
    <t>сумма с ндс</t>
  </si>
  <si>
    <t>с 18.03.2024</t>
  </si>
  <si>
    <t>г.Тогучин, ул.Гагарина 1</t>
  </si>
  <si>
    <t>взаимодействие с органами государственной власти и органами местного самоуправления</t>
  </si>
  <si>
    <t>и выполнением работ, ведение реестра собственников помещений в многоквартирном доме,</t>
  </si>
  <si>
    <t>по оплате жилых помещений, предоставление информации, связанной с оказанием услуг</t>
  </si>
  <si>
    <t xml:space="preserve"> и сбору платы за содержание и ремонт, организация  работы по взысканию задолженности</t>
  </si>
  <si>
    <t>ремонта, доведение до сведения  собственников , организация работы по начислению</t>
  </si>
  <si>
    <t>предложений о выполнении плановых текущих работ по содержанию и ремонту, капитального</t>
  </si>
  <si>
    <t>договоров, контроль за выполнением обязательств по таким договорами, подготовка</t>
  </si>
  <si>
    <t>прием,ведение и хранение технической документации на многоквартирный дом, заключение</t>
  </si>
  <si>
    <t>в соответствии с планом-графиком</t>
  </si>
  <si>
    <t>в течении отопительного сезона</t>
  </si>
  <si>
    <t>с 01.04.2026</t>
  </si>
  <si>
    <t>г.Тогучин, ул.Крупской 21/2</t>
  </si>
  <si>
    <t>7. Механическая уборка придомовой территории</t>
  </si>
  <si>
    <t>с 01.03.2026г</t>
  </si>
  <si>
    <t>г.Тогучин, ул.Садовая 14</t>
  </si>
  <si>
    <t>г.Тогучин, ул.Садовая, 22</t>
  </si>
  <si>
    <t>г.Тогучин, пер.Дзержинского 48</t>
  </si>
  <si>
    <t>6. Механическая уборка придомовой территории</t>
  </si>
  <si>
    <t>г.Тогучин, пер.Дзержинского 38</t>
  </si>
  <si>
    <t>6. Механизированная уборка придомовой территории</t>
  </si>
  <si>
    <t xml:space="preserve">3.4. Работы по обеспечению требований пожарной безопасности </t>
  </si>
  <si>
    <t>3.3. Аварийное - диспетчерское обслуживание</t>
  </si>
  <si>
    <t>3.2. Работы по обеспечению вывоза, в том числе откачке, жидких бытовых отходов</t>
  </si>
  <si>
    <t>п.Нечаевский, ул. Нечаевская, 15</t>
  </si>
  <si>
    <t>п.Нечаевский, ул. Нечаевская, 13</t>
  </si>
  <si>
    <t>п.Нечаевский, ул. Нечаевская, 11</t>
  </si>
  <si>
    <t>п.Нечаевский, ул. Нечаевская, 9</t>
  </si>
  <si>
    <t>п.Нечаевский, ул. Нечаевская, 7</t>
  </si>
  <si>
    <t>п.Нечаевский, ул. Нечаевская, 5</t>
  </si>
  <si>
    <t>п.Нечаевский, ул. Нечаевская, 3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</si>
</sst>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2" fontId="5" fillId="0" borderId="5" xfId="0" applyNumberFormat="1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7" xfId="0" applyFont="1" applyBorder="1"/>
    <xf numFmtId="2" fontId="5" fillId="0" borderId="8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2" fontId="3" fillId="0" borderId="5" xfId="0" applyNumberFormat="1" applyFont="1" applyBorder="1" applyAlignment="1">
      <alignment horizontal="center"/>
    </xf>
    <xf numFmtId="0" fontId="7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6" fillId="0" borderId="14" xfId="0" applyFont="1" applyBorder="1"/>
    <xf numFmtId="0" fontId="6" fillId="0" borderId="15" xfId="0" applyFont="1" applyBorder="1"/>
    <xf numFmtId="2" fontId="3" fillId="0" borderId="17" xfId="0" applyNumberFormat="1" applyFont="1" applyBorder="1"/>
    <xf numFmtId="0" fontId="7" fillId="0" borderId="18" xfId="0" applyFont="1" applyBorder="1"/>
    <xf numFmtId="0" fontId="8" fillId="0" borderId="0" xfId="0" applyFont="1" applyBorder="1"/>
    <xf numFmtId="0" fontId="8" fillId="0" borderId="7" xfId="0" applyFont="1" applyBorder="1"/>
    <xf numFmtId="0" fontId="3" fillId="0" borderId="0" xfId="0" applyFont="1" applyBorder="1"/>
    <xf numFmtId="0" fontId="3" fillId="0" borderId="7" xfId="0" applyFont="1" applyBorder="1"/>
    <xf numFmtId="2" fontId="3" fillId="0" borderId="19" xfId="0" applyNumberFormat="1" applyFont="1" applyBorder="1"/>
    <xf numFmtId="0" fontId="7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6" fillId="0" borderId="21" xfId="0" applyFont="1" applyBorder="1"/>
    <xf numFmtId="0" fontId="6" fillId="0" borderId="22" xfId="0" applyFont="1" applyBorder="1"/>
    <xf numFmtId="0" fontId="3" fillId="0" borderId="21" xfId="0" applyFont="1" applyBorder="1"/>
    <xf numFmtId="0" fontId="3" fillId="0" borderId="22" xfId="0" applyFont="1" applyBorder="1"/>
    <xf numFmtId="2" fontId="3" fillId="0" borderId="23" xfId="0" applyNumberFormat="1" applyFont="1" applyBorder="1"/>
    <xf numFmtId="0" fontId="10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2" fontId="3" fillId="0" borderId="8" xfId="0" applyNumberFormat="1" applyFont="1" applyBorder="1"/>
    <xf numFmtId="0" fontId="10" fillId="0" borderId="6" xfId="0" applyFont="1" applyBorder="1"/>
    <xf numFmtId="0" fontId="10" fillId="0" borderId="24" xfId="0" applyFont="1" applyBorder="1"/>
    <xf numFmtId="0" fontId="5" fillId="0" borderId="26" xfId="0" applyFont="1" applyBorder="1"/>
    <xf numFmtId="0" fontId="5" fillId="0" borderId="25" xfId="0" applyFont="1" applyBorder="1"/>
    <xf numFmtId="0" fontId="4" fillId="0" borderId="7" xfId="0" applyFont="1" applyBorder="1"/>
    <xf numFmtId="0" fontId="10" fillId="0" borderId="2" xfId="0" applyFont="1" applyBorder="1"/>
    <xf numFmtId="0" fontId="5" fillId="0" borderId="0" xfId="0" applyFont="1"/>
    <xf numFmtId="0" fontId="10" fillId="0" borderId="1" xfId="0" applyFont="1" applyBorder="1"/>
    <xf numFmtId="0" fontId="10" fillId="0" borderId="10" xfId="0" applyFont="1" applyBorder="1"/>
    <xf numFmtId="0" fontId="6" fillId="0" borderId="1" xfId="0" applyFont="1" applyBorder="1"/>
    <xf numFmtId="0" fontId="6" fillId="0" borderId="10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27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28" xfId="0" applyFont="1" applyBorder="1"/>
    <xf numFmtId="0" fontId="10" fillId="0" borderId="0" xfId="0" applyFont="1" applyBorder="1"/>
    <xf numFmtId="0" fontId="10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2" fontId="3" fillId="0" borderId="5" xfId="0" applyNumberFormat="1" applyFont="1" applyBorder="1"/>
    <xf numFmtId="0" fontId="8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6" fillId="0" borderId="30" xfId="0" applyFont="1" applyBorder="1"/>
    <xf numFmtId="0" fontId="6" fillId="0" borderId="31" xfId="0" applyFont="1" applyBorder="1"/>
    <xf numFmtId="2" fontId="3" fillId="0" borderId="33" xfId="0" applyNumberFormat="1" applyFont="1" applyBorder="1"/>
    <xf numFmtId="0" fontId="10" fillId="0" borderId="26" xfId="0" applyFont="1" applyBorder="1"/>
    <xf numFmtId="0" fontId="10" fillId="0" borderId="25" xfId="0" applyFont="1" applyBorder="1"/>
    <xf numFmtId="0" fontId="10" fillId="0" borderId="9" xfId="0" applyFont="1" applyFill="1" applyBorder="1"/>
    <xf numFmtId="0" fontId="5" fillId="0" borderId="9" xfId="0" applyFont="1" applyBorder="1"/>
    <xf numFmtId="0" fontId="6" fillId="0" borderId="16" xfId="0" applyFont="1" applyBorder="1"/>
    <xf numFmtId="2" fontId="3" fillId="0" borderId="35" xfId="0" applyNumberFormat="1" applyFont="1" applyBorder="1"/>
    <xf numFmtId="0" fontId="6" fillId="0" borderId="32" xfId="0" applyFont="1" applyBorder="1"/>
    <xf numFmtId="0" fontId="6" fillId="0" borderId="36" xfId="0" applyFont="1" applyBorder="1"/>
    <xf numFmtId="0" fontId="10" fillId="0" borderId="0" xfId="0" applyFont="1"/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6" fillId="0" borderId="26" xfId="0" applyFont="1" applyBorder="1"/>
    <xf numFmtId="0" fontId="6" fillId="0" borderId="25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2" fontId="3" fillId="0" borderId="0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6" fillId="0" borderId="34" xfId="0" applyFont="1" applyBorder="1"/>
    <xf numFmtId="2" fontId="3" fillId="0" borderId="36" xfId="0" applyNumberFormat="1" applyFont="1" applyBorder="1"/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9" xfId="0" applyFont="1" applyBorder="1"/>
    <xf numFmtId="2" fontId="6" fillId="0" borderId="36" xfId="0" applyNumberFormat="1" applyFont="1" applyBorder="1"/>
    <xf numFmtId="0" fontId="3" fillId="0" borderId="1" xfId="0" applyFont="1" applyBorder="1"/>
    <xf numFmtId="0" fontId="3" fillId="0" borderId="10" xfId="0" applyFont="1" applyBorder="1"/>
    <xf numFmtId="2" fontId="3" fillId="0" borderId="41" xfId="0" applyNumberFormat="1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6" fillId="0" borderId="6" xfId="0" applyFont="1" applyBorder="1"/>
    <xf numFmtId="0" fontId="13" fillId="0" borderId="29" xfId="0" applyFont="1" applyBorder="1"/>
    <xf numFmtId="2" fontId="13" fillId="0" borderId="36" xfId="0" applyNumberFormat="1" applyFont="1" applyBorder="1"/>
    <xf numFmtId="2" fontId="9" fillId="0" borderId="36" xfId="0" applyNumberFormat="1" applyFont="1" applyBorder="1"/>
    <xf numFmtId="2" fontId="0" fillId="0" borderId="0" xfId="0" applyNumberFormat="1"/>
    <xf numFmtId="0" fontId="2" fillId="0" borderId="0" xfId="0" applyFont="1" applyBorder="1" applyAlignment="1">
      <alignment horizontal="left"/>
    </xf>
    <xf numFmtId="2" fontId="6" fillId="0" borderId="0" xfId="0" applyNumberFormat="1" applyFont="1" applyBorder="1"/>
    <xf numFmtId="2" fontId="11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12" fillId="2" borderId="0" xfId="0" applyFont="1" applyFill="1"/>
    <xf numFmtId="0" fontId="12" fillId="0" borderId="0" xfId="0" applyFont="1"/>
    <xf numFmtId="0" fontId="14" fillId="2" borderId="0" xfId="1" applyFont="1" applyFill="1"/>
    <xf numFmtId="0" fontId="14" fillId="0" borderId="0" xfId="1" applyFont="1"/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2" fontId="15" fillId="0" borderId="5" xfId="0" applyNumberFormat="1" applyFont="1" applyBorder="1"/>
    <xf numFmtId="0" fontId="15" fillId="0" borderId="6" xfId="0" applyFont="1" applyBorder="1"/>
    <xf numFmtId="0" fontId="15" fillId="0" borderId="0" xfId="0" applyFont="1" applyBorder="1"/>
    <xf numFmtId="0" fontId="15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0" fontId="10" fillId="2" borderId="9" xfId="0" applyFont="1" applyFill="1" applyBorder="1"/>
    <xf numFmtId="0" fontId="10" fillId="2" borderId="1" xfId="0" applyFont="1" applyFill="1" applyBorder="1"/>
    <xf numFmtId="0" fontId="10" fillId="2" borderId="10" xfId="0" applyFont="1" applyFill="1" applyBorder="1"/>
    <xf numFmtId="0" fontId="10" fillId="2" borderId="24" xfId="0" applyFont="1" applyFill="1" applyBorder="1"/>
    <xf numFmtId="0" fontId="10" fillId="2" borderId="26" xfId="0" applyFont="1" applyFill="1" applyBorder="1"/>
    <xf numFmtId="0" fontId="10" fillId="2" borderId="25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5" fillId="2" borderId="1" xfId="0" applyFont="1" applyFill="1" applyBorder="1"/>
    <xf numFmtId="2" fontId="3" fillId="2" borderId="8" xfId="0" applyNumberFormat="1" applyFont="1" applyFill="1" applyBorder="1"/>
    <xf numFmtId="0" fontId="5" fillId="2" borderId="9" xfId="0" applyFont="1" applyFill="1" applyBorder="1"/>
    <xf numFmtId="0" fontId="5" fillId="0" borderId="16" xfId="0" applyFont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0" borderId="32" xfId="0" applyFont="1" applyBorder="1"/>
    <xf numFmtId="0" fontId="5" fillId="0" borderId="36" xfId="0" applyFont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2" borderId="31" xfId="0" applyFont="1" applyFill="1" applyBorder="1"/>
    <xf numFmtId="2" fontId="3" fillId="2" borderId="33" xfId="0" applyNumberFormat="1" applyFont="1" applyFill="1" applyBorder="1"/>
    <xf numFmtId="0" fontId="10" fillId="2" borderId="6" xfId="0" applyFont="1" applyFill="1" applyBorder="1"/>
    <xf numFmtId="0" fontId="10" fillId="2" borderId="0" xfId="0" applyFont="1" applyFill="1" applyBorder="1"/>
    <xf numFmtId="0" fontId="10" fillId="2" borderId="7" xfId="0" applyFont="1" applyFill="1" applyBorder="1"/>
    <xf numFmtId="0" fontId="5" fillId="0" borderId="34" xfId="0" applyFont="1" applyBorder="1"/>
    <xf numFmtId="0" fontId="5" fillId="0" borderId="2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29" xfId="0" applyFont="1" applyBorder="1"/>
    <xf numFmtId="2" fontId="5" fillId="0" borderId="36" xfId="0" applyNumberFormat="1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0" fillId="0" borderId="0" xfId="0" applyBorder="1"/>
    <xf numFmtId="0" fontId="14" fillId="0" borderId="0" xfId="0" applyFont="1"/>
    <xf numFmtId="2" fontId="2" fillId="2" borderId="39" xfId="0" applyNumberFormat="1" applyFont="1" applyFill="1" applyBorder="1" applyAlignment="1"/>
    <xf numFmtId="4" fontId="15" fillId="0" borderId="25" xfId="0" applyNumberFormat="1" applyFont="1" applyBorder="1" applyAlignment="1">
      <alignment horizontal="right" wrapText="1"/>
    </xf>
    <xf numFmtId="2" fontId="2" fillId="2" borderId="31" xfId="0" applyNumberFormat="1" applyFont="1" applyFill="1" applyBorder="1" applyAlignment="1"/>
    <xf numFmtId="2" fontId="0" fillId="0" borderId="31" xfId="0" applyNumberFormat="1" applyBorder="1"/>
    <xf numFmtId="2" fontId="0" fillId="0" borderId="39" xfId="0" applyNumberFormat="1" applyBorder="1"/>
    <xf numFmtId="2" fontId="19" fillId="0" borderId="14" xfId="0" applyNumberFormat="1" applyFont="1" applyBorder="1" applyAlignment="1"/>
    <xf numFmtId="2" fontId="15" fillId="0" borderId="14" xfId="0" applyNumberFormat="1" applyFont="1" applyBorder="1"/>
    <xf numFmtId="0" fontId="15" fillId="0" borderId="13" xfId="0" applyFont="1" applyBorder="1"/>
    <xf numFmtId="2" fontId="3" fillId="0" borderId="31" xfId="0" applyNumberFormat="1" applyFont="1" applyBorder="1"/>
    <xf numFmtId="2" fontId="3" fillId="0" borderId="39" xfId="0" applyNumberFormat="1" applyFont="1" applyBorder="1"/>
    <xf numFmtId="2" fontId="15" fillId="0" borderId="40" xfId="0" applyNumberFormat="1" applyFont="1" applyBorder="1"/>
    <xf numFmtId="0" fontId="15" fillId="0" borderId="36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0" fillId="0" borderId="22" xfId="0" applyBorder="1"/>
    <xf numFmtId="0" fontId="0" fillId="0" borderId="47" xfId="0" applyBorder="1"/>
    <xf numFmtId="2" fontId="15" fillId="0" borderId="35" xfId="0" applyNumberFormat="1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34" xfId="0" applyFont="1" applyBorder="1"/>
    <xf numFmtId="0" fontId="16" fillId="0" borderId="21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2" fontId="3" fillId="0" borderId="15" xfId="0" applyNumberFormat="1" applyFont="1" applyBorder="1"/>
    <xf numFmtId="2" fontId="3" fillId="0" borderId="48" xfId="0" applyNumberFormat="1" applyFont="1" applyBorder="1"/>
    <xf numFmtId="2" fontId="15" fillId="0" borderId="49" xfId="0" applyNumberFormat="1" applyFont="1" applyBorder="1"/>
    <xf numFmtId="0" fontId="15" fillId="0" borderId="14" xfId="0" applyFont="1" applyBorder="1"/>
    <xf numFmtId="0" fontId="16" fillId="0" borderId="14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2" fontId="3" fillId="0" borderId="7" xfId="0" applyNumberFormat="1" applyFont="1" applyBorder="1"/>
    <xf numFmtId="2" fontId="15" fillId="0" borderId="8" xfId="0" applyNumberFormat="1" applyFont="1" applyBorder="1"/>
    <xf numFmtId="2" fontId="15" fillId="0" borderId="0" xfId="0" applyNumberFormat="1" applyFont="1" applyBorder="1" applyAlignment="1">
      <alignment horizontal="center"/>
    </xf>
    <xf numFmtId="0" fontId="19" fillId="0" borderId="7" xfId="0" applyFont="1" applyBorder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0" fontId="15" fillId="0" borderId="31" xfId="0" applyFont="1" applyBorder="1"/>
    <xf numFmtId="0" fontId="15" fillId="0" borderId="30" xfId="0" applyFont="1" applyBorder="1"/>
    <xf numFmtId="2" fontId="15" fillId="0" borderId="6" xfId="0" applyNumberFormat="1" applyFont="1" applyBorder="1" applyAlignment="1">
      <alignment horizontal="center"/>
    </xf>
    <xf numFmtId="0" fontId="16" fillId="0" borderId="31" xfId="0" applyFont="1" applyBorder="1"/>
    <xf numFmtId="0" fontId="16" fillId="0" borderId="30" xfId="0" applyFont="1" applyBorder="1"/>
    <xf numFmtId="0" fontId="16" fillId="0" borderId="29" xfId="0" applyFont="1" applyBorder="1"/>
    <xf numFmtId="0" fontId="19" fillId="0" borderId="4" xfId="0" applyFont="1" applyBorder="1"/>
    <xf numFmtId="0" fontId="19" fillId="0" borderId="3" xfId="0" applyFont="1" applyBorder="1"/>
    <xf numFmtId="0" fontId="19" fillId="0" borderId="2" xfId="0" applyFont="1" applyBorder="1"/>
    <xf numFmtId="0" fontId="15" fillId="0" borderId="25" xfId="0" applyFont="1" applyBorder="1"/>
    <xf numFmtId="0" fontId="15" fillId="0" borderId="26" xfId="0" applyFont="1" applyBorder="1"/>
    <xf numFmtId="0" fontId="19" fillId="0" borderId="25" xfId="0" applyFont="1" applyBorder="1"/>
    <xf numFmtId="0" fontId="19" fillId="0" borderId="26" xfId="0" applyFont="1" applyBorder="1"/>
    <xf numFmtId="0" fontId="19" fillId="0" borderId="24" xfId="0" applyFont="1" applyBorder="1"/>
    <xf numFmtId="0" fontId="19" fillId="0" borderId="10" xfId="0" applyFont="1" applyBorder="1"/>
    <xf numFmtId="0" fontId="19" fillId="0" borderId="1" xfId="0" applyFont="1" applyBorder="1"/>
    <xf numFmtId="0" fontId="19" fillId="0" borderId="9" xfId="0" applyFont="1" applyBorder="1"/>
    <xf numFmtId="0" fontId="15" fillId="0" borderId="36" xfId="0" applyFont="1" applyBorder="1"/>
    <xf numFmtId="0" fontId="15" fillId="0" borderId="32" xfId="0" applyFont="1" applyBorder="1"/>
    <xf numFmtId="0" fontId="15" fillId="0" borderId="0" xfId="0" applyFont="1"/>
    <xf numFmtId="0" fontId="15" fillId="0" borderId="16" xfId="0" applyFont="1" applyBorder="1"/>
    <xf numFmtId="0" fontId="15" fillId="0" borderId="1" xfId="0" applyFont="1" applyBorder="1"/>
    <xf numFmtId="0" fontId="15" fillId="0" borderId="9" xfId="0" applyFont="1" applyBorder="1"/>
    <xf numFmtId="0" fontId="15" fillId="0" borderId="10" xfId="0" applyFont="1" applyBorder="1"/>
    <xf numFmtId="0" fontId="19" fillId="0" borderId="9" xfId="0" applyFont="1" applyFill="1" applyBorder="1"/>
    <xf numFmtId="2" fontId="3" fillId="0" borderId="22" xfId="0" applyNumberFormat="1" applyFont="1" applyBorder="1"/>
    <xf numFmtId="0" fontId="15" fillId="0" borderId="20" xfId="0" applyFont="1" applyBorder="1"/>
    <xf numFmtId="0" fontId="15" fillId="0" borderId="15" xfId="0" applyFont="1" applyBorder="1"/>
    <xf numFmtId="0" fontId="18" fillId="0" borderId="14" xfId="0" applyFont="1" applyBorder="1"/>
    <xf numFmtId="0" fontId="18" fillId="0" borderId="13" xfId="0" applyFont="1" applyBorder="1"/>
    <xf numFmtId="0" fontId="0" fillId="0" borderId="7" xfId="0" applyBorder="1"/>
    <xf numFmtId="2" fontId="15" fillId="0" borderId="41" xfId="0" applyNumberFormat="1" applyFont="1" applyBorder="1"/>
    <xf numFmtId="0" fontId="0" fillId="0" borderId="10" xfId="0" applyBorder="1"/>
    <xf numFmtId="0" fontId="0" fillId="0" borderId="41" xfId="0" applyBorder="1"/>
    <xf numFmtId="0" fontId="15" fillId="0" borderId="28" xfId="0" applyFont="1" applyBorder="1"/>
    <xf numFmtId="0" fontId="16" fillId="0" borderId="22" xfId="0" applyFont="1" applyBorder="1"/>
    <xf numFmtId="0" fontId="16" fillId="0" borderId="21" xfId="0" applyFont="1" applyBorder="1"/>
    <xf numFmtId="0" fontId="16" fillId="0" borderId="20" xfId="0" applyFont="1" applyBorder="1"/>
    <xf numFmtId="2" fontId="3" fillId="0" borderId="49" xfId="0" applyNumberFormat="1" applyFont="1" applyBorder="1"/>
    <xf numFmtId="0" fontId="15" fillId="0" borderId="27" xfId="0" applyFont="1" applyBorder="1"/>
    <xf numFmtId="0" fontId="16" fillId="0" borderId="15" xfId="0" applyFont="1" applyBorder="1"/>
    <xf numFmtId="0" fontId="16" fillId="0" borderId="14" xfId="0" applyFont="1" applyBorder="1"/>
    <xf numFmtId="0" fontId="16" fillId="0" borderId="13" xfId="0" applyFont="1" applyBorder="1"/>
    <xf numFmtId="2" fontId="3" fillId="0" borderId="34" xfId="0" applyNumberFormat="1" applyFont="1" applyBorder="1"/>
    <xf numFmtId="0" fontId="18" fillId="0" borderId="0" xfId="0" applyFont="1" applyBorder="1"/>
    <xf numFmtId="0" fontId="18" fillId="0" borderId="0" xfId="0" applyFont="1"/>
    <xf numFmtId="2" fontId="3" fillId="0" borderId="14" xfId="0" applyNumberFormat="1" applyFont="1" applyBorder="1"/>
    <xf numFmtId="2" fontId="3" fillId="0" borderId="21" xfId="0" applyNumberFormat="1" applyFont="1" applyBorder="1"/>
    <xf numFmtId="0" fontId="18" fillId="0" borderId="22" xfId="0" applyFont="1" applyBorder="1"/>
    <xf numFmtId="0" fontId="18" fillId="0" borderId="21" xfId="0" applyFont="1" applyBorder="1"/>
    <xf numFmtId="0" fontId="18" fillId="0" borderId="7" xfId="0" applyFont="1" applyBorder="1"/>
    <xf numFmtId="0" fontId="16" fillId="0" borderId="18" xfId="0" applyFont="1" applyBorder="1"/>
    <xf numFmtId="2" fontId="9" fillId="0" borderId="49" xfId="0" applyNumberFormat="1" applyFont="1" applyBorder="1"/>
    <xf numFmtId="2" fontId="9" fillId="0" borderId="14" xfId="0" applyNumberFormat="1" applyFont="1" applyBorder="1"/>
    <xf numFmtId="0" fontId="18" fillId="0" borderId="15" xfId="0" applyFont="1" applyBorder="1"/>
    <xf numFmtId="2" fontId="5" fillId="0" borderId="41" xfId="0" applyNumberFormat="1" applyFont="1" applyBorder="1"/>
    <xf numFmtId="2" fontId="5" fillId="0" borderId="4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12" fillId="0" borderId="0" xfId="0" applyNumberFormat="1" applyFont="1" applyBorder="1"/>
    <xf numFmtId="0" fontId="4" fillId="2" borderId="0" xfId="0" applyFont="1" applyFill="1"/>
    <xf numFmtId="0" fontId="14" fillId="2" borderId="0" xfId="0" applyFont="1" applyFill="1"/>
    <xf numFmtId="2" fontId="3" fillId="0" borderId="51" xfId="0" applyNumberFormat="1" applyFont="1" applyBorder="1"/>
    <xf numFmtId="4" fontId="15" fillId="0" borderId="44" xfId="0" applyNumberFormat="1" applyFont="1" applyBorder="1" applyAlignment="1">
      <alignment horizontal="right" wrapText="1"/>
    </xf>
    <xf numFmtId="2" fontId="19" fillId="0" borderId="13" xfId="0" applyNumberFormat="1" applyFont="1" applyBorder="1" applyAlignment="1"/>
    <xf numFmtId="2" fontId="12" fillId="0" borderId="36" xfId="0" applyNumberFormat="1" applyFont="1" applyBorder="1"/>
    <xf numFmtId="0" fontId="12" fillId="0" borderId="29" xfId="0" applyFont="1" applyBorder="1"/>
    <xf numFmtId="0" fontId="0" fillId="0" borderId="51" xfId="0" applyBorder="1"/>
    <xf numFmtId="0" fontId="12" fillId="0" borderId="36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2" fontId="12" fillId="0" borderId="8" xfId="0" applyNumberFormat="1" applyFont="1" applyBorder="1"/>
    <xf numFmtId="0" fontId="0" fillId="0" borderId="28" xfId="0" applyBorder="1"/>
    <xf numFmtId="2" fontId="12" fillId="0" borderId="23" xfId="0" applyNumberFormat="1" applyFont="1" applyBorder="1"/>
    <xf numFmtId="0" fontId="12" fillId="0" borderId="22" xfId="0" applyFont="1" applyBorder="1"/>
    <xf numFmtId="0" fontId="12" fillId="0" borderId="21" xfId="0" applyFont="1" applyBorder="1"/>
    <xf numFmtId="0" fontId="12" fillId="0" borderId="34" xfId="0" applyFont="1" applyBorder="1"/>
    <xf numFmtId="0" fontId="2" fillId="0" borderId="21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27" xfId="0" applyBorder="1"/>
    <xf numFmtId="0" fontId="0" fillId="0" borderId="48" xfId="0" applyBorder="1"/>
    <xf numFmtId="2" fontId="12" fillId="0" borderId="17" xfId="0" applyNumberFormat="1" applyFont="1" applyBorder="1"/>
    <xf numFmtId="0" fontId="12" fillId="0" borderId="15" xfId="0" applyFont="1" applyBorder="1"/>
    <xf numFmtId="0" fontId="12" fillId="0" borderId="14" xfId="0" applyFont="1" applyBorder="1"/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8" xfId="0" applyBorder="1"/>
    <xf numFmtId="2" fontId="12" fillId="0" borderId="7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2" fillId="0" borderId="7" xfId="0" applyFont="1" applyBorder="1"/>
    <xf numFmtId="0" fontId="12" fillId="0" borderId="0" xfId="0" applyFont="1" applyBorder="1"/>
    <xf numFmtId="0" fontId="20" fillId="0" borderId="7" xfId="0" applyFont="1" applyBorder="1"/>
    <xf numFmtId="0" fontId="20" fillId="0" borderId="0" xfId="0" applyFont="1"/>
    <xf numFmtId="0" fontId="20" fillId="0" borderId="0" xfId="0" applyFont="1" applyBorder="1"/>
    <xf numFmtId="0" fontId="20" fillId="0" borderId="6" xfId="0" applyFont="1" applyBorder="1"/>
    <xf numFmtId="2" fontId="12" fillId="0" borderId="33" xfId="0" applyNumberFormat="1" applyFont="1" applyBorder="1"/>
    <xf numFmtId="0" fontId="12" fillId="0" borderId="31" xfId="0" applyFont="1" applyBorder="1"/>
    <xf numFmtId="0" fontId="12" fillId="0" borderId="30" xfId="0" applyFont="1" applyBorder="1"/>
    <xf numFmtId="2" fontId="12" fillId="0" borderId="6" xfId="0" applyNumberFormat="1" applyFont="1" applyBorder="1" applyAlignment="1">
      <alignment horizontal="center"/>
    </xf>
    <xf numFmtId="0" fontId="2" fillId="0" borderId="31" xfId="0" applyFont="1" applyBorder="1"/>
    <xf numFmtId="0" fontId="2" fillId="0" borderId="30" xfId="0" applyFont="1" applyBorder="1"/>
    <xf numFmtId="0" fontId="2" fillId="0" borderId="29" xfId="0" applyFont="1" applyBorder="1"/>
    <xf numFmtId="0" fontId="20" fillId="0" borderId="4" xfId="0" applyFont="1" applyBorder="1"/>
    <xf numFmtId="0" fontId="20" fillId="0" borderId="3" xfId="0" applyFont="1" applyBorder="1"/>
    <xf numFmtId="0" fontId="20" fillId="0" borderId="2" xfId="0" applyFont="1" applyBorder="1"/>
    <xf numFmtId="0" fontId="12" fillId="0" borderId="25" xfId="0" applyFont="1" applyBorder="1"/>
    <xf numFmtId="0" fontId="12" fillId="0" borderId="26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24" xfId="0" applyFont="1" applyBorder="1"/>
    <xf numFmtId="0" fontId="20" fillId="0" borderId="10" xfId="0" applyFont="1" applyBorder="1"/>
    <xf numFmtId="0" fontId="20" fillId="0" borderId="1" xfId="0" applyFont="1" applyBorder="1"/>
    <xf numFmtId="0" fontId="20" fillId="0" borderId="9" xfId="0" applyFont="1" applyBorder="1"/>
    <xf numFmtId="0" fontId="12" fillId="0" borderId="36" xfId="0" applyFont="1" applyBorder="1"/>
    <xf numFmtId="0" fontId="12" fillId="0" borderId="32" xfId="0" applyFont="1" applyBorder="1"/>
    <xf numFmtId="2" fontId="12" fillId="0" borderId="35" xfId="0" applyNumberFormat="1" applyFont="1" applyBorder="1"/>
    <xf numFmtId="0" fontId="12" fillId="0" borderId="3" xfId="0" applyFont="1" applyBorder="1"/>
    <xf numFmtId="0" fontId="12" fillId="0" borderId="2" xfId="0" applyFont="1" applyBorder="1"/>
    <xf numFmtId="0" fontId="12" fillId="0" borderId="16" xfId="0" applyFont="1" applyBorder="1"/>
    <xf numFmtId="0" fontId="12" fillId="0" borderId="1" xfId="0" applyFont="1" applyBorder="1"/>
    <xf numFmtId="0" fontId="12" fillId="0" borderId="9" xfId="0" applyFont="1" applyBorder="1"/>
    <xf numFmtId="0" fontId="12" fillId="0" borderId="10" xfId="0" applyFont="1" applyBorder="1"/>
    <xf numFmtId="0" fontId="20" fillId="0" borderId="9" xfId="0" applyFont="1" applyFill="1" applyBorder="1"/>
    <xf numFmtId="0" fontId="4" fillId="0" borderId="14" xfId="0" applyFont="1" applyBorder="1"/>
    <xf numFmtId="0" fontId="4" fillId="0" borderId="13" xfId="0" applyFont="1" applyBorder="1"/>
    <xf numFmtId="2" fontId="12" fillId="0" borderId="5" xfId="0" applyNumberFormat="1" applyFont="1" applyBorder="1"/>
    <xf numFmtId="0" fontId="12" fillId="0" borderId="4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8" xfId="0" applyFont="1" applyBorder="1"/>
    <xf numFmtId="0" fontId="2" fillId="0" borderId="22" xfId="0" applyFont="1" applyBorder="1"/>
    <xf numFmtId="0" fontId="2" fillId="0" borderId="21" xfId="0" applyFont="1" applyBorder="1"/>
    <xf numFmtId="0" fontId="2" fillId="0" borderId="20" xfId="0" applyFont="1" applyBorder="1"/>
    <xf numFmtId="0" fontId="12" fillId="0" borderId="27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13" xfId="0" applyFont="1" applyBorder="1"/>
    <xf numFmtId="0" fontId="4" fillId="0" borderId="22" xfId="0" applyFont="1" applyBorder="1"/>
    <xf numFmtId="0" fontId="4" fillId="0" borderId="21" xfId="0" applyFont="1" applyBorder="1"/>
    <xf numFmtId="2" fontId="12" fillId="0" borderId="19" xfId="0" applyNumberFormat="1" applyFont="1" applyBorder="1"/>
    <xf numFmtId="0" fontId="4" fillId="0" borderId="0" xfId="0" applyFont="1" applyBorder="1"/>
    <xf numFmtId="0" fontId="2" fillId="0" borderId="18" xfId="0" applyFont="1" applyBorder="1"/>
    <xf numFmtId="2" fontId="9" fillId="0" borderId="48" xfId="0" applyNumberFormat="1" applyFont="1" applyBorder="1"/>
    <xf numFmtId="0" fontId="4" fillId="0" borderId="15" xfId="0" applyFont="1" applyBorder="1"/>
    <xf numFmtId="2" fontId="3" fillId="0" borderId="6" xfId="0" applyNumberFormat="1" applyFont="1" applyBorder="1"/>
    <xf numFmtId="2" fontId="12" fillId="0" borderId="5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0" fontId="12" fillId="0" borderId="6" xfId="0" applyFont="1" applyBorder="1"/>
    <xf numFmtId="2" fontId="2" fillId="0" borderId="0" xfId="0" applyNumberFormat="1" applyFont="1" applyBorder="1" applyAlignment="1">
      <alignment horizontal="center"/>
    </xf>
    <xf numFmtId="2" fontId="2" fillId="2" borderId="40" xfId="0" applyNumberFormat="1" applyFont="1" applyFill="1" applyBorder="1" applyAlignment="1"/>
    <xf numFmtId="2" fontId="0" fillId="0" borderId="40" xfId="0" applyNumberFormat="1" applyBorder="1"/>
    <xf numFmtId="2" fontId="12" fillId="0" borderId="27" xfId="0" applyNumberFormat="1" applyFont="1" applyBorder="1"/>
    <xf numFmtId="0" fontId="12" fillId="0" borderId="13" xfId="0" applyFont="1" applyBorder="1"/>
    <xf numFmtId="2" fontId="3" fillId="0" borderId="40" xfId="0" applyNumberFormat="1" applyFont="1" applyBorder="1"/>
    <xf numFmtId="0" fontId="0" fillId="0" borderId="35" xfId="0" applyBorder="1"/>
    <xf numFmtId="2" fontId="12" fillId="2" borderId="8" xfId="0" applyNumberFormat="1" applyFont="1" applyFill="1" applyBorder="1"/>
    <xf numFmtId="2" fontId="12" fillId="2" borderId="7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0" fontId="20" fillId="2" borderId="7" xfId="0" applyFont="1" applyFill="1" applyBorder="1"/>
    <xf numFmtId="0" fontId="20" fillId="2" borderId="0" xfId="0" applyFont="1" applyFill="1"/>
    <xf numFmtId="0" fontId="20" fillId="2" borderId="0" xfId="0" applyFont="1" applyFill="1" applyBorder="1"/>
    <xf numFmtId="0" fontId="20" fillId="2" borderId="6" xfId="0" applyFont="1" applyFill="1" applyBorder="1"/>
    <xf numFmtId="2" fontId="12" fillId="2" borderId="33" xfId="0" applyNumberFormat="1" applyFont="1" applyFill="1" applyBorder="1"/>
    <xf numFmtId="0" fontId="12" fillId="2" borderId="31" xfId="0" applyFont="1" applyFill="1" applyBorder="1"/>
    <xf numFmtId="0" fontId="12" fillId="2" borderId="30" xfId="0" applyFont="1" applyFill="1" applyBorder="1"/>
    <xf numFmtId="2" fontId="12" fillId="2" borderId="6" xfId="0" applyNumberFormat="1" applyFont="1" applyFill="1" applyBorder="1" applyAlignment="1">
      <alignment horizontal="center"/>
    </xf>
    <xf numFmtId="0" fontId="12" fillId="2" borderId="7" xfId="0" applyFont="1" applyFill="1" applyBorder="1"/>
    <xf numFmtId="0" fontId="12" fillId="2" borderId="0" xfId="0" applyFont="1" applyFill="1" applyBorder="1"/>
    <xf numFmtId="0" fontId="2" fillId="2" borderId="31" xfId="0" applyFont="1" applyFill="1" applyBorder="1"/>
    <xf numFmtId="0" fontId="2" fillId="2" borderId="30" xfId="0" applyFont="1" applyFill="1" applyBorder="1"/>
    <xf numFmtId="0" fontId="2" fillId="2" borderId="29" xfId="0" applyFont="1" applyFill="1" applyBorder="1"/>
    <xf numFmtId="0" fontId="12" fillId="2" borderId="6" xfId="0" applyFont="1" applyFill="1" applyBorder="1"/>
    <xf numFmtId="0" fontId="20" fillId="2" borderId="4" xfId="0" applyFont="1" applyFill="1" applyBorder="1"/>
    <xf numFmtId="0" fontId="20" fillId="2" borderId="3" xfId="0" applyFont="1" applyFill="1" applyBorder="1"/>
    <xf numFmtId="0" fontId="20" fillId="2" borderId="2" xfId="0" applyFont="1" applyFill="1" applyBorder="1"/>
    <xf numFmtId="0" fontId="12" fillId="2" borderId="25" xfId="0" applyFont="1" applyFill="1" applyBorder="1"/>
    <xf numFmtId="0" fontId="12" fillId="2" borderId="26" xfId="0" applyFont="1" applyFill="1" applyBorder="1"/>
    <xf numFmtId="0" fontId="20" fillId="2" borderId="25" xfId="0" applyFont="1" applyFill="1" applyBorder="1"/>
    <xf numFmtId="0" fontId="20" fillId="2" borderId="26" xfId="0" applyFont="1" applyFill="1" applyBorder="1"/>
    <xf numFmtId="0" fontId="20" fillId="2" borderId="24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9" xfId="0" applyFont="1" applyFill="1" applyBorder="1"/>
    <xf numFmtId="0" fontId="12" fillId="2" borderId="36" xfId="0" applyFont="1" applyFill="1" applyBorder="1"/>
    <xf numFmtId="0" fontId="12" fillId="2" borderId="32" xfId="0" applyFont="1" applyFill="1" applyBorder="1"/>
    <xf numFmtId="2" fontId="12" fillId="2" borderId="35" xfId="0" applyNumberFormat="1" applyFont="1" applyFill="1" applyBorder="1"/>
    <xf numFmtId="0" fontId="12" fillId="2" borderId="3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1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2" fontId="12" fillId="2" borderId="23" xfId="0" applyNumberFormat="1" applyFont="1" applyFill="1" applyBorder="1"/>
    <xf numFmtId="0" fontId="12" fillId="2" borderId="22" xfId="0" applyFont="1" applyFill="1" applyBorder="1"/>
    <xf numFmtId="0" fontId="12" fillId="2" borderId="21" xfId="0" applyFont="1" applyFill="1" applyBorder="1"/>
    <xf numFmtId="0" fontId="12" fillId="2" borderId="20" xfId="0" applyFont="1" applyFill="1" applyBorder="1"/>
    <xf numFmtId="2" fontId="12" fillId="2" borderId="17" xfId="0" applyNumberFormat="1" applyFont="1" applyFill="1" applyBorder="1"/>
    <xf numFmtId="0" fontId="12" fillId="2" borderId="15" xfId="0" applyFont="1" applyFill="1" applyBorder="1"/>
    <xf numFmtId="0" fontId="12" fillId="2" borderId="14" xfId="0" applyFont="1" applyFill="1" applyBorder="1"/>
    <xf numFmtId="0" fontId="4" fillId="2" borderId="14" xfId="0" applyFont="1" applyFill="1" applyBorder="1"/>
    <xf numFmtId="0" fontId="4" fillId="2" borderId="13" xfId="0" applyFont="1" applyFill="1" applyBorder="1"/>
    <xf numFmtId="2" fontId="12" fillId="2" borderId="41" xfId="0" applyNumberFormat="1" applyFont="1" applyFill="1" applyBorder="1"/>
    <xf numFmtId="2" fontId="12" fillId="2" borderId="5" xfId="0" applyNumberFormat="1" applyFont="1" applyFill="1" applyBorder="1"/>
    <xf numFmtId="0" fontId="12" fillId="2" borderId="4" xfId="0" applyFont="1" applyFill="1" applyBorder="1"/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28" xfId="0" applyFont="1" applyFill="1" applyBorder="1"/>
    <xf numFmtId="0" fontId="2" fillId="2" borderId="22" xfId="0" applyFont="1" applyFill="1" applyBorder="1"/>
    <xf numFmtId="0" fontId="2" fillId="2" borderId="21" xfId="0" applyFont="1" applyFill="1" applyBorder="1"/>
    <xf numFmtId="0" fontId="2" fillId="2" borderId="20" xfId="0" applyFont="1" applyFill="1" applyBorder="1"/>
    <xf numFmtId="0" fontId="12" fillId="2" borderId="27" xfId="0" applyFont="1" applyFill="1" applyBorder="1"/>
    <xf numFmtId="0" fontId="2" fillId="2" borderId="15" xfId="0" applyFont="1" applyFill="1" applyBorder="1"/>
    <xf numFmtId="0" fontId="2" fillId="2" borderId="14" xfId="0" applyFont="1" applyFill="1" applyBorder="1"/>
    <xf numFmtId="0" fontId="2" fillId="2" borderId="13" xfId="0" applyFont="1" applyFill="1" applyBorder="1"/>
    <xf numFmtId="0" fontId="4" fillId="2" borderId="7" xfId="0" applyFont="1" applyFill="1" applyBorder="1"/>
    <xf numFmtId="0" fontId="4" fillId="2" borderId="22" xfId="0" applyFont="1" applyFill="1" applyBorder="1"/>
    <xf numFmtId="0" fontId="4" fillId="2" borderId="21" xfId="0" applyFont="1" applyFill="1" applyBorder="1"/>
    <xf numFmtId="2" fontId="12" fillId="2" borderId="19" xfId="0" applyNumberFormat="1" applyFont="1" applyFill="1" applyBorder="1"/>
    <xf numFmtId="0" fontId="4" fillId="2" borderId="0" xfId="0" applyFont="1" applyFill="1" applyBorder="1"/>
    <xf numFmtId="0" fontId="2" fillId="2" borderId="18" xfId="0" applyFont="1" applyFill="1" applyBorder="1"/>
    <xf numFmtId="0" fontId="4" fillId="2" borderId="15" xfId="0" applyFont="1" applyFill="1" applyBorder="1"/>
    <xf numFmtId="2" fontId="12" fillId="2" borderId="5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2" fillId="0" borderId="20" xfId="0" applyFont="1" applyBorder="1"/>
    <xf numFmtId="2" fontId="12" fillId="0" borderId="41" xfId="0" applyNumberFormat="1" applyFont="1" applyBorder="1"/>
    <xf numFmtId="2" fontId="20" fillId="2" borderId="39" xfId="0" applyNumberFormat="1" applyFont="1" applyFill="1" applyBorder="1" applyAlignment="1"/>
    <xf numFmtId="0" fontId="17" fillId="0" borderId="0" xfId="0" applyFont="1"/>
    <xf numFmtId="0" fontId="2" fillId="0" borderId="0" xfId="0" applyFont="1" applyAlignment="1"/>
    <xf numFmtId="0" fontId="0" fillId="0" borderId="14" xfId="0" applyBorder="1"/>
    <xf numFmtId="0" fontId="9" fillId="2" borderId="29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2" fontId="11" fillId="0" borderId="29" xfId="0" applyNumberFormat="1" applyFont="1" applyBorder="1" applyAlignment="1">
      <alignment horizontal="center"/>
    </xf>
    <xf numFmtId="2" fontId="11" fillId="0" borderId="36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4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2" fontId="11" fillId="2" borderId="32" xfId="0" applyNumberFormat="1" applyFont="1" applyFill="1" applyBorder="1" applyAlignment="1">
      <alignment horizontal="center"/>
    </xf>
    <xf numFmtId="2" fontId="11" fillId="2" borderId="31" xfId="0" applyNumberFormat="1" applyFont="1" applyFill="1" applyBorder="1" applyAlignment="1">
      <alignment horizontal="center"/>
    </xf>
    <xf numFmtId="0" fontId="7" fillId="2" borderId="29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49" fontId="7" fillId="2" borderId="29" xfId="0" applyNumberFormat="1" applyFont="1" applyFill="1" applyBorder="1" applyAlignment="1">
      <alignment horizontal="left"/>
    </xf>
    <xf numFmtId="49" fontId="7" fillId="2" borderId="30" xfId="0" applyNumberFormat="1" applyFont="1" applyFill="1" applyBorder="1" applyAlignment="1">
      <alignment horizontal="left"/>
    </xf>
    <xf numFmtId="49" fontId="7" fillId="2" borderId="31" xfId="0" applyNumberFormat="1" applyFont="1" applyFill="1" applyBorder="1" applyAlignment="1">
      <alignment horizontal="left"/>
    </xf>
    <xf numFmtId="2" fontId="9" fillId="0" borderId="29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2" fontId="9" fillId="0" borderId="31" xfId="0" applyNumberFormat="1" applyFont="1" applyFill="1" applyBorder="1" applyAlignment="1">
      <alignment horizontal="center"/>
    </xf>
    <xf numFmtId="49" fontId="7" fillId="0" borderId="29" xfId="0" applyNumberFormat="1" applyFont="1" applyBorder="1" applyAlignment="1">
      <alignment horizontal="left"/>
    </xf>
    <xf numFmtId="49" fontId="7" fillId="0" borderId="30" xfId="0" applyNumberFormat="1" applyFont="1" applyBorder="1" applyAlignment="1">
      <alignment horizontal="left"/>
    </xf>
    <xf numFmtId="49" fontId="7" fillId="0" borderId="31" xfId="0" applyNumberFormat="1" applyFont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4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2" fontId="4" fillId="2" borderId="32" xfId="0" applyNumberFormat="1" applyFont="1" applyFill="1" applyBorder="1" applyAlignment="1">
      <alignment horizontal="center"/>
    </xf>
    <xf numFmtId="2" fontId="12" fillId="2" borderId="34" xfId="0" applyNumberFormat="1" applyFont="1" applyFill="1" applyBorder="1" applyAlignment="1">
      <alignment horizontal="center"/>
    </xf>
    <xf numFmtId="2" fontId="12" fillId="2" borderId="22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2" fontId="12" fillId="2" borderId="16" xfId="0" applyNumberFormat="1" applyFont="1" applyFill="1" applyBorder="1" applyAlignment="1">
      <alignment horizontal="center"/>
    </xf>
    <xf numFmtId="2" fontId="12" fillId="2" borderId="15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2" fontId="2" fillId="2" borderId="36" xfId="0" applyNumberFormat="1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9" fontId="2" fillId="0" borderId="29" xfId="0" applyNumberFormat="1" applyFont="1" applyBorder="1" applyAlignment="1">
      <alignment horizontal="left"/>
    </xf>
    <xf numFmtId="49" fontId="2" fillId="0" borderId="30" xfId="0" applyNumberFormat="1" applyFont="1" applyBorder="1" applyAlignment="1">
      <alignment horizontal="left"/>
    </xf>
    <xf numFmtId="49" fontId="2" fillId="0" borderId="31" xfId="0" applyNumberFormat="1" applyFont="1" applyBorder="1" applyAlignment="1">
      <alignment horizontal="left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0" fontId="12" fillId="2" borderId="37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4" fontId="4" fillId="0" borderId="0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2" fontId="12" fillId="0" borderId="34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2" fontId="4" fillId="0" borderId="32" xfId="0" applyNumberFormat="1" applyFont="1" applyFill="1" applyBorder="1" applyAlignment="1">
      <alignment horizontal="center"/>
    </xf>
    <xf numFmtId="2" fontId="4" fillId="0" borderId="31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8" fillId="0" borderId="32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49" fontId="16" fillId="0" borderId="29" xfId="0" applyNumberFormat="1" applyFont="1" applyBorder="1" applyAlignment="1">
      <alignment horizontal="left"/>
    </xf>
    <xf numFmtId="49" fontId="16" fillId="0" borderId="30" xfId="0" applyNumberFormat="1" applyFont="1" applyBorder="1" applyAlignment="1">
      <alignment horizontal="left"/>
    </xf>
    <xf numFmtId="49" fontId="16" fillId="0" borderId="31" xfId="0" applyNumberFormat="1" applyFont="1" applyBorder="1" applyAlignment="1">
      <alignment horizontal="left"/>
    </xf>
    <xf numFmtId="2" fontId="18" fillId="0" borderId="32" xfId="0" applyNumberFormat="1" applyFont="1" applyBorder="1" applyAlignment="1">
      <alignment horizontal="center"/>
    </xf>
    <xf numFmtId="2" fontId="15" fillId="0" borderId="34" xfId="0" applyNumberFormat="1" applyFont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2" fontId="18" fillId="2" borderId="32" xfId="0" applyNumberFormat="1" applyFont="1" applyFill="1" applyBorder="1" applyAlignment="1">
      <alignment horizontal="center"/>
    </xf>
    <xf numFmtId="2" fontId="18" fillId="2" borderId="30" xfId="0" applyNumberFormat="1" applyFont="1" applyFill="1" applyBorder="1" applyAlignment="1">
      <alignment horizontal="center"/>
    </xf>
    <xf numFmtId="2" fontId="18" fillId="0" borderId="30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2" fontId="18" fillId="0" borderId="29" xfId="0" applyNumberFormat="1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16" fillId="0" borderId="13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2" fontId="19" fillId="0" borderId="13" xfId="0" applyNumberFormat="1" applyFont="1" applyBorder="1" applyAlignment="1">
      <alignment horizontal="center"/>
    </xf>
    <xf numFmtId="2" fontId="19" fillId="0" borderId="27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44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4" fontId="15" fillId="0" borderId="46" xfId="0" applyNumberFormat="1" applyFont="1" applyBorder="1" applyAlignment="1">
      <alignment horizontal="center" wrapText="1"/>
    </xf>
    <xf numFmtId="4" fontId="15" fillId="0" borderId="45" xfId="0" applyNumberFormat="1" applyFont="1" applyBorder="1" applyAlignment="1">
      <alignment horizontal="center" wrapText="1"/>
    </xf>
    <xf numFmtId="0" fontId="16" fillId="0" borderId="44" xfId="0" applyFont="1" applyBorder="1" applyAlignment="1">
      <alignment horizontal="left"/>
    </xf>
    <xf numFmtId="0" fontId="18" fillId="0" borderId="44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4" fontId="15" fillId="0" borderId="43" xfId="0" applyNumberFormat="1" applyFont="1" applyBorder="1" applyAlignment="1">
      <alignment horizontal="center" wrapText="1"/>
    </xf>
    <xf numFmtId="4" fontId="15" fillId="0" borderId="42" xfId="0" applyNumberFormat="1" applyFont="1" applyBorder="1" applyAlignment="1">
      <alignment horizontal="center" wrapText="1"/>
    </xf>
    <xf numFmtId="0" fontId="18" fillId="0" borderId="29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2" fontId="3" fillId="0" borderId="52" xfId="0" applyNumberFormat="1" applyFont="1" applyBorder="1"/>
    <xf numFmtId="2" fontId="3" fillId="0" borderId="53" xfId="0" applyNumberFormat="1" applyFont="1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64"/>
  <sheetViews>
    <sheetView view="pageBreakPreview" zoomScale="60" zoomScaleNormal="100" workbookViewId="0">
      <selection activeCell="H4" sqref="H4"/>
    </sheetView>
  </sheetViews>
  <sheetFormatPr defaultRowHeight="15"/>
  <cols>
    <col min="8" max="8" width="17.28515625" customWidth="1"/>
    <col min="11" max="11" width="11.28515625" bestFit="1" customWidth="1"/>
    <col min="12" max="12" width="10.42578125" customWidth="1"/>
    <col min="13" max="13" width="13.85546875" customWidth="1"/>
    <col min="14" max="15" width="10.140625" bestFit="1" customWidth="1"/>
  </cols>
  <sheetData>
    <row r="1" spans="1:13" ht="15.75">
      <c r="A1" s="570" t="s">
        <v>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1"/>
    </row>
    <row r="2" spans="1:13" ht="15.75">
      <c r="A2" s="527" t="s">
        <v>1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1"/>
    </row>
    <row r="3" spans="1:13" ht="15.75">
      <c r="A3" s="2"/>
      <c r="B3" s="2"/>
      <c r="C3" s="2"/>
      <c r="D3" s="2"/>
      <c r="E3" s="2"/>
      <c r="F3" s="2" t="s">
        <v>94</v>
      </c>
      <c r="G3" s="2"/>
      <c r="H3" s="2"/>
      <c r="I3" s="2"/>
      <c r="J3" s="2"/>
      <c r="K3" s="2"/>
      <c r="L3" s="579">
        <v>46023</v>
      </c>
      <c r="M3" s="579"/>
    </row>
    <row r="4" spans="1:13">
      <c r="A4" s="3"/>
      <c r="B4" s="4"/>
      <c r="C4" s="572" t="s">
        <v>2</v>
      </c>
      <c r="D4" s="572"/>
      <c r="E4" s="572"/>
      <c r="F4" s="4"/>
      <c r="G4" s="4"/>
      <c r="H4" s="5"/>
      <c r="I4" s="562" t="s">
        <v>3</v>
      </c>
      <c r="J4" s="563"/>
      <c r="K4" s="503" t="s">
        <v>4</v>
      </c>
      <c r="L4" s="504"/>
      <c r="M4" s="6"/>
    </row>
    <row r="5" spans="1:13">
      <c r="A5" s="7"/>
      <c r="B5" s="8"/>
      <c r="C5" s="8"/>
      <c r="D5" s="8"/>
      <c r="E5" s="8"/>
      <c r="F5" s="8"/>
      <c r="G5" s="8"/>
      <c r="H5" s="9"/>
      <c r="I5" s="10"/>
      <c r="J5" s="11"/>
      <c r="K5" s="464" t="s">
        <v>5</v>
      </c>
      <c r="L5" s="465"/>
      <c r="M5" s="12" t="s">
        <v>6</v>
      </c>
    </row>
    <row r="6" spans="1:13">
      <c r="A6" s="7"/>
      <c r="B6" s="8"/>
      <c r="C6" s="8"/>
      <c r="D6" s="8"/>
      <c r="E6" s="8"/>
      <c r="F6" s="8"/>
      <c r="G6" s="8"/>
      <c r="H6" s="9"/>
      <c r="I6" s="560" t="s">
        <v>7</v>
      </c>
      <c r="J6" s="561"/>
      <c r="K6" s="501" t="s">
        <v>8</v>
      </c>
      <c r="L6" s="502"/>
      <c r="M6" s="12" t="s">
        <v>9</v>
      </c>
    </row>
    <row r="7" spans="1:13" ht="16.5" thickBot="1">
      <c r="A7" s="13"/>
      <c r="B7" s="14"/>
      <c r="C7" s="14"/>
      <c r="D7" s="14"/>
      <c r="E7" s="14"/>
      <c r="F7" s="14"/>
      <c r="G7" s="14"/>
      <c r="H7" s="15"/>
      <c r="I7" s="566">
        <v>604.4</v>
      </c>
      <c r="J7" s="567"/>
      <c r="K7" s="568"/>
      <c r="L7" s="569"/>
      <c r="M7" s="16"/>
    </row>
    <row r="8" spans="1:13">
      <c r="A8" s="17" t="s">
        <v>10</v>
      </c>
      <c r="B8" s="18"/>
      <c r="C8" s="18"/>
      <c r="D8" s="18"/>
      <c r="E8" s="18"/>
      <c r="F8" s="18"/>
      <c r="G8" s="18"/>
      <c r="H8" s="19"/>
      <c r="I8" s="20"/>
      <c r="J8" s="21"/>
      <c r="K8" s="525">
        <f>K11+K14</f>
        <v>11.09</v>
      </c>
      <c r="L8" s="516"/>
      <c r="M8" s="22">
        <f>K8*12*I7</f>
        <v>80433.551999999981</v>
      </c>
    </row>
    <row r="9" spans="1:13">
      <c r="A9" s="23" t="s">
        <v>11</v>
      </c>
      <c r="B9" s="24"/>
      <c r="C9" s="24"/>
      <c r="D9" s="24"/>
      <c r="E9" s="24"/>
      <c r="F9" s="24"/>
      <c r="G9" s="24"/>
      <c r="H9" s="25"/>
      <c r="I9" s="10"/>
      <c r="J9" s="11"/>
      <c r="K9" s="26"/>
      <c r="L9" s="27"/>
      <c r="M9" s="28"/>
    </row>
    <row r="10" spans="1:13" ht="15.75" thickBot="1">
      <c r="A10" s="29" t="s">
        <v>12</v>
      </c>
      <c r="B10" s="30"/>
      <c r="C10" s="30"/>
      <c r="D10" s="30"/>
      <c r="E10" s="30"/>
      <c r="F10" s="30"/>
      <c r="G10" s="30"/>
      <c r="H10" s="31"/>
      <c r="I10" s="32"/>
      <c r="J10" s="33"/>
      <c r="K10" s="34"/>
      <c r="L10" s="35"/>
      <c r="M10" s="36"/>
    </row>
    <row r="11" spans="1:13">
      <c r="A11" s="37" t="s">
        <v>13</v>
      </c>
      <c r="B11" s="38"/>
      <c r="C11" s="38"/>
      <c r="D11" s="38"/>
      <c r="E11" s="38"/>
      <c r="F11" s="38"/>
      <c r="G11" s="38"/>
      <c r="H11" s="39"/>
      <c r="I11" s="556" t="s">
        <v>14</v>
      </c>
      <c r="J11" s="557"/>
      <c r="K11" s="499">
        <v>6.41</v>
      </c>
      <c r="L11" s="500"/>
      <c r="M11" s="40">
        <f>K11*12*I7</f>
        <v>46490.447999999997</v>
      </c>
    </row>
    <row r="12" spans="1:13">
      <c r="A12" s="41" t="s">
        <v>15</v>
      </c>
      <c r="B12" s="8"/>
      <c r="C12" s="8"/>
      <c r="D12" s="8"/>
      <c r="E12" s="8"/>
      <c r="F12" s="8"/>
      <c r="G12" s="8"/>
      <c r="H12" s="9"/>
      <c r="I12" s="562" t="s">
        <v>16</v>
      </c>
      <c r="J12" s="563"/>
      <c r="K12" s="1"/>
      <c r="L12" s="27"/>
      <c r="M12" s="40"/>
    </row>
    <row r="13" spans="1:13">
      <c r="A13" s="37" t="s">
        <v>17</v>
      </c>
      <c r="B13" s="38"/>
      <c r="C13" s="38"/>
      <c r="D13" s="38"/>
      <c r="E13" s="38"/>
      <c r="F13" s="38"/>
      <c r="G13" s="38"/>
      <c r="H13" s="39"/>
      <c r="I13" s="560"/>
      <c r="J13" s="561"/>
      <c r="K13" s="1"/>
      <c r="L13" s="27"/>
      <c r="M13" s="40"/>
    </row>
    <row r="14" spans="1:13">
      <c r="A14" s="37" t="s">
        <v>18</v>
      </c>
      <c r="B14" s="38"/>
      <c r="C14" s="38"/>
      <c r="D14" s="38"/>
      <c r="E14" s="38"/>
      <c r="F14" s="38"/>
      <c r="G14" s="38"/>
      <c r="H14" s="39"/>
      <c r="I14" s="558" t="s">
        <v>19</v>
      </c>
      <c r="J14" s="559"/>
      <c r="K14" s="497">
        <v>4.68</v>
      </c>
      <c r="L14" s="498"/>
      <c r="M14" s="40">
        <f>K14*12*I7</f>
        <v>33943.103999999999</v>
      </c>
    </row>
    <row r="15" spans="1:13" ht="15.75">
      <c r="A15" s="42" t="s">
        <v>20</v>
      </c>
      <c r="B15" s="43"/>
      <c r="C15" s="43"/>
      <c r="D15" s="43"/>
      <c r="E15" s="43"/>
      <c r="F15" s="43"/>
      <c r="G15" s="43"/>
      <c r="H15" s="44"/>
      <c r="I15" s="562" t="s">
        <v>16</v>
      </c>
      <c r="J15" s="563"/>
      <c r="K15" s="2"/>
      <c r="L15" s="45"/>
      <c r="M15" s="40"/>
    </row>
    <row r="16" spans="1:13">
      <c r="A16" s="46" t="s">
        <v>21</v>
      </c>
      <c r="B16" s="4"/>
      <c r="C16" s="4"/>
      <c r="D16" s="4"/>
      <c r="E16" s="4"/>
      <c r="F16" s="4"/>
      <c r="G16" s="4"/>
      <c r="H16" s="5"/>
      <c r="I16" s="545"/>
      <c r="J16" s="546"/>
      <c r="K16" s="47"/>
      <c r="L16" s="27"/>
      <c r="M16" s="40"/>
    </row>
    <row r="17" spans="1:13" ht="15.75" thickBot="1">
      <c r="A17" s="37" t="s">
        <v>22</v>
      </c>
      <c r="B17" s="48"/>
      <c r="C17" s="48"/>
      <c r="D17" s="48"/>
      <c r="E17" s="48"/>
      <c r="F17" s="48"/>
      <c r="G17" s="48"/>
      <c r="H17" s="49"/>
      <c r="I17" s="50"/>
      <c r="J17" s="51"/>
      <c r="K17" s="478"/>
      <c r="L17" s="479"/>
      <c r="M17" s="40"/>
    </row>
    <row r="18" spans="1:13">
      <c r="A18" s="17" t="s">
        <v>23</v>
      </c>
      <c r="B18" s="52"/>
      <c r="C18" s="52"/>
      <c r="D18" s="52"/>
      <c r="E18" s="52"/>
      <c r="F18" s="52"/>
      <c r="G18" s="52"/>
      <c r="H18" s="53"/>
      <c r="I18" s="20"/>
      <c r="J18" s="54"/>
      <c r="K18" s="515">
        <f>K20+K25+K28</f>
        <v>7.1899999999999995</v>
      </c>
      <c r="L18" s="516"/>
      <c r="M18" s="22">
        <f>K18*12*I7</f>
        <v>52147.631999999998</v>
      </c>
    </row>
    <row r="19" spans="1:13" ht="15.75" thickBot="1">
      <c r="A19" s="29" t="s">
        <v>24</v>
      </c>
      <c r="B19" s="55"/>
      <c r="C19" s="55"/>
      <c r="D19" s="55"/>
      <c r="E19" s="55"/>
      <c r="F19" s="55"/>
      <c r="G19" s="55"/>
      <c r="H19" s="56"/>
      <c r="I19" s="32"/>
      <c r="J19" s="57"/>
      <c r="K19" s="34"/>
      <c r="L19" s="35"/>
      <c r="M19" s="36"/>
    </row>
    <row r="20" spans="1:13">
      <c r="A20" s="41" t="s">
        <v>25</v>
      </c>
      <c r="B20" s="58"/>
      <c r="C20" s="58"/>
      <c r="D20" s="58"/>
      <c r="E20" s="58"/>
      <c r="F20" s="58"/>
      <c r="G20" s="58"/>
      <c r="H20" s="59"/>
      <c r="I20" s="547" t="s">
        <v>14</v>
      </c>
      <c r="J20" s="548"/>
      <c r="K20" s="499">
        <v>3.6</v>
      </c>
      <c r="L20" s="500"/>
      <c r="M20" s="40">
        <f>K20*12*I7</f>
        <v>26110.080000000002</v>
      </c>
    </row>
    <row r="21" spans="1:13">
      <c r="A21" s="37" t="s">
        <v>26</v>
      </c>
      <c r="B21" s="48"/>
      <c r="C21" s="48"/>
      <c r="D21" s="48"/>
      <c r="E21" s="48"/>
      <c r="F21" s="48"/>
      <c r="G21" s="48"/>
      <c r="H21" s="49"/>
      <c r="I21" s="60"/>
      <c r="J21" s="61"/>
      <c r="K21" s="1"/>
      <c r="L21" s="27"/>
      <c r="M21" s="40"/>
    </row>
    <row r="22" spans="1:13">
      <c r="A22" s="41" t="s">
        <v>15</v>
      </c>
      <c r="B22" s="8"/>
      <c r="C22" s="8"/>
      <c r="D22" s="8"/>
      <c r="E22" s="8"/>
      <c r="F22" s="8"/>
      <c r="G22" s="8"/>
      <c r="H22" s="9"/>
      <c r="I22" s="562" t="s">
        <v>16</v>
      </c>
      <c r="J22" s="563"/>
      <c r="K22" s="1"/>
      <c r="L22" s="27"/>
      <c r="M22" s="40"/>
    </row>
    <row r="23" spans="1:13">
      <c r="A23" s="37" t="s">
        <v>17</v>
      </c>
      <c r="B23" s="38"/>
      <c r="C23" s="38"/>
      <c r="D23" s="38"/>
      <c r="E23" s="38"/>
      <c r="F23" s="38"/>
      <c r="G23" s="38"/>
      <c r="H23" s="39"/>
      <c r="I23" s="560"/>
      <c r="J23" s="561"/>
      <c r="K23" s="1"/>
      <c r="L23" s="27"/>
      <c r="M23" s="40"/>
    </row>
    <row r="24" spans="1:13">
      <c r="A24" s="42" t="s">
        <v>27</v>
      </c>
      <c r="B24" s="43"/>
      <c r="C24" s="44"/>
      <c r="D24" s="8"/>
      <c r="E24" s="8"/>
      <c r="F24" s="8"/>
      <c r="G24" s="8"/>
      <c r="H24" s="9"/>
      <c r="I24" s="558" t="s">
        <v>16</v>
      </c>
      <c r="J24" s="559"/>
      <c r="K24" s="1"/>
      <c r="L24" s="27"/>
      <c r="M24" s="40"/>
    </row>
    <row r="25" spans="1:13">
      <c r="A25" s="41" t="s">
        <v>28</v>
      </c>
      <c r="B25" s="8"/>
      <c r="C25" s="8"/>
      <c r="D25" s="43"/>
      <c r="E25" s="43"/>
      <c r="F25" s="43"/>
      <c r="G25" s="43"/>
      <c r="H25" s="44"/>
      <c r="I25" s="558" t="s">
        <v>19</v>
      </c>
      <c r="J25" s="559"/>
      <c r="K25" s="497">
        <v>1.58</v>
      </c>
      <c r="L25" s="498"/>
      <c r="M25" s="40">
        <f>K25*12*I7</f>
        <v>11459.424000000001</v>
      </c>
    </row>
    <row r="26" spans="1:13">
      <c r="A26" s="46" t="s">
        <v>29</v>
      </c>
      <c r="B26" s="62"/>
      <c r="C26" s="62"/>
      <c r="D26" s="62"/>
      <c r="E26" s="62"/>
      <c r="F26" s="62"/>
      <c r="G26" s="62"/>
      <c r="H26" s="63"/>
      <c r="I26" s="562" t="s">
        <v>95</v>
      </c>
      <c r="J26" s="563"/>
      <c r="K26" s="1"/>
      <c r="L26" s="27"/>
      <c r="M26" s="40"/>
    </row>
    <row r="27" spans="1:13">
      <c r="A27" s="37"/>
      <c r="B27" s="48"/>
      <c r="C27" s="48"/>
      <c r="D27" s="48"/>
      <c r="E27" s="48"/>
      <c r="F27" s="48"/>
      <c r="G27" s="48"/>
      <c r="H27" s="49"/>
      <c r="I27" s="50" t="s">
        <v>96</v>
      </c>
      <c r="J27" s="51"/>
      <c r="K27" s="47"/>
      <c r="L27" s="27"/>
      <c r="M27" s="40"/>
    </row>
    <row r="28" spans="1:13">
      <c r="A28" s="46" t="s">
        <v>30</v>
      </c>
      <c r="B28" s="62"/>
      <c r="C28" s="62"/>
      <c r="D28" s="62"/>
      <c r="E28" s="62"/>
      <c r="F28" s="62"/>
      <c r="G28" s="62"/>
      <c r="H28" s="63"/>
      <c r="I28" s="562" t="s">
        <v>19</v>
      </c>
      <c r="J28" s="563"/>
      <c r="K28" s="497">
        <v>2.0099999999999998</v>
      </c>
      <c r="L28" s="498"/>
      <c r="M28" s="40">
        <f>K28*12*I7</f>
        <v>14578.127999999999</v>
      </c>
    </row>
    <row r="29" spans="1:13">
      <c r="A29" s="37" t="s">
        <v>31</v>
      </c>
      <c r="B29" s="48"/>
      <c r="C29" s="48"/>
      <c r="D29" s="48"/>
      <c r="E29" s="48"/>
      <c r="F29" s="48"/>
      <c r="G29" s="48"/>
      <c r="H29" s="49"/>
      <c r="I29" s="50"/>
      <c r="J29" s="51"/>
      <c r="K29" s="1"/>
      <c r="L29" s="27"/>
      <c r="M29" s="40"/>
    </row>
    <row r="30" spans="1:13">
      <c r="A30" s="46" t="s">
        <v>32</v>
      </c>
      <c r="B30" s="62"/>
      <c r="C30" s="62"/>
      <c r="D30" s="62"/>
      <c r="E30" s="62"/>
      <c r="F30" s="62"/>
      <c r="G30" s="62"/>
      <c r="H30" s="63"/>
      <c r="I30" s="558" t="s">
        <v>16</v>
      </c>
      <c r="J30" s="559"/>
      <c r="K30" s="1"/>
      <c r="L30" s="27"/>
      <c r="M30" s="40"/>
    </row>
    <row r="31" spans="1:13">
      <c r="A31" s="46" t="s">
        <v>33</v>
      </c>
      <c r="B31" s="62"/>
      <c r="C31" s="62"/>
      <c r="D31" s="62"/>
      <c r="E31" s="62"/>
      <c r="F31" s="62"/>
      <c r="G31" s="62"/>
      <c r="H31" s="63"/>
      <c r="I31" s="562" t="s">
        <v>97</v>
      </c>
      <c r="J31" s="563"/>
      <c r="K31" s="14"/>
      <c r="L31" s="15"/>
      <c r="M31" s="64"/>
    </row>
    <row r="32" spans="1:13" ht="15.75" thickBot="1">
      <c r="A32" s="37"/>
      <c r="B32" s="48"/>
      <c r="C32" s="48"/>
      <c r="D32" s="48"/>
      <c r="E32" s="48"/>
      <c r="F32" s="48"/>
      <c r="G32" s="48"/>
      <c r="H32" s="49"/>
      <c r="I32" s="564" t="s">
        <v>98</v>
      </c>
      <c r="J32" s="565"/>
      <c r="K32" s="103"/>
      <c r="L32" s="104"/>
      <c r="M32" s="105"/>
    </row>
    <row r="33" spans="1:13">
      <c r="A33" s="65" t="s">
        <v>34</v>
      </c>
      <c r="B33" s="18"/>
      <c r="C33" s="18"/>
      <c r="D33" s="18"/>
      <c r="E33" s="18"/>
      <c r="F33" s="18"/>
      <c r="G33" s="66"/>
      <c r="H33" s="67"/>
      <c r="I33" s="20"/>
      <c r="J33" s="21"/>
      <c r="K33" s="513">
        <f>K35+K42+K52+K58+K59+K63</f>
        <v>93.31</v>
      </c>
      <c r="L33" s="514"/>
      <c r="M33" s="22">
        <f>M35+M42+M52+M58+M59+M63</f>
        <v>676758.76799999992</v>
      </c>
    </row>
    <row r="34" spans="1:13" ht="15.75" thickBot="1">
      <c r="A34" s="106"/>
      <c r="B34" s="107"/>
      <c r="C34" s="107"/>
      <c r="D34" s="107"/>
      <c r="E34" s="107"/>
      <c r="F34" s="107"/>
      <c r="G34" s="107"/>
      <c r="H34" s="108"/>
      <c r="I34" s="32"/>
      <c r="J34" s="33"/>
      <c r="K34" s="34"/>
      <c r="L34" s="35"/>
      <c r="M34" s="36"/>
    </row>
    <row r="35" spans="1:13" ht="15.75" thickBot="1">
      <c r="A35" s="457" t="s">
        <v>35</v>
      </c>
      <c r="B35" s="458"/>
      <c r="C35" s="458"/>
      <c r="D35" s="458"/>
      <c r="E35" s="458"/>
      <c r="F35" s="458"/>
      <c r="G35" s="458"/>
      <c r="H35" s="473"/>
      <c r="I35" s="68"/>
      <c r="J35" s="69"/>
      <c r="K35" s="509">
        <f>K36+K37+K38+K40+K41</f>
        <v>11.629999999999999</v>
      </c>
      <c r="L35" s="510"/>
      <c r="M35" s="70">
        <f>K35*12*I7</f>
        <v>84350.063999999998</v>
      </c>
    </row>
    <row r="36" spans="1:13">
      <c r="A36" s="37" t="s">
        <v>36</v>
      </c>
      <c r="B36" s="48"/>
      <c r="C36" s="48"/>
      <c r="D36" s="48"/>
      <c r="E36" s="48"/>
      <c r="F36" s="48"/>
      <c r="G36" s="48"/>
      <c r="H36" s="49"/>
      <c r="I36" s="556" t="s">
        <v>37</v>
      </c>
      <c r="J36" s="557"/>
      <c r="K36" s="499">
        <v>2.59</v>
      </c>
      <c r="L36" s="500"/>
      <c r="M36" s="40">
        <f>K36*12*I7</f>
        <v>18784.751999999997</v>
      </c>
    </row>
    <row r="37" spans="1:13">
      <c r="A37" s="42" t="s">
        <v>38</v>
      </c>
      <c r="B37" s="71"/>
      <c r="C37" s="71"/>
      <c r="D37" s="71"/>
      <c r="E37" s="71"/>
      <c r="F37" s="71"/>
      <c r="G37" s="71"/>
      <c r="H37" s="72"/>
      <c r="I37" s="558" t="s">
        <v>39</v>
      </c>
      <c r="J37" s="559"/>
      <c r="K37" s="497">
        <v>6.1</v>
      </c>
      <c r="L37" s="498"/>
      <c r="M37" s="40">
        <f>K37*12*I7</f>
        <v>44242.079999999994</v>
      </c>
    </row>
    <row r="38" spans="1:13">
      <c r="A38" s="46" t="s">
        <v>40</v>
      </c>
      <c r="B38" s="62"/>
      <c r="C38" s="62"/>
      <c r="D38" s="62"/>
      <c r="E38" s="62"/>
      <c r="F38" s="62"/>
      <c r="G38" s="62"/>
      <c r="H38" s="63"/>
      <c r="I38" s="562" t="s">
        <v>19</v>
      </c>
      <c r="J38" s="563"/>
      <c r="K38" s="497">
        <v>0.69</v>
      </c>
      <c r="L38" s="498"/>
      <c r="M38" s="40">
        <f>K38*12*I7</f>
        <v>5004.4319999999998</v>
      </c>
    </row>
    <row r="39" spans="1:13">
      <c r="A39" s="73" t="s">
        <v>41</v>
      </c>
      <c r="B39" s="38"/>
      <c r="C39" s="38"/>
      <c r="D39" s="38"/>
      <c r="E39" s="48"/>
      <c r="F39" s="48"/>
      <c r="G39" s="48"/>
      <c r="H39" s="49"/>
      <c r="I39" s="50"/>
      <c r="J39" s="51"/>
      <c r="K39" s="26"/>
      <c r="L39" s="27"/>
      <c r="M39" s="40"/>
    </row>
    <row r="40" spans="1:13">
      <c r="A40" s="42" t="s">
        <v>42</v>
      </c>
      <c r="B40" s="71"/>
      <c r="C40" s="71"/>
      <c r="D40" s="71"/>
      <c r="E40" s="71"/>
      <c r="F40" s="71"/>
      <c r="G40" s="71"/>
      <c r="H40" s="72"/>
      <c r="I40" s="558" t="s">
        <v>14</v>
      </c>
      <c r="J40" s="559"/>
      <c r="K40" s="497">
        <v>0.21</v>
      </c>
      <c r="L40" s="498"/>
      <c r="M40" s="40">
        <f>K40*12*I7</f>
        <v>1523.088</v>
      </c>
    </row>
    <row r="41" spans="1:13" ht="15.75" thickBot="1">
      <c r="A41" s="46" t="s">
        <v>43</v>
      </c>
      <c r="B41" s="62"/>
      <c r="C41" s="62"/>
      <c r="D41" s="62"/>
      <c r="E41" s="62"/>
      <c r="F41" s="62"/>
      <c r="G41" s="62"/>
      <c r="H41" s="63"/>
      <c r="I41" s="549" t="s">
        <v>14</v>
      </c>
      <c r="J41" s="550"/>
      <c r="K41" s="507">
        <v>2.04</v>
      </c>
      <c r="L41" s="508"/>
      <c r="M41" s="40">
        <f>K41*12*I7</f>
        <v>14795.712</v>
      </c>
    </row>
    <row r="42" spans="1:13" ht="15.75" thickBot="1">
      <c r="A42" s="553" t="s">
        <v>44</v>
      </c>
      <c r="B42" s="554"/>
      <c r="C42" s="554"/>
      <c r="D42" s="554"/>
      <c r="E42" s="554"/>
      <c r="F42" s="554"/>
      <c r="G42" s="554"/>
      <c r="H42" s="555"/>
      <c r="I42" s="68"/>
      <c r="J42" s="69"/>
      <c r="K42" s="471">
        <f>K43+K44+K46+K47+K50+K51</f>
        <v>2.9800000000000004</v>
      </c>
      <c r="L42" s="472"/>
      <c r="M42" s="70">
        <f>K42*12*I7</f>
        <v>21613.344000000001</v>
      </c>
    </row>
    <row r="43" spans="1:13">
      <c r="A43" s="74" t="s">
        <v>45</v>
      </c>
      <c r="B43" s="38"/>
      <c r="C43" s="38"/>
      <c r="D43" s="38"/>
      <c r="E43" s="38"/>
      <c r="F43" s="48"/>
      <c r="G43" s="48"/>
      <c r="H43" s="49"/>
      <c r="I43" s="75"/>
      <c r="J43" s="11"/>
      <c r="K43" s="499">
        <v>0.17</v>
      </c>
      <c r="L43" s="500"/>
      <c r="M43" s="40">
        <f>K43*12*I7</f>
        <v>1232.9759999999999</v>
      </c>
    </row>
    <row r="44" spans="1:13">
      <c r="A44" s="3" t="s">
        <v>46</v>
      </c>
      <c r="B44" s="4"/>
      <c r="C44" s="4"/>
      <c r="D44" s="4"/>
      <c r="E44" s="4"/>
      <c r="F44" s="62"/>
      <c r="G44" s="62"/>
      <c r="H44" s="63"/>
      <c r="I44" s="545" t="s">
        <v>47</v>
      </c>
      <c r="J44" s="546"/>
      <c r="K44" s="497">
        <v>1.42</v>
      </c>
      <c r="L44" s="498"/>
      <c r="M44" s="40">
        <f>K44*12*I7</f>
        <v>10298.975999999999</v>
      </c>
    </row>
    <row r="45" spans="1:13">
      <c r="A45" s="37" t="s">
        <v>48</v>
      </c>
      <c r="B45" s="48"/>
      <c r="C45" s="48"/>
      <c r="D45" s="48"/>
      <c r="E45" s="48"/>
      <c r="F45" s="48"/>
      <c r="G45" s="48"/>
      <c r="H45" s="49"/>
      <c r="I45" s="560" t="s">
        <v>49</v>
      </c>
      <c r="J45" s="561"/>
      <c r="K45" s="1"/>
      <c r="L45" s="27"/>
      <c r="M45" s="40"/>
    </row>
    <row r="46" spans="1:13">
      <c r="A46" s="42" t="s">
        <v>50</v>
      </c>
      <c r="B46" s="71"/>
      <c r="C46" s="71"/>
      <c r="D46" s="71"/>
      <c r="E46" s="71"/>
      <c r="F46" s="71"/>
      <c r="G46" s="71"/>
      <c r="H46" s="72"/>
      <c r="I46" s="558" t="s">
        <v>51</v>
      </c>
      <c r="J46" s="559"/>
      <c r="K46" s="497">
        <v>0.87</v>
      </c>
      <c r="L46" s="498"/>
      <c r="M46" s="40">
        <f>K46*12*I7</f>
        <v>6309.9359999999997</v>
      </c>
    </row>
    <row r="47" spans="1:13">
      <c r="A47" s="42" t="s">
        <v>52</v>
      </c>
      <c r="B47" s="71"/>
      <c r="C47" s="71"/>
      <c r="D47" s="71"/>
      <c r="E47" s="71"/>
      <c r="F47" s="71"/>
      <c r="G47" s="71"/>
      <c r="H47" s="72"/>
      <c r="I47" s="558" t="s">
        <v>53</v>
      </c>
      <c r="J47" s="559"/>
      <c r="K47" s="497">
        <v>0.22</v>
      </c>
      <c r="L47" s="498"/>
      <c r="M47" s="40">
        <f>K47*12*I7</f>
        <v>1595.616</v>
      </c>
    </row>
    <row r="48" spans="1:13">
      <c r="A48" s="46" t="s">
        <v>54</v>
      </c>
      <c r="B48" s="62"/>
      <c r="C48" s="62"/>
      <c r="D48" s="62"/>
      <c r="E48" s="62"/>
      <c r="F48" s="62"/>
      <c r="G48" s="62"/>
      <c r="H48" s="63"/>
      <c r="I48" s="577" t="s">
        <v>55</v>
      </c>
      <c r="J48" s="578"/>
      <c r="K48" s="1"/>
      <c r="L48" s="27"/>
      <c r="M48" s="40"/>
    </row>
    <row r="49" spans="1:13">
      <c r="A49" s="37" t="s">
        <v>56</v>
      </c>
      <c r="B49" s="48"/>
      <c r="C49" s="48"/>
      <c r="D49" s="48"/>
      <c r="E49" s="48"/>
      <c r="F49" s="48"/>
      <c r="G49" s="48"/>
      <c r="H49" s="49"/>
      <c r="I49" s="560" t="s">
        <v>57</v>
      </c>
      <c r="J49" s="561"/>
      <c r="K49" s="474"/>
      <c r="L49" s="475"/>
      <c r="M49" s="40"/>
    </row>
    <row r="50" spans="1:13">
      <c r="A50" s="46" t="s">
        <v>58</v>
      </c>
      <c r="B50" s="62"/>
      <c r="C50" s="62"/>
      <c r="D50" s="62"/>
      <c r="E50" s="62"/>
      <c r="F50" s="62"/>
      <c r="G50" s="62"/>
      <c r="H50" s="63"/>
      <c r="I50" s="558" t="s">
        <v>59</v>
      </c>
      <c r="J50" s="559"/>
      <c r="K50" s="474">
        <v>0.12</v>
      </c>
      <c r="L50" s="475"/>
      <c r="M50" s="40">
        <f>K50*12*I7</f>
        <v>870.3359999999999</v>
      </c>
    </row>
    <row r="51" spans="1:13" ht="15.75" thickBot="1">
      <c r="A51" s="46" t="s">
        <v>60</v>
      </c>
      <c r="B51" s="62"/>
      <c r="C51" s="62"/>
      <c r="D51" s="62"/>
      <c r="E51" s="62"/>
      <c r="F51" s="62"/>
      <c r="G51" s="62"/>
      <c r="H51" s="63"/>
      <c r="I51" s="549" t="s">
        <v>61</v>
      </c>
      <c r="J51" s="550"/>
      <c r="K51" s="478">
        <v>0.18</v>
      </c>
      <c r="L51" s="479"/>
      <c r="M51" s="76">
        <f>K51*12*I7</f>
        <v>1305.5040000000001</v>
      </c>
    </row>
    <row r="52" spans="1:13" ht="15.75" thickBot="1">
      <c r="A52" s="553" t="s">
        <v>62</v>
      </c>
      <c r="B52" s="554"/>
      <c r="C52" s="554"/>
      <c r="D52" s="554"/>
      <c r="E52" s="554"/>
      <c r="F52" s="554"/>
      <c r="G52" s="554"/>
      <c r="H52" s="555"/>
      <c r="I52" s="77"/>
      <c r="J52" s="78"/>
      <c r="K52" s="490">
        <f>K53+K54+K56+K57</f>
        <v>1.94</v>
      </c>
      <c r="L52" s="472"/>
      <c r="M52" s="70">
        <f>K52*12*I7</f>
        <v>14070.432000000001</v>
      </c>
    </row>
    <row r="53" spans="1:13">
      <c r="A53" s="37" t="s">
        <v>63</v>
      </c>
      <c r="B53" s="48"/>
      <c r="C53" s="48"/>
      <c r="D53" s="48"/>
      <c r="E53" s="48"/>
      <c r="F53" s="48"/>
      <c r="G53" s="48"/>
      <c r="H53" s="49"/>
      <c r="I53" s="556" t="s">
        <v>64</v>
      </c>
      <c r="J53" s="557"/>
      <c r="K53" s="493">
        <v>0.67</v>
      </c>
      <c r="L53" s="494"/>
      <c r="M53" s="40">
        <f>K53*12*I7</f>
        <v>4859.3760000000002</v>
      </c>
    </row>
    <row r="54" spans="1:13">
      <c r="A54" s="41" t="s">
        <v>65</v>
      </c>
      <c r="B54" s="79"/>
      <c r="C54" s="79"/>
      <c r="D54" s="79"/>
      <c r="E54" s="79"/>
      <c r="F54" s="58"/>
      <c r="G54" s="79"/>
      <c r="H54" s="59"/>
      <c r="I54" s="577" t="s">
        <v>55</v>
      </c>
      <c r="J54" s="578"/>
      <c r="K54" s="474">
        <v>0.26</v>
      </c>
      <c r="L54" s="475"/>
      <c r="M54" s="40">
        <f>K54*12*I7</f>
        <v>1885.7280000000001</v>
      </c>
    </row>
    <row r="55" spans="1:13">
      <c r="A55" s="37" t="s">
        <v>66</v>
      </c>
      <c r="B55" s="48"/>
      <c r="C55" s="48"/>
      <c r="D55" s="48"/>
      <c r="E55" s="48"/>
      <c r="F55" s="48"/>
      <c r="G55" s="48"/>
      <c r="H55" s="49"/>
      <c r="I55" s="560" t="s">
        <v>67</v>
      </c>
      <c r="J55" s="561"/>
      <c r="K55" s="80"/>
      <c r="L55" s="81"/>
      <c r="M55" s="40"/>
    </row>
    <row r="56" spans="1:13">
      <c r="A56" s="42" t="s">
        <v>68</v>
      </c>
      <c r="B56" s="71"/>
      <c r="C56" s="71"/>
      <c r="D56" s="71"/>
      <c r="E56" s="71"/>
      <c r="F56" s="71"/>
      <c r="G56" s="71"/>
      <c r="H56" s="72"/>
      <c r="I56" s="82" t="s">
        <v>69</v>
      </c>
      <c r="J56" s="83"/>
      <c r="K56" s="474">
        <v>0.8</v>
      </c>
      <c r="L56" s="475"/>
      <c r="M56" s="40">
        <f>K56*12*I7</f>
        <v>5802.2400000000007</v>
      </c>
    </row>
    <row r="57" spans="1:13" ht="15.75" thickBot="1">
      <c r="A57" s="46" t="s">
        <v>58</v>
      </c>
      <c r="B57" s="62"/>
      <c r="C57" s="62"/>
      <c r="D57" s="62"/>
      <c r="E57" s="62"/>
      <c r="F57" s="62"/>
      <c r="G57" s="62"/>
      <c r="H57" s="63"/>
      <c r="I57" s="549" t="s">
        <v>59</v>
      </c>
      <c r="J57" s="550"/>
      <c r="K57" s="478">
        <v>0.21</v>
      </c>
      <c r="L57" s="479"/>
      <c r="M57" s="40">
        <f>K57*12*I7</f>
        <v>1523.088</v>
      </c>
    </row>
    <row r="58" spans="1:13" ht="15.75" thickBot="1">
      <c r="A58" s="84" t="s">
        <v>70</v>
      </c>
      <c r="B58" s="85"/>
      <c r="C58" s="85"/>
      <c r="D58" s="85"/>
      <c r="E58" s="85"/>
      <c r="F58" s="85"/>
      <c r="G58" s="85"/>
      <c r="H58" s="86"/>
      <c r="I58" s="543" t="s">
        <v>71</v>
      </c>
      <c r="J58" s="544"/>
      <c r="K58" s="551">
        <v>74.36</v>
      </c>
      <c r="L58" s="552"/>
      <c r="M58" s="70">
        <f>K58*12*I7</f>
        <v>539318.20799999998</v>
      </c>
    </row>
    <row r="59" spans="1:13" ht="15.75" thickBot="1">
      <c r="A59" s="457" t="s">
        <v>72</v>
      </c>
      <c r="B59" s="458"/>
      <c r="C59" s="458"/>
      <c r="D59" s="458"/>
      <c r="E59" s="458"/>
      <c r="F59" s="458"/>
      <c r="G59" s="458"/>
      <c r="H59" s="473"/>
      <c r="I59" s="68"/>
      <c r="J59" s="69"/>
      <c r="K59" s="471">
        <v>2.29</v>
      </c>
      <c r="L59" s="472"/>
      <c r="M59" s="70">
        <f>K59*12*I7</f>
        <v>16608.912</v>
      </c>
    </row>
    <row r="60" spans="1:13">
      <c r="A60" s="41" t="s">
        <v>99</v>
      </c>
      <c r="B60" s="58"/>
      <c r="C60" s="58"/>
      <c r="D60" s="58"/>
      <c r="E60" s="58"/>
      <c r="F60" s="58"/>
      <c r="G60" s="58"/>
      <c r="H60" s="59"/>
      <c r="I60" s="547" t="s">
        <v>73</v>
      </c>
      <c r="J60" s="548"/>
      <c r="K60" s="87"/>
      <c r="L60" s="81"/>
      <c r="M60" s="40"/>
    </row>
    <row r="61" spans="1:13">
      <c r="A61" s="41" t="s">
        <v>100</v>
      </c>
      <c r="B61" s="58"/>
      <c r="C61" s="58"/>
      <c r="D61" s="58"/>
      <c r="E61" s="58"/>
      <c r="F61" s="58"/>
      <c r="G61" s="58"/>
      <c r="H61" s="59"/>
      <c r="I61" s="10"/>
      <c r="J61" s="11"/>
      <c r="K61" s="87"/>
      <c r="L61" s="81"/>
      <c r="M61" s="40"/>
    </row>
    <row r="62" spans="1:13" ht="15.75" thickBot="1">
      <c r="A62" s="41" t="s">
        <v>101</v>
      </c>
      <c r="B62" s="58"/>
      <c r="C62" s="58"/>
      <c r="D62" s="58"/>
      <c r="E62" s="58"/>
      <c r="F62" s="58"/>
      <c r="G62" s="58"/>
      <c r="H62" s="59"/>
      <c r="I62" s="109"/>
      <c r="J62" s="11"/>
      <c r="K62" s="87"/>
      <c r="L62" s="81"/>
      <c r="M62" s="40"/>
    </row>
    <row r="63" spans="1:13" ht="15.75" thickBot="1">
      <c r="A63" s="84" t="s">
        <v>74</v>
      </c>
      <c r="B63" s="85"/>
      <c r="C63" s="85"/>
      <c r="D63" s="85"/>
      <c r="E63" s="85"/>
      <c r="F63" s="85"/>
      <c r="G63" s="85"/>
      <c r="H63" s="86"/>
      <c r="I63" s="68"/>
      <c r="J63" s="69"/>
      <c r="K63" s="471">
        <v>0.11</v>
      </c>
      <c r="L63" s="472"/>
      <c r="M63" s="70">
        <f>K63*12*I7</f>
        <v>797.80799999999999</v>
      </c>
    </row>
    <row r="64" spans="1:13">
      <c r="A64" s="41" t="s">
        <v>75</v>
      </c>
      <c r="B64" s="58"/>
      <c r="C64" s="58"/>
      <c r="D64" s="58"/>
      <c r="E64" s="58"/>
      <c r="F64" s="58"/>
      <c r="G64" s="58"/>
      <c r="H64" s="59"/>
      <c r="I64" s="547" t="s">
        <v>14</v>
      </c>
      <c r="J64" s="548"/>
      <c r="K64" s="80"/>
      <c r="L64" s="81"/>
      <c r="M64" s="40"/>
    </row>
    <row r="65" spans="1:13" ht="15.75" thickBot="1">
      <c r="A65" s="41" t="s">
        <v>76</v>
      </c>
      <c r="B65" s="58"/>
      <c r="C65" s="58"/>
      <c r="D65" s="58"/>
      <c r="E65" s="58"/>
      <c r="F65" s="58"/>
      <c r="G65" s="58"/>
      <c r="H65" s="59"/>
      <c r="I65" s="10"/>
      <c r="J65" s="11"/>
      <c r="K65" s="80"/>
      <c r="L65" s="81"/>
      <c r="M65" s="40"/>
    </row>
    <row r="66" spans="1:13" ht="15.75" thickBot="1">
      <c r="A66" s="457" t="s">
        <v>77</v>
      </c>
      <c r="B66" s="458"/>
      <c r="C66" s="458"/>
      <c r="D66" s="458"/>
      <c r="E66" s="458"/>
      <c r="F66" s="458"/>
      <c r="G66" s="458"/>
      <c r="H66" s="473"/>
      <c r="I66" s="68"/>
      <c r="J66" s="69"/>
      <c r="K66" s="471">
        <v>10.79</v>
      </c>
      <c r="L66" s="472"/>
      <c r="M66" s="70">
        <f>K66*12*I7</f>
        <v>78257.711999999985</v>
      </c>
    </row>
    <row r="67" spans="1:13">
      <c r="A67" s="41" t="s">
        <v>102</v>
      </c>
      <c r="B67" s="79"/>
      <c r="C67" s="79"/>
      <c r="D67" s="79"/>
      <c r="E67" s="79"/>
      <c r="F67" s="58"/>
      <c r="G67" s="79"/>
      <c r="H67" s="59"/>
      <c r="I67" s="547" t="s">
        <v>78</v>
      </c>
      <c r="J67" s="548"/>
      <c r="K67" s="87"/>
      <c r="L67" s="81"/>
      <c r="M67" s="40"/>
    </row>
    <row r="68" spans="1:13">
      <c r="A68" s="41" t="s">
        <v>103</v>
      </c>
      <c r="B68" s="79"/>
      <c r="C68" s="79"/>
      <c r="D68" s="79"/>
      <c r="E68" s="79"/>
      <c r="F68" s="58"/>
      <c r="G68" s="79"/>
      <c r="H68" s="59"/>
      <c r="I68" s="545" t="s">
        <v>79</v>
      </c>
      <c r="J68" s="546"/>
      <c r="K68" s="87"/>
      <c r="L68" s="81"/>
      <c r="M68" s="40"/>
    </row>
    <row r="69" spans="1:13">
      <c r="A69" s="41" t="s">
        <v>104</v>
      </c>
      <c r="B69" s="79"/>
      <c r="C69" s="79"/>
      <c r="D69" s="79"/>
      <c r="E69" s="79"/>
      <c r="F69" s="58"/>
      <c r="G69" s="79"/>
      <c r="H69" s="59"/>
      <c r="I69" s="545" t="s">
        <v>80</v>
      </c>
      <c r="J69" s="546"/>
      <c r="K69" s="87"/>
      <c r="L69" s="81"/>
      <c r="M69" s="40"/>
    </row>
    <row r="70" spans="1:13">
      <c r="A70" s="41" t="s">
        <v>105</v>
      </c>
      <c r="B70" s="79"/>
      <c r="C70" s="79"/>
      <c r="D70" s="79"/>
      <c r="E70" s="79"/>
      <c r="F70" s="58"/>
      <c r="G70" s="79"/>
      <c r="H70" s="59"/>
      <c r="I70" s="545" t="s">
        <v>81</v>
      </c>
      <c r="J70" s="546"/>
      <c r="K70" s="87"/>
      <c r="L70" s="81"/>
      <c r="M70" s="40"/>
    </row>
    <row r="71" spans="1:13">
      <c r="A71" s="41" t="s">
        <v>106</v>
      </c>
      <c r="B71" s="79"/>
      <c r="C71" s="79"/>
      <c r="D71" s="79"/>
      <c r="E71" s="79"/>
      <c r="F71" s="58"/>
      <c r="G71" s="79"/>
      <c r="H71" s="59"/>
      <c r="I71" s="545" t="s">
        <v>82</v>
      </c>
      <c r="J71" s="546"/>
      <c r="K71" s="87"/>
      <c r="L71" s="81"/>
      <c r="M71" s="40"/>
    </row>
    <row r="72" spans="1:13">
      <c r="A72" s="41" t="s">
        <v>107</v>
      </c>
      <c r="B72" s="79"/>
      <c r="C72" s="79"/>
      <c r="D72" s="79"/>
      <c r="E72" s="79"/>
      <c r="F72" s="58"/>
      <c r="G72" s="79"/>
      <c r="H72" s="59"/>
      <c r="I72" s="10"/>
      <c r="J72" s="11"/>
      <c r="K72" s="87"/>
      <c r="L72" s="88"/>
      <c r="M72" s="40"/>
    </row>
    <row r="73" spans="1:13">
      <c r="A73" s="41" t="s">
        <v>108</v>
      </c>
      <c r="B73" s="79"/>
      <c r="C73" s="79"/>
      <c r="D73" s="79"/>
      <c r="E73" s="79"/>
      <c r="F73" s="58"/>
      <c r="G73" s="79"/>
      <c r="H73" s="59"/>
      <c r="I73" s="10"/>
      <c r="J73" s="11"/>
      <c r="K73" s="87"/>
      <c r="L73" s="81"/>
      <c r="M73" s="40"/>
    </row>
    <row r="74" spans="1:13">
      <c r="A74" s="41" t="s">
        <v>109</v>
      </c>
      <c r="B74" s="79"/>
      <c r="C74" s="79"/>
      <c r="D74" s="79"/>
      <c r="E74" s="79"/>
      <c r="F74" s="58"/>
      <c r="G74" s="79"/>
      <c r="H74" s="59"/>
      <c r="I74" s="10"/>
      <c r="J74" s="11"/>
      <c r="K74" s="87"/>
      <c r="L74" s="81"/>
      <c r="M74" s="40"/>
    </row>
    <row r="75" spans="1:13">
      <c r="A75" s="41" t="s">
        <v>83</v>
      </c>
      <c r="B75" s="79"/>
      <c r="C75" s="79"/>
      <c r="D75" s="79"/>
      <c r="E75" s="79"/>
      <c r="F75" s="58"/>
      <c r="G75" s="79"/>
      <c r="H75" s="59"/>
      <c r="I75" s="10"/>
      <c r="J75" s="11"/>
      <c r="K75" s="87"/>
      <c r="L75" s="81"/>
      <c r="M75" s="40"/>
    </row>
    <row r="76" spans="1:13">
      <c r="A76" s="41" t="s">
        <v>110</v>
      </c>
      <c r="B76" s="79"/>
      <c r="C76" s="79"/>
      <c r="D76" s="79"/>
      <c r="E76" s="79"/>
      <c r="F76" s="58"/>
      <c r="G76" s="79"/>
      <c r="H76" s="59"/>
      <c r="I76" s="10"/>
      <c r="J76" s="11"/>
      <c r="K76" s="87"/>
      <c r="L76" s="81"/>
      <c r="M76" s="40"/>
    </row>
    <row r="77" spans="1:13" ht="15.75" thickBot="1">
      <c r="A77" s="466" t="s">
        <v>111</v>
      </c>
      <c r="B77" s="467"/>
      <c r="C77" s="467"/>
      <c r="D77" s="467"/>
      <c r="E77" s="467"/>
      <c r="F77" s="467"/>
      <c r="G77" s="467"/>
      <c r="H77" s="468"/>
      <c r="I77" s="10"/>
      <c r="J77" s="11"/>
      <c r="K77" s="26"/>
      <c r="L77" s="27"/>
      <c r="M77" s="40"/>
    </row>
    <row r="78" spans="1:13">
      <c r="A78" s="89" t="s">
        <v>84</v>
      </c>
      <c r="B78" s="90"/>
      <c r="C78" s="90"/>
      <c r="D78" s="90"/>
      <c r="E78" s="90"/>
      <c r="F78" s="90"/>
      <c r="G78" s="90"/>
      <c r="H78" s="90"/>
      <c r="I78" s="547" t="s">
        <v>85</v>
      </c>
      <c r="J78" s="548"/>
      <c r="K78" s="91"/>
      <c r="L78" s="92"/>
      <c r="M78" s="22"/>
    </row>
    <row r="79" spans="1:13" ht="15.75" thickBot="1">
      <c r="A79" s="93" t="s">
        <v>86</v>
      </c>
      <c r="B79" s="94"/>
      <c r="C79" s="94"/>
      <c r="D79" s="94"/>
      <c r="E79" s="94"/>
      <c r="F79" s="94"/>
      <c r="G79" s="94"/>
      <c r="H79" s="94"/>
      <c r="I79" s="95"/>
      <c r="J79" s="33"/>
      <c r="K79" s="34"/>
      <c r="L79" s="35"/>
      <c r="M79" s="36"/>
    </row>
    <row r="80" spans="1:13" ht="15.75" thickBot="1">
      <c r="A80" s="457" t="s">
        <v>87</v>
      </c>
      <c r="B80" s="458"/>
      <c r="C80" s="458"/>
      <c r="D80" s="458"/>
      <c r="E80" s="458"/>
      <c r="F80" s="458"/>
      <c r="G80" s="458"/>
      <c r="H80" s="459"/>
      <c r="I80" s="540" t="s">
        <v>88</v>
      </c>
      <c r="J80" s="541"/>
      <c r="K80" s="462">
        <v>0</v>
      </c>
      <c r="L80" s="463"/>
      <c r="M80" s="96">
        <f>K80*12*I7</f>
        <v>0</v>
      </c>
    </row>
    <row r="81" spans="1:13" ht="15.75" thickBot="1">
      <c r="A81" s="542" t="s">
        <v>89</v>
      </c>
      <c r="B81" s="458"/>
      <c r="C81" s="458"/>
      <c r="D81" s="458"/>
      <c r="E81" s="458"/>
      <c r="F81" s="458"/>
      <c r="G81" s="458"/>
      <c r="H81" s="473"/>
      <c r="I81" s="543" t="s">
        <v>85</v>
      </c>
      <c r="J81" s="544"/>
      <c r="K81" s="509">
        <v>2.21</v>
      </c>
      <c r="L81" s="510"/>
      <c r="M81" s="40">
        <f>K81*I7*12</f>
        <v>16028.687999999998</v>
      </c>
    </row>
    <row r="82" spans="1:13" ht="15.75" thickBot="1">
      <c r="A82" s="97" t="s">
        <v>90</v>
      </c>
      <c r="B82" s="98"/>
      <c r="C82" s="98"/>
      <c r="D82" s="98"/>
      <c r="E82" s="98"/>
      <c r="F82" s="98"/>
      <c r="G82" s="98"/>
      <c r="H82" s="98"/>
      <c r="I82" s="99"/>
      <c r="J82" s="100"/>
      <c r="K82" s="532"/>
      <c r="L82" s="533"/>
      <c r="M82" s="96"/>
    </row>
    <row r="83" spans="1:13" ht="15.75" thickBot="1">
      <c r="A83" s="449" t="s">
        <v>91</v>
      </c>
      <c r="B83" s="450"/>
      <c r="C83" s="450"/>
      <c r="D83" s="450"/>
      <c r="E83" s="450"/>
      <c r="F83" s="450"/>
      <c r="G83" s="450"/>
      <c r="H83" s="451"/>
      <c r="I83" s="110"/>
      <c r="J83" s="111"/>
      <c r="K83" s="452">
        <v>118.66</v>
      </c>
      <c r="L83" s="453"/>
      <c r="M83" s="112">
        <f>K83*I7*12</f>
        <v>860617.24799999991</v>
      </c>
    </row>
    <row r="84" spans="1:13" ht="16.5" thickBot="1">
      <c r="A84" s="573" t="s">
        <v>92</v>
      </c>
      <c r="B84" s="574"/>
      <c r="C84" s="574"/>
      <c r="D84" s="574"/>
      <c r="E84" s="574"/>
      <c r="F84" s="574"/>
      <c r="G84" s="574"/>
      <c r="H84" s="574"/>
      <c r="I84" s="110"/>
      <c r="J84" s="111"/>
      <c r="K84" s="452">
        <f>K85-K83</f>
        <v>5.9300000000000068</v>
      </c>
      <c r="L84" s="453"/>
      <c r="M84" s="112">
        <f>K84*I7*12</f>
        <v>43009.10400000005</v>
      </c>
    </row>
    <row r="85" spans="1:13" ht="16.5" thickBot="1">
      <c r="A85" s="575" t="s">
        <v>93</v>
      </c>
      <c r="B85" s="576"/>
      <c r="C85" s="576"/>
      <c r="D85" s="576"/>
      <c r="E85" s="576"/>
      <c r="F85" s="576"/>
      <c r="G85" s="576"/>
      <c r="H85" s="576"/>
      <c r="I85" s="110"/>
      <c r="J85" s="111"/>
      <c r="K85" s="452">
        <f>K81+K80+K66+K33+K18+K8</f>
        <v>124.59</v>
      </c>
      <c r="L85" s="453"/>
      <c r="M85" s="112">
        <f>M81+M80+M66+M33+M18+M8</f>
        <v>903626.35199999996</v>
      </c>
    </row>
    <row r="86" spans="1:13" ht="15.75">
      <c r="A86" s="570" t="s">
        <v>0</v>
      </c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1"/>
    </row>
    <row r="87" spans="1:13" ht="15.75">
      <c r="A87" s="527" t="s">
        <v>1</v>
      </c>
      <c r="B87" s="527"/>
      <c r="C87" s="527"/>
      <c r="D87" s="527"/>
      <c r="E87" s="527"/>
      <c r="F87" s="527"/>
      <c r="G87" s="527"/>
      <c r="H87" s="527"/>
      <c r="I87" s="527"/>
      <c r="J87" s="527"/>
      <c r="K87" s="527"/>
      <c r="L87" s="527"/>
      <c r="M87" s="1"/>
    </row>
    <row r="88" spans="1:13" ht="15.75">
      <c r="A88" s="2"/>
      <c r="B88" s="2"/>
      <c r="C88" s="2"/>
      <c r="D88" s="2"/>
      <c r="E88" s="2"/>
      <c r="F88" s="2" t="s">
        <v>112</v>
      </c>
      <c r="G88" s="2"/>
      <c r="H88" s="2"/>
      <c r="I88" s="2"/>
      <c r="J88" s="2"/>
      <c r="K88" s="571">
        <v>46023</v>
      </c>
      <c r="L88" s="571"/>
      <c r="M88" s="571"/>
    </row>
    <row r="89" spans="1:13">
      <c r="A89" s="3"/>
      <c r="B89" s="4"/>
      <c r="C89" s="572" t="s">
        <v>2</v>
      </c>
      <c r="D89" s="572"/>
      <c r="E89" s="572"/>
      <c r="F89" s="4"/>
      <c r="G89" s="4"/>
      <c r="H89" s="5"/>
      <c r="I89" s="562" t="s">
        <v>3</v>
      </c>
      <c r="J89" s="563"/>
      <c r="K89" s="503" t="s">
        <v>4</v>
      </c>
      <c r="L89" s="504"/>
      <c r="M89" s="6"/>
    </row>
    <row r="90" spans="1:13">
      <c r="A90" s="7"/>
      <c r="B90" s="8"/>
      <c r="C90" s="8"/>
      <c r="D90" s="8"/>
      <c r="E90" s="8"/>
      <c r="F90" s="8"/>
      <c r="G90" s="8"/>
      <c r="H90" s="9"/>
      <c r="I90" s="10"/>
      <c r="J90" s="11"/>
      <c r="K90" s="464" t="s">
        <v>5</v>
      </c>
      <c r="L90" s="465"/>
      <c r="M90" s="12" t="s">
        <v>6</v>
      </c>
    </row>
    <row r="91" spans="1:13">
      <c r="A91" s="7"/>
      <c r="B91" s="8"/>
      <c r="C91" s="8"/>
      <c r="D91" s="8"/>
      <c r="E91" s="8"/>
      <c r="F91" s="8"/>
      <c r="G91" s="8"/>
      <c r="H91" s="9"/>
      <c r="I91" s="560" t="s">
        <v>7</v>
      </c>
      <c r="J91" s="561"/>
      <c r="K91" s="501" t="s">
        <v>8</v>
      </c>
      <c r="L91" s="502"/>
      <c r="M91" s="12" t="s">
        <v>9</v>
      </c>
    </row>
    <row r="92" spans="1:13" ht="16.5" thickBot="1">
      <c r="A92" s="13"/>
      <c r="B92" s="14"/>
      <c r="C92" s="14"/>
      <c r="D92" s="14"/>
      <c r="E92" s="14"/>
      <c r="F92" s="14"/>
      <c r="G92" s="14"/>
      <c r="H92" s="15"/>
      <c r="I92" s="566">
        <v>796.2</v>
      </c>
      <c r="J92" s="567"/>
      <c r="K92" s="568"/>
      <c r="L92" s="569"/>
      <c r="M92" s="16"/>
    </row>
    <row r="93" spans="1:13">
      <c r="A93" s="17" t="s">
        <v>10</v>
      </c>
      <c r="B93" s="18"/>
      <c r="C93" s="18"/>
      <c r="D93" s="18"/>
      <c r="E93" s="18"/>
      <c r="F93" s="18"/>
      <c r="G93" s="18"/>
      <c r="H93" s="19"/>
      <c r="I93" s="20"/>
      <c r="J93" s="21"/>
      <c r="K93" s="525">
        <f>K96+K99</f>
        <v>8.7799999999999994</v>
      </c>
      <c r="L93" s="516"/>
      <c r="M93" s="22">
        <f>K93*12*I92</f>
        <v>83887.631999999998</v>
      </c>
    </row>
    <row r="94" spans="1:13">
      <c r="A94" s="23" t="s">
        <v>11</v>
      </c>
      <c r="B94" s="24"/>
      <c r="C94" s="24"/>
      <c r="D94" s="24"/>
      <c r="E94" s="24"/>
      <c r="F94" s="24"/>
      <c r="G94" s="24"/>
      <c r="H94" s="25"/>
      <c r="I94" s="10"/>
      <c r="J94" s="11"/>
      <c r="K94" s="26"/>
      <c r="L94" s="27"/>
      <c r="M94" s="28"/>
    </row>
    <row r="95" spans="1:13" ht="15.75" thickBot="1">
      <c r="A95" s="29" t="s">
        <v>12</v>
      </c>
      <c r="B95" s="30"/>
      <c r="C95" s="30"/>
      <c r="D95" s="30"/>
      <c r="E95" s="30"/>
      <c r="F95" s="30"/>
      <c r="G95" s="30"/>
      <c r="H95" s="31"/>
      <c r="I95" s="32"/>
      <c r="J95" s="33"/>
      <c r="K95" s="34"/>
      <c r="L95" s="35"/>
      <c r="M95" s="36"/>
    </row>
    <row r="96" spans="1:13">
      <c r="A96" s="37" t="s">
        <v>13</v>
      </c>
      <c r="B96" s="38"/>
      <c r="C96" s="38"/>
      <c r="D96" s="38"/>
      <c r="E96" s="38"/>
      <c r="F96" s="38"/>
      <c r="G96" s="38"/>
      <c r="H96" s="39"/>
      <c r="I96" s="556" t="s">
        <v>14</v>
      </c>
      <c r="J96" s="557"/>
      <c r="K96" s="499">
        <v>5.25</v>
      </c>
      <c r="L96" s="500"/>
      <c r="M96" s="40">
        <f>K96*12*I92</f>
        <v>50160.600000000006</v>
      </c>
    </row>
    <row r="97" spans="1:13">
      <c r="A97" s="41" t="s">
        <v>15</v>
      </c>
      <c r="B97" s="8"/>
      <c r="C97" s="8"/>
      <c r="D97" s="8"/>
      <c r="E97" s="8"/>
      <c r="F97" s="8"/>
      <c r="G97" s="8"/>
      <c r="H97" s="9"/>
      <c r="I97" s="562" t="s">
        <v>16</v>
      </c>
      <c r="J97" s="563"/>
      <c r="K97" s="1"/>
      <c r="L97" s="27"/>
      <c r="M97" s="40"/>
    </row>
    <row r="98" spans="1:13">
      <c r="A98" s="37" t="s">
        <v>17</v>
      </c>
      <c r="B98" s="38"/>
      <c r="C98" s="38"/>
      <c r="D98" s="38"/>
      <c r="E98" s="38"/>
      <c r="F98" s="38"/>
      <c r="G98" s="38"/>
      <c r="H98" s="39"/>
      <c r="I98" s="560"/>
      <c r="J98" s="561"/>
      <c r="K98" s="1"/>
      <c r="L98" s="27"/>
      <c r="M98" s="40"/>
    </row>
    <row r="99" spans="1:13">
      <c r="A99" s="37" t="s">
        <v>18</v>
      </c>
      <c r="B99" s="38"/>
      <c r="C99" s="38"/>
      <c r="D99" s="38"/>
      <c r="E99" s="38"/>
      <c r="F99" s="38"/>
      <c r="G99" s="38"/>
      <c r="H99" s="39"/>
      <c r="I99" s="558" t="s">
        <v>19</v>
      </c>
      <c r="J99" s="559"/>
      <c r="K99" s="497">
        <v>3.53</v>
      </c>
      <c r="L99" s="498"/>
      <c r="M99" s="40">
        <f>K99*12*I92</f>
        <v>33727.031999999999</v>
      </c>
    </row>
    <row r="100" spans="1:13" ht="15.75">
      <c r="A100" s="42" t="s">
        <v>20</v>
      </c>
      <c r="B100" s="43"/>
      <c r="C100" s="43"/>
      <c r="D100" s="43"/>
      <c r="E100" s="43"/>
      <c r="F100" s="43"/>
      <c r="G100" s="43"/>
      <c r="H100" s="44"/>
      <c r="I100" s="562" t="s">
        <v>16</v>
      </c>
      <c r="J100" s="563"/>
      <c r="K100" s="2"/>
      <c r="L100" s="45"/>
      <c r="M100" s="40"/>
    </row>
    <row r="101" spans="1:13">
      <c r="A101" s="46" t="s">
        <v>21</v>
      </c>
      <c r="B101" s="4"/>
      <c r="C101" s="4"/>
      <c r="D101" s="4"/>
      <c r="E101" s="4"/>
      <c r="F101" s="4"/>
      <c r="G101" s="4"/>
      <c r="H101" s="5"/>
      <c r="I101" s="545"/>
      <c r="J101" s="546"/>
      <c r="K101" s="47"/>
      <c r="L101" s="27"/>
      <c r="M101" s="40"/>
    </row>
    <row r="102" spans="1:13" ht="15.75" thickBot="1">
      <c r="A102" s="37" t="s">
        <v>22</v>
      </c>
      <c r="B102" s="48"/>
      <c r="C102" s="48"/>
      <c r="D102" s="48"/>
      <c r="E102" s="48"/>
      <c r="F102" s="48"/>
      <c r="G102" s="48"/>
      <c r="H102" s="49"/>
      <c r="I102" s="50"/>
      <c r="J102" s="51"/>
      <c r="K102" s="478"/>
      <c r="L102" s="479"/>
      <c r="M102" s="40"/>
    </row>
    <row r="103" spans="1:13">
      <c r="A103" s="17" t="s">
        <v>23</v>
      </c>
      <c r="B103" s="52"/>
      <c r="C103" s="52"/>
      <c r="D103" s="52"/>
      <c r="E103" s="52"/>
      <c r="F103" s="52"/>
      <c r="G103" s="52"/>
      <c r="H103" s="53"/>
      <c r="I103" s="20"/>
      <c r="J103" s="54"/>
      <c r="K103" s="515">
        <f>K105+K110+K113</f>
        <v>7.18</v>
      </c>
      <c r="L103" s="516"/>
      <c r="M103" s="22">
        <f>K103*12*I92</f>
        <v>68600.592000000004</v>
      </c>
    </row>
    <row r="104" spans="1:13" ht="15.75" thickBot="1">
      <c r="A104" s="29" t="s">
        <v>24</v>
      </c>
      <c r="B104" s="55"/>
      <c r="C104" s="55"/>
      <c r="D104" s="55"/>
      <c r="E104" s="55"/>
      <c r="F104" s="55"/>
      <c r="G104" s="55"/>
      <c r="H104" s="56"/>
      <c r="I104" s="32"/>
      <c r="J104" s="57"/>
      <c r="K104" s="34"/>
      <c r="L104" s="35"/>
      <c r="M104" s="36"/>
    </row>
    <row r="105" spans="1:13">
      <c r="A105" s="41" t="s">
        <v>25</v>
      </c>
      <c r="B105" s="58"/>
      <c r="C105" s="58"/>
      <c r="D105" s="58"/>
      <c r="E105" s="58"/>
      <c r="F105" s="58"/>
      <c r="G105" s="58"/>
      <c r="H105" s="59"/>
      <c r="I105" s="547" t="s">
        <v>14</v>
      </c>
      <c r="J105" s="548"/>
      <c r="K105" s="499">
        <v>3.6</v>
      </c>
      <c r="L105" s="500"/>
      <c r="M105" s="40">
        <f>K105*12*I92</f>
        <v>34395.840000000004</v>
      </c>
    </row>
    <row r="106" spans="1:13">
      <c r="A106" s="37" t="s">
        <v>26</v>
      </c>
      <c r="B106" s="48"/>
      <c r="C106" s="48"/>
      <c r="D106" s="48"/>
      <c r="E106" s="48"/>
      <c r="F106" s="48"/>
      <c r="G106" s="48"/>
      <c r="H106" s="49"/>
      <c r="I106" s="60"/>
      <c r="J106" s="61"/>
      <c r="K106" s="1"/>
      <c r="L106" s="27"/>
      <c r="M106" s="40"/>
    </row>
    <row r="107" spans="1:13">
      <c r="A107" s="41" t="s">
        <v>15</v>
      </c>
      <c r="B107" s="8"/>
      <c r="C107" s="8"/>
      <c r="D107" s="8"/>
      <c r="E107" s="8"/>
      <c r="F107" s="8"/>
      <c r="G107" s="8"/>
      <c r="H107" s="9"/>
      <c r="I107" s="562" t="s">
        <v>16</v>
      </c>
      <c r="J107" s="563"/>
      <c r="K107" s="1"/>
      <c r="L107" s="27"/>
      <c r="M107" s="40"/>
    </row>
    <row r="108" spans="1:13">
      <c r="A108" s="37" t="s">
        <v>17</v>
      </c>
      <c r="B108" s="38"/>
      <c r="C108" s="38"/>
      <c r="D108" s="38"/>
      <c r="E108" s="38"/>
      <c r="F108" s="38"/>
      <c r="G108" s="38"/>
      <c r="H108" s="39"/>
      <c r="I108" s="560"/>
      <c r="J108" s="561"/>
      <c r="K108" s="1"/>
      <c r="L108" s="27"/>
      <c r="M108" s="40"/>
    </row>
    <row r="109" spans="1:13">
      <c r="A109" s="42" t="s">
        <v>27</v>
      </c>
      <c r="B109" s="43"/>
      <c r="C109" s="44"/>
      <c r="D109" s="8"/>
      <c r="E109" s="8"/>
      <c r="F109" s="8"/>
      <c r="G109" s="8"/>
      <c r="H109" s="9"/>
      <c r="I109" s="558" t="s">
        <v>16</v>
      </c>
      <c r="J109" s="559"/>
      <c r="K109" s="1"/>
      <c r="L109" s="27"/>
      <c r="M109" s="40"/>
    </row>
    <row r="110" spans="1:13">
      <c r="A110" s="41" t="s">
        <v>28</v>
      </c>
      <c r="B110" s="8"/>
      <c r="C110" s="8"/>
      <c r="D110" s="43"/>
      <c r="E110" s="43"/>
      <c r="F110" s="43"/>
      <c r="G110" s="43"/>
      <c r="H110" s="44"/>
      <c r="I110" s="558" t="s">
        <v>19</v>
      </c>
      <c r="J110" s="559"/>
      <c r="K110" s="497">
        <v>1.58</v>
      </c>
      <c r="L110" s="498"/>
      <c r="M110" s="40">
        <f>K110*12*I92</f>
        <v>15095.952000000001</v>
      </c>
    </row>
    <row r="111" spans="1:13">
      <c r="A111" s="46" t="s">
        <v>29</v>
      </c>
      <c r="B111" s="62"/>
      <c r="C111" s="62"/>
      <c r="D111" s="62"/>
      <c r="E111" s="62"/>
      <c r="F111" s="62"/>
      <c r="G111" s="62"/>
      <c r="H111" s="63"/>
      <c r="I111" s="562" t="s">
        <v>95</v>
      </c>
      <c r="J111" s="563"/>
      <c r="K111" s="1"/>
      <c r="L111" s="27"/>
      <c r="M111" s="40"/>
    </row>
    <row r="112" spans="1:13">
      <c r="A112" s="37"/>
      <c r="B112" s="48"/>
      <c r="C112" s="48"/>
      <c r="D112" s="48"/>
      <c r="E112" s="48"/>
      <c r="F112" s="48"/>
      <c r="G112" s="48"/>
      <c r="H112" s="49"/>
      <c r="I112" s="50" t="s">
        <v>96</v>
      </c>
      <c r="J112" s="51"/>
      <c r="K112" s="47"/>
      <c r="L112" s="27"/>
      <c r="M112" s="40"/>
    </row>
    <row r="113" spans="1:13">
      <c r="A113" s="46" t="s">
        <v>30</v>
      </c>
      <c r="B113" s="62"/>
      <c r="C113" s="62"/>
      <c r="D113" s="62"/>
      <c r="E113" s="62"/>
      <c r="F113" s="62"/>
      <c r="G113" s="62"/>
      <c r="H113" s="63"/>
      <c r="I113" s="562" t="s">
        <v>19</v>
      </c>
      <c r="J113" s="563"/>
      <c r="K113" s="497">
        <v>2</v>
      </c>
      <c r="L113" s="498"/>
      <c r="M113" s="40">
        <f>K113*12*I92</f>
        <v>19108.800000000003</v>
      </c>
    </row>
    <row r="114" spans="1:13">
      <c r="A114" s="37" t="s">
        <v>31</v>
      </c>
      <c r="B114" s="48"/>
      <c r="C114" s="48"/>
      <c r="D114" s="48"/>
      <c r="E114" s="48"/>
      <c r="F114" s="48"/>
      <c r="G114" s="48"/>
      <c r="H114" s="49"/>
      <c r="I114" s="50"/>
      <c r="J114" s="51"/>
      <c r="K114" s="1"/>
      <c r="L114" s="27"/>
      <c r="M114" s="40"/>
    </row>
    <row r="115" spans="1:13">
      <c r="A115" s="46" t="s">
        <v>32</v>
      </c>
      <c r="B115" s="62"/>
      <c r="C115" s="62"/>
      <c r="D115" s="62"/>
      <c r="E115" s="62"/>
      <c r="F115" s="62"/>
      <c r="G115" s="62"/>
      <c r="H115" s="63"/>
      <c r="I115" s="558" t="s">
        <v>16</v>
      </c>
      <c r="J115" s="559"/>
      <c r="K115" s="1"/>
      <c r="L115" s="27"/>
      <c r="M115" s="40"/>
    </row>
    <row r="116" spans="1:13">
      <c r="A116" s="46" t="s">
        <v>33</v>
      </c>
      <c r="B116" s="62"/>
      <c r="C116" s="62"/>
      <c r="D116" s="62"/>
      <c r="E116" s="62"/>
      <c r="F116" s="62"/>
      <c r="G116" s="62"/>
      <c r="H116" s="63"/>
      <c r="I116" s="562" t="s">
        <v>97</v>
      </c>
      <c r="J116" s="563"/>
      <c r="K116" s="14"/>
      <c r="L116" s="15"/>
      <c r="M116" s="64"/>
    </row>
    <row r="117" spans="1:13" ht="15.75" thickBot="1">
      <c r="A117" s="37"/>
      <c r="B117" s="48"/>
      <c r="C117" s="48"/>
      <c r="D117" s="48"/>
      <c r="E117" s="48"/>
      <c r="F117" s="48"/>
      <c r="G117" s="48"/>
      <c r="H117" s="49"/>
      <c r="I117" s="564" t="s">
        <v>98</v>
      </c>
      <c r="J117" s="565"/>
      <c r="K117" s="103"/>
      <c r="L117" s="104"/>
      <c r="M117" s="105"/>
    </row>
    <row r="118" spans="1:13">
      <c r="A118" s="65" t="s">
        <v>34</v>
      </c>
      <c r="B118" s="18"/>
      <c r="C118" s="18"/>
      <c r="D118" s="18"/>
      <c r="E118" s="18"/>
      <c r="F118" s="18"/>
      <c r="G118" s="66"/>
      <c r="H118" s="67"/>
      <c r="I118" s="20"/>
      <c r="J118" s="21"/>
      <c r="K118" s="513">
        <f>K120+K127+K137+K143+K144+K148</f>
        <v>53.87</v>
      </c>
      <c r="L118" s="514"/>
      <c r="M118" s="22">
        <f>M120+M127+M137+M143+M144+M148</f>
        <v>514695.52799999999</v>
      </c>
    </row>
    <row r="119" spans="1:13" ht="15.75" thickBot="1">
      <c r="A119" s="106"/>
      <c r="B119" s="107"/>
      <c r="C119" s="107"/>
      <c r="D119" s="107"/>
      <c r="E119" s="107"/>
      <c r="F119" s="107"/>
      <c r="G119" s="107"/>
      <c r="H119" s="108"/>
      <c r="I119" s="32"/>
      <c r="J119" s="33"/>
      <c r="K119" s="34"/>
      <c r="L119" s="35"/>
      <c r="M119" s="36"/>
    </row>
    <row r="120" spans="1:13" ht="15.75" thickBot="1">
      <c r="A120" s="457" t="s">
        <v>35</v>
      </c>
      <c r="B120" s="458"/>
      <c r="C120" s="458"/>
      <c r="D120" s="458"/>
      <c r="E120" s="458"/>
      <c r="F120" s="458"/>
      <c r="G120" s="458"/>
      <c r="H120" s="473"/>
      <c r="I120" s="68"/>
      <c r="J120" s="69"/>
      <c r="K120" s="509">
        <f>K121+K122+K123+K125+K126</f>
        <v>11.58</v>
      </c>
      <c r="L120" s="510"/>
      <c r="M120" s="70">
        <f>K120*12*I92</f>
        <v>110639.95200000002</v>
      </c>
    </row>
    <row r="121" spans="1:13">
      <c r="A121" s="37" t="s">
        <v>36</v>
      </c>
      <c r="B121" s="48"/>
      <c r="C121" s="48"/>
      <c r="D121" s="48"/>
      <c r="E121" s="48"/>
      <c r="F121" s="48"/>
      <c r="G121" s="48"/>
      <c r="H121" s="49"/>
      <c r="I121" s="556" t="s">
        <v>37</v>
      </c>
      <c r="J121" s="557"/>
      <c r="K121" s="499">
        <v>2.6</v>
      </c>
      <c r="L121" s="500"/>
      <c r="M121" s="40">
        <f>K121*12*I92</f>
        <v>24841.440000000002</v>
      </c>
    </row>
    <row r="122" spans="1:13">
      <c r="A122" s="42" t="s">
        <v>38</v>
      </c>
      <c r="B122" s="71"/>
      <c r="C122" s="71"/>
      <c r="D122" s="71"/>
      <c r="E122" s="71"/>
      <c r="F122" s="71"/>
      <c r="G122" s="71"/>
      <c r="H122" s="72"/>
      <c r="I122" s="558" t="s">
        <v>39</v>
      </c>
      <c r="J122" s="559"/>
      <c r="K122" s="497">
        <v>6.1</v>
      </c>
      <c r="L122" s="498"/>
      <c r="M122" s="40">
        <f>K122*12*I92</f>
        <v>58281.84</v>
      </c>
    </row>
    <row r="123" spans="1:13">
      <c r="A123" s="46" t="s">
        <v>40</v>
      </c>
      <c r="B123" s="62"/>
      <c r="C123" s="62"/>
      <c r="D123" s="62"/>
      <c r="E123" s="62"/>
      <c r="F123" s="62"/>
      <c r="G123" s="62"/>
      <c r="H123" s="63"/>
      <c r="I123" s="562" t="s">
        <v>19</v>
      </c>
      <c r="J123" s="563"/>
      <c r="K123" s="497">
        <v>0.69</v>
      </c>
      <c r="L123" s="498"/>
      <c r="M123" s="40">
        <f>K123*12*I92</f>
        <v>6592.5360000000001</v>
      </c>
    </row>
    <row r="124" spans="1:13">
      <c r="A124" s="73" t="s">
        <v>41</v>
      </c>
      <c r="B124" s="38"/>
      <c r="C124" s="38"/>
      <c r="D124" s="38"/>
      <c r="E124" s="48"/>
      <c r="F124" s="48"/>
      <c r="G124" s="48"/>
      <c r="H124" s="49"/>
      <c r="I124" s="50"/>
      <c r="J124" s="51"/>
      <c r="K124" s="26"/>
      <c r="L124" s="27"/>
      <c r="M124" s="40"/>
    </row>
    <row r="125" spans="1:13">
      <c r="A125" s="42" t="s">
        <v>42</v>
      </c>
      <c r="B125" s="71"/>
      <c r="C125" s="71"/>
      <c r="D125" s="71"/>
      <c r="E125" s="71"/>
      <c r="F125" s="71"/>
      <c r="G125" s="71"/>
      <c r="H125" s="72"/>
      <c r="I125" s="558" t="s">
        <v>14</v>
      </c>
      <c r="J125" s="559"/>
      <c r="K125" s="497">
        <v>0.21</v>
      </c>
      <c r="L125" s="498"/>
      <c r="M125" s="40">
        <f>K125*12*I92</f>
        <v>2006.4240000000002</v>
      </c>
    </row>
    <row r="126" spans="1:13" ht="15.75" thickBot="1">
      <c r="A126" s="46" t="s">
        <v>43</v>
      </c>
      <c r="B126" s="62"/>
      <c r="C126" s="62"/>
      <c r="D126" s="62"/>
      <c r="E126" s="62"/>
      <c r="F126" s="62"/>
      <c r="G126" s="62"/>
      <c r="H126" s="63"/>
      <c r="I126" s="549" t="s">
        <v>14</v>
      </c>
      <c r="J126" s="550"/>
      <c r="K126" s="507">
        <v>1.98</v>
      </c>
      <c r="L126" s="508"/>
      <c r="M126" s="40">
        <f>K126*12*I92</f>
        <v>18917.712</v>
      </c>
    </row>
    <row r="127" spans="1:13" ht="15.75" thickBot="1">
      <c r="A127" s="553" t="s">
        <v>44</v>
      </c>
      <c r="B127" s="554"/>
      <c r="C127" s="554"/>
      <c r="D127" s="554"/>
      <c r="E127" s="554"/>
      <c r="F127" s="554"/>
      <c r="G127" s="554"/>
      <c r="H127" s="555"/>
      <c r="I127" s="68"/>
      <c r="J127" s="69"/>
      <c r="K127" s="471">
        <f>K128+K129+K131+K132+K135+K136</f>
        <v>2.9800000000000004</v>
      </c>
      <c r="L127" s="472"/>
      <c r="M127" s="70">
        <f>K127*12*I92</f>
        <v>28472.112000000005</v>
      </c>
    </row>
    <row r="128" spans="1:13">
      <c r="A128" s="74" t="s">
        <v>45</v>
      </c>
      <c r="B128" s="38"/>
      <c r="C128" s="38"/>
      <c r="D128" s="38"/>
      <c r="E128" s="38"/>
      <c r="F128" s="48"/>
      <c r="G128" s="48"/>
      <c r="H128" s="49"/>
      <c r="I128" s="75"/>
      <c r="J128" s="11"/>
      <c r="K128" s="499">
        <v>0.17</v>
      </c>
      <c r="L128" s="500"/>
      <c r="M128" s="40">
        <f>K128*12*I92</f>
        <v>1624.248</v>
      </c>
    </row>
    <row r="129" spans="1:13">
      <c r="A129" s="3" t="s">
        <v>46</v>
      </c>
      <c r="B129" s="4"/>
      <c r="C129" s="4"/>
      <c r="D129" s="4"/>
      <c r="E129" s="4"/>
      <c r="F129" s="62"/>
      <c r="G129" s="62"/>
      <c r="H129" s="63"/>
      <c r="I129" s="545" t="s">
        <v>47</v>
      </c>
      <c r="J129" s="546"/>
      <c r="K129" s="497">
        <v>1.42</v>
      </c>
      <c r="L129" s="498"/>
      <c r="M129" s="40">
        <f>K129*12*I92</f>
        <v>13567.248</v>
      </c>
    </row>
    <row r="130" spans="1:13">
      <c r="A130" s="37" t="s">
        <v>48</v>
      </c>
      <c r="B130" s="48"/>
      <c r="C130" s="48"/>
      <c r="D130" s="48"/>
      <c r="E130" s="48"/>
      <c r="F130" s="48"/>
      <c r="G130" s="48"/>
      <c r="H130" s="49"/>
      <c r="I130" s="560" t="s">
        <v>49</v>
      </c>
      <c r="J130" s="561"/>
      <c r="K130" s="1"/>
      <c r="L130" s="27"/>
      <c r="M130" s="40"/>
    </row>
    <row r="131" spans="1:13">
      <c r="A131" s="42" t="s">
        <v>50</v>
      </c>
      <c r="B131" s="71"/>
      <c r="C131" s="71"/>
      <c r="D131" s="71"/>
      <c r="E131" s="71"/>
      <c r="F131" s="71"/>
      <c r="G131" s="71"/>
      <c r="H131" s="72"/>
      <c r="I131" s="558" t="s">
        <v>51</v>
      </c>
      <c r="J131" s="559"/>
      <c r="K131" s="497">
        <v>0.87</v>
      </c>
      <c r="L131" s="498"/>
      <c r="M131" s="40">
        <f>K131*12*I92</f>
        <v>8312.3279999999995</v>
      </c>
    </row>
    <row r="132" spans="1:13">
      <c r="A132" s="42" t="s">
        <v>52</v>
      </c>
      <c r="B132" s="71"/>
      <c r="C132" s="71"/>
      <c r="D132" s="71"/>
      <c r="E132" s="71"/>
      <c r="F132" s="71"/>
      <c r="G132" s="71"/>
      <c r="H132" s="72"/>
      <c r="I132" s="558" t="s">
        <v>53</v>
      </c>
      <c r="J132" s="559"/>
      <c r="K132" s="497">
        <v>0.22</v>
      </c>
      <c r="L132" s="498"/>
      <c r="M132" s="40">
        <f>K132*12*I92</f>
        <v>2101.9680000000003</v>
      </c>
    </row>
    <row r="133" spans="1:13">
      <c r="A133" s="46" t="s">
        <v>54</v>
      </c>
      <c r="B133" s="62"/>
      <c r="C133" s="62"/>
      <c r="D133" s="62"/>
      <c r="E133" s="62"/>
      <c r="F133" s="62"/>
      <c r="G133" s="62"/>
      <c r="H133" s="63"/>
      <c r="I133" s="577" t="s">
        <v>55</v>
      </c>
      <c r="J133" s="578"/>
      <c r="K133" s="1"/>
      <c r="L133" s="27"/>
      <c r="M133" s="40"/>
    </row>
    <row r="134" spans="1:13">
      <c r="A134" s="37" t="s">
        <v>56</v>
      </c>
      <c r="B134" s="48"/>
      <c r="C134" s="48"/>
      <c r="D134" s="48"/>
      <c r="E134" s="48"/>
      <c r="F134" s="48"/>
      <c r="G134" s="48"/>
      <c r="H134" s="49"/>
      <c r="I134" s="560" t="s">
        <v>57</v>
      </c>
      <c r="J134" s="561"/>
      <c r="K134" s="474"/>
      <c r="L134" s="475"/>
      <c r="M134" s="40"/>
    </row>
    <row r="135" spans="1:13">
      <c r="A135" s="46" t="s">
        <v>58</v>
      </c>
      <c r="B135" s="62"/>
      <c r="C135" s="62"/>
      <c r="D135" s="62"/>
      <c r="E135" s="62"/>
      <c r="F135" s="62"/>
      <c r="G135" s="62"/>
      <c r="H135" s="63"/>
      <c r="I135" s="558" t="s">
        <v>59</v>
      </c>
      <c r="J135" s="559"/>
      <c r="K135" s="474">
        <v>0.12</v>
      </c>
      <c r="L135" s="475"/>
      <c r="M135" s="40">
        <f>K135*12*I92</f>
        <v>1146.528</v>
      </c>
    </row>
    <row r="136" spans="1:13" ht="15.75" thickBot="1">
      <c r="A136" s="46" t="s">
        <v>60</v>
      </c>
      <c r="B136" s="62"/>
      <c r="C136" s="62"/>
      <c r="D136" s="62"/>
      <c r="E136" s="62"/>
      <c r="F136" s="62"/>
      <c r="G136" s="62"/>
      <c r="H136" s="63"/>
      <c r="I136" s="549" t="s">
        <v>61</v>
      </c>
      <c r="J136" s="550"/>
      <c r="K136" s="478">
        <v>0.18</v>
      </c>
      <c r="L136" s="479"/>
      <c r="M136" s="76">
        <f>K136*12*I92</f>
        <v>1719.7920000000001</v>
      </c>
    </row>
    <row r="137" spans="1:13" ht="15.75" thickBot="1">
      <c r="A137" s="553" t="s">
        <v>62</v>
      </c>
      <c r="B137" s="554"/>
      <c r="C137" s="554"/>
      <c r="D137" s="554"/>
      <c r="E137" s="554"/>
      <c r="F137" s="554"/>
      <c r="G137" s="554"/>
      <c r="H137" s="555"/>
      <c r="I137" s="77"/>
      <c r="J137" s="78"/>
      <c r="K137" s="490">
        <f>K138+K139+K141+K142</f>
        <v>1.94</v>
      </c>
      <c r="L137" s="472"/>
      <c r="M137" s="70">
        <f>K137*12*I92</f>
        <v>18535.536000000004</v>
      </c>
    </row>
    <row r="138" spans="1:13">
      <c r="A138" s="37" t="s">
        <v>63</v>
      </c>
      <c r="B138" s="48"/>
      <c r="C138" s="48"/>
      <c r="D138" s="48"/>
      <c r="E138" s="48"/>
      <c r="F138" s="48"/>
      <c r="G138" s="48"/>
      <c r="H138" s="49"/>
      <c r="I138" s="556" t="s">
        <v>64</v>
      </c>
      <c r="J138" s="557"/>
      <c r="K138" s="493">
        <v>0.67</v>
      </c>
      <c r="L138" s="494"/>
      <c r="M138" s="40">
        <f>K138*12*I92</f>
        <v>6401.4480000000012</v>
      </c>
    </row>
    <row r="139" spans="1:13">
      <c r="A139" s="41" t="s">
        <v>65</v>
      </c>
      <c r="B139" s="79"/>
      <c r="C139" s="79"/>
      <c r="D139" s="79"/>
      <c r="E139" s="79"/>
      <c r="F139" s="58"/>
      <c r="G139" s="79"/>
      <c r="H139" s="59"/>
      <c r="I139" s="577" t="s">
        <v>55</v>
      </c>
      <c r="J139" s="578"/>
      <c r="K139" s="474">
        <v>0.26</v>
      </c>
      <c r="L139" s="475"/>
      <c r="M139" s="40">
        <f>K139*12*I92</f>
        <v>2484.1440000000002</v>
      </c>
    </row>
    <row r="140" spans="1:13">
      <c r="A140" s="37" t="s">
        <v>66</v>
      </c>
      <c r="B140" s="48"/>
      <c r="C140" s="48"/>
      <c r="D140" s="48"/>
      <c r="E140" s="48"/>
      <c r="F140" s="48"/>
      <c r="G140" s="48"/>
      <c r="H140" s="49"/>
      <c r="I140" s="560" t="s">
        <v>67</v>
      </c>
      <c r="J140" s="561"/>
      <c r="K140" s="80"/>
      <c r="L140" s="81"/>
      <c r="M140" s="40"/>
    </row>
    <row r="141" spans="1:13">
      <c r="A141" s="42" t="s">
        <v>68</v>
      </c>
      <c r="B141" s="71"/>
      <c r="C141" s="71"/>
      <c r="D141" s="71"/>
      <c r="E141" s="71"/>
      <c r="F141" s="71"/>
      <c r="G141" s="71"/>
      <c r="H141" s="72"/>
      <c r="I141" s="82" t="s">
        <v>69</v>
      </c>
      <c r="J141" s="83"/>
      <c r="K141" s="474">
        <v>0.8</v>
      </c>
      <c r="L141" s="475"/>
      <c r="M141" s="40">
        <f>K141*12*I92</f>
        <v>7643.5200000000013</v>
      </c>
    </row>
    <row r="142" spans="1:13" ht="15.75" thickBot="1">
      <c r="A142" s="46" t="s">
        <v>58</v>
      </c>
      <c r="B142" s="62"/>
      <c r="C142" s="62"/>
      <c r="D142" s="62"/>
      <c r="E142" s="62"/>
      <c r="F142" s="62"/>
      <c r="G142" s="62"/>
      <c r="H142" s="63"/>
      <c r="I142" s="549" t="s">
        <v>59</v>
      </c>
      <c r="J142" s="550"/>
      <c r="K142" s="478">
        <v>0.21</v>
      </c>
      <c r="L142" s="479"/>
      <c r="M142" s="40">
        <f>K142*12*I92</f>
        <v>2006.4240000000002</v>
      </c>
    </row>
    <row r="143" spans="1:13" ht="15.75" thickBot="1">
      <c r="A143" s="84" t="s">
        <v>70</v>
      </c>
      <c r="B143" s="85"/>
      <c r="C143" s="85"/>
      <c r="D143" s="85"/>
      <c r="E143" s="85"/>
      <c r="F143" s="85"/>
      <c r="G143" s="85"/>
      <c r="H143" s="86"/>
      <c r="I143" s="543" t="s">
        <v>71</v>
      </c>
      <c r="J143" s="544"/>
      <c r="K143" s="551">
        <v>34.96</v>
      </c>
      <c r="L143" s="552"/>
      <c r="M143" s="70">
        <f>K143*12*I92</f>
        <v>334021.82400000002</v>
      </c>
    </row>
    <row r="144" spans="1:13" ht="15.75" thickBot="1">
      <c r="A144" s="457" t="s">
        <v>72</v>
      </c>
      <c r="B144" s="458"/>
      <c r="C144" s="458"/>
      <c r="D144" s="458"/>
      <c r="E144" s="458"/>
      <c r="F144" s="458"/>
      <c r="G144" s="458"/>
      <c r="H144" s="473"/>
      <c r="I144" s="68"/>
      <c r="J144" s="69"/>
      <c r="K144" s="471">
        <v>2.2999999999999998</v>
      </c>
      <c r="L144" s="472"/>
      <c r="M144" s="70">
        <f>K144*12*I92</f>
        <v>21975.119999999999</v>
      </c>
    </row>
    <row r="145" spans="1:13">
      <c r="A145" s="41" t="s">
        <v>99</v>
      </c>
      <c r="B145" s="58"/>
      <c r="C145" s="58"/>
      <c r="D145" s="58"/>
      <c r="E145" s="58"/>
      <c r="F145" s="58"/>
      <c r="G145" s="58"/>
      <c r="H145" s="59"/>
      <c r="I145" s="547" t="s">
        <v>73</v>
      </c>
      <c r="J145" s="548"/>
      <c r="K145" s="87"/>
      <c r="L145" s="81"/>
      <c r="M145" s="40"/>
    </row>
    <row r="146" spans="1:13">
      <c r="A146" s="41" t="s">
        <v>100</v>
      </c>
      <c r="B146" s="58"/>
      <c r="C146" s="58"/>
      <c r="D146" s="58"/>
      <c r="E146" s="58"/>
      <c r="F146" s="58"/>
      <c r="G146" s="58"/>
      <c r="H146" s="59"/>
      <c r="I146" s="10"/>
      <c r="J146" s="11"/>
      <c r="K146" s="87"/>
      <c r="L146" s="81"/>
      <c r="M146" s="40"/>
    </row>
    <row r="147" spans="1:13" ht="15.75" thickBot="1">
      <c r="A147" s="41" t="s">
        <v>101</v>
      </c>
      <c r="B147" s="58"/>
      <c r="C147" s="58"/>
      <c r="D147" s="58"/>
      <c r="E147" s="58"/>
      <c r="F147" s="58"/>
      <c r="G147" s="58"/>
      <c r="H147" s="59"/>
      <c r="I147" s="109"/>
      <c r="J147" s="11"/>
      <c r="K147" s="87"/>
      <c r="L147" s="81"/>
      <c r="M147" s="40"/>
    </row>
    <row r="148" spans="1:13" ht="15.75" thickBot="1">
      <c r="A148" s="84" t="s">
        <v>74</v>
      </c>
      <c r="B148" s="85"/>
      <c r="C148" s="85"/>
      <c r="D148" s="85"/>
      <c r="E148" s="85"/>
      <c r="F148" s="85"/>
      <c r="G148" s="85"/>
      <c r="H148" s="86"/>
      <c r="I148" s="68"/>
      <c r="J148" s="69"/>
      <c r="K148" s="471">
        <v>0.11</v>
      </c>
      <c r="L148" s="472"/>
      <c r="M148" s="70">
        <f>K148*12*I92</f>
        <v>1050.9840000000002</v>
      </c>
    </row>
    <row r="149" spans="1:13">
      <c r="A149" s="41" t="s">
        <v>75</v>
      </c>
      <c r="B149" s="58"/>
      <c r="C149" s="58"/>
      <c r="D149" s="58"/>
      <c r="E149" s="58"/>
      <c r="F149" s="58"/>
      <c r="G149" s="58"/>
      <c r="H149" s="59"/>
      <c r="I149" s="547" t="s">
        <v>14</v>
      </c>
      <c r="J149" s="548"/>
      <c r="K149" s="80"/>
      <c r="L149" s="81"/>
      <c r="M149" s="40"/>
    </row>
    <row r="150" spans="1:13" ht="15.75" thickBot="1">
      <c r="A150" s="41" t="s">
        <v>76</v>
      </c>
      <c r="B150" s="58"/>
      <c r="C150" s="58"/>
      <c r="D150" s="58"/>
      <c r="E150" s="58"/>
      <c r="F150" s="58"/>
      <c r="G150" s="58"/>
      <c r="H150" s="59"/>
      <c r="I150" s="10"/>
      <c r="J150" s="11"/>
      <c r="K150" s="80"/>
      <c r="L150" s="81"/>
      <c r="M150" s="40"/>
    </row>
    <row r="151" spans="1:13" ht="15.75" thickBot="1">
      <c r="A151" s="457" t="s">
        <v>77</v>
      </c>
      <c r="B151" s="458"/>
      <c r="C151" s="458"/>
      <c r="D151" s="458"/>
      <c r="E151" s="458"/>
      <c r="F151" s="458"/>
      <c r="G151" s="458"/>
      <c r="H151" s="473"/>
      <c r="I151" s="68"/>
      <c r="J151" s="69"/>
      <c r="K151" s="471">
        <v>9.64</v>
      </c>
      <c r="L151" s="472"/>
      <c r="M151" s="70">
        <f>K151*12*I92</f>
        <v>92104.416000000012</v>
      </c>
    </row>
    <row r="152" spans="1:13">
      <c r="A152" s="41" t="s">
        <v>102</v>
      </c>
      <c r="B152" s="79"/>
      <c r="C152" s="79"/>
      <c r="D152" s="79"/>
      <c r="E152" s="79"/>
      <c r="F152" s="58"/>
      <c r="G152" s="79"/>
      <c r="H152" s="59"/>
      <c r="I152" s="547" t="s">
        <v>78</v>
      </c>
      <c r="J152" s="548"/>
      <c r="K152" s="87"/>
      <c r="L152" s="81"/>
      <c r="M152" s="40"/>
    </row>
    <row r="153" spans="1:13">
      <c r="A153" s="41" t="s">
        <v>103</v>
      </c>
      <c r="B153" s="79"/>
      <c r="C153" s="79"/>
      <c r="D153" s="79"/>
      <c r="E153" s="79"/>
      <c r="F153" s="58"/>
      <c r="G153" s="79"/>
      <c r="H153" s="59"/>
      <c r="I153" s="545" t="s">
        <v>79</v>
      </c>
      <c r="J153" s="546"/>
      <c r="K153" s="87"/>
      <c r="L153" s="81"/>
      <c r="M153" s="40"/>
    </row>
    <row r="154" spans="1:13">
      <c r="A154" s="41" t="s">
        <v>104</v>
      </c>
      <c r="B154" s="79"/>
      <c r="C154" s="79"/>
      <c r="D154" s="79"/>
      <c r="E154" s="79"/>
      <c r="F154" s="58"/>
      <c r="G154" s="79"/>
      <c r="H154" s="59"/>
      <c r="I154" s="545" t="s">
        <v>80</v>
      </c>
      <c r="J154" s="546"/>
      <c r="K154" s="87"/>
      <c r="L154" s="81"/>
      <c r="M154" s="40"/>
    </row>
    <row r="155" spans="1:13">
      <c r="A155" s="41" t="s">
        <v>105</v>
      </c>
      <c r="B155" s="79"/>
      <c r="C155" s="79"/>
      <c r="D155" s="79"/>
      <c r="E155" s="79"/>
      <c r="F155" s="58"/>
      <c r="G155" s="79"/>
      <c r="H155" s="59"/>
      <c r="I155" s="545" t="s">
        <v>81</v>
      </c>
      <c r="J155" s="546"/>
      <c r="K155" s="87"/>
      <c r="L155" s="81"/>
      <c r="M155" s="40"/>
    </row>
    <row r="156" spans="1:13">
      <c r="A156" s="41" t="s">
        <v>106</v>
      </c>
      <c r="B156" s="79"/>
      <c r="C156" s="79"/>
      <c r="D156" s="79"/>
      <c r="E156" s="79"/>
      <c r="F156" s="58"/>
      <c r="G156" s="79"/>
      <c r="H156" s="59"/>
      <c r="I156" s="545" t="s">
        <v>82</v>
      </c>
      <c r="J156" s="546"/>
      <c r="K156" s="87"/>
      <c r="L156" s="81"/>
      <c r="M156" s="40"/>
    </row>
    <row r="157" spans="1:13">
      <c r="A157" s="41" t="s">
        <v>107</v>
      </c>
      <c r="B157" s="79"/>
      <c r="C157" s="79"/>
      <c r="D157" s="79"/>
      <c r="E157" s="79"/>
      <c r="F157" s="58"/>
      <c r="G157" s="79"/>
      <c r="H157" s="59"/>
      <c r="I157" s="10"/>
      <c r="J157" s="11"/>
      <c r="K157" s="87"/>
      <c r="L157" s="88"/>
      <c r="M157" s="40"/>
    </row>
    <row r="158" spans="1:13">
      <c r="A158" s="41" t="s">
        <v>108</v>
      </c>
      <c r="B158" s="79"/>
      <c r="C158" s="79"/>
      <c r="D158" s="79"/>
      <c r="E158" s="79"/>
      <c r="F158" s="58"/>
      <c r="G158" s="79"/>
      <c r="H158" s="59"/>
      <c r="I158" s="10"/>
      <c r="J158" s="11"/>
      <c r="K158" s="87"/>
      <c r="L158" s="81"/>
      <c r="M158" s="40"/>
    </row>
    <row r="159" spans="1:13">
      <c r="A159" s="41" t="s">
        <v>109</v>
      </c>
      <c r="B159" s="79"/>
      <c r="C159" s="79"/>
      <c r="D159" s="79"/>
      <c r="E159" s="79"/>
      <c r="F159" s="58"/>
      <c r="G159" s="79"/>
      <c r="H159" s="59"/>
      <c r="I159" s="10"/>
      <c r="J159" s="11"/>
      <c r="K159" s="87"/>
      <c r="L159" s="81"/>
      <c r="M159" s="40"/>
    </row>
    <row r="160" spans="1:13">
      <c r="A160" s="41" t="s">
        <v>83</v>
      </c>
      <c r="B160" s="79"/>
      <c r="C160" s="79"/>
      <c r="D160" s="79"/>
      <c r="E160" s="79"/>
      <c r="F160" s="58"/>
      <c r="G160" s="79"/>
      <c r="H160" s="59"/>
      <c r="I160" s="10"/>
      <c r="J160" s="11"/>
      <c r="K160" s="87"/>
      <c r="L160" s="81"/>
      <c r="M160" s="40"/>
    </row>
    <row r="161" spans="1:13">
      <c r="A161" s="41" t="s">
        <v>110</v>
      </c>
      <c r="B161" s="79"/>
      <c r="C161" s="79"/>
      <c r="D161" s="79"/>
      <c r="E161" s="79"/>
      <c r="F161" s="58"/>
      <c r="G161" s="79"/>
      <c r="H161" s="59"/>
      <c r="I161" s="10"/>
      <c r="J161" s="11"/>
      <c r="K161" s="87"/>
      <c r="L161" s="81"/>
      <c r="M161" s="40"/>
    </row>
    <row r="162" spans="1:13" ht="15.75" thickBot="1">
      <c r="A162" s="466" t="s">
        <v>111</v>
      </c>
      <c r="B162" s="467"/>
      <c r="C162" s="467"/>
      <c r="D162" s="467"/>
      <c r="E162" s="467"/>
      <c r="F162" s="467"/>
      <c r="G162" s="467"/>
      <c r="H162" s="468"/>
      <c r="I162" s="10"/>
      <c r="J162" s="11"/>
      <c r="K162" s="26"/>
      <c r="L162" s="27"/>
      <c r="M162" s="40"/>
    </row>
    <row r="163" spans="1:13">
      <c r="A163" s="89" t="s">
        <v>84</v>
      </c>
      <c r="B163" s="90"/>
      <c r="C163" s="90"/>
      <c r="D163" s="90"/>
      <c r="E163" s="90"/>
      <c r="F163" s="90"/>
      <c r="G163" s="90"/>
      <c r="H163" s="90"/>
      <c r="I163" s="547" t="s">
        <v>85</v>
      </c>
      <c r="J163" s="548"/>
      <c r="K163" s="91"/>
      <c r="L163" s="92"/>
      <c r="M163" s="22"/>
    </row>
    <row r="164" spans="1:13" ht="15.75" thickBot="1">
      <c r="A164" s="93" t="s">
        <v>86</v>
      </c>
      <c r="B164" s="94"/>
      <c r="C164" s="94"/>
      <c r="D164" s="94"/>
      <c r="E164" s="94"/>
      <c r="F164" s="94"/>
      <c r="G164" s="94"/>
      <c r="H164" s="94"/>
      <c r="I164" s="95"/>
      <c r="J164" s="33"/>
      <c r="K164" s="34"/>
      <c r="L164" s="35"/>
      <c r="M164" s="36"/>
    </row>
    <row r="165" spans="1:13" ht="15.75" thickBot="1">
      <c r="A165" s="457" t="s">
        <v>87</v>
      </c>
      <c r="B165" s="458"/>
      <c r="C165" s="458"/>
      <c r="D165" s="458"/>
      <c r="E165" s="458"/>
      <c r="F165" s="458"/>
      <c r="G165" s="458"/>
      <c r="H165" s="459"/>
      <c r="I165" s="540" t="s">
        <v>88</v>
      </c>
      <c r="J165" s="541"/>
      <c r="K165" s="462">
        <v>1.84</v>
      </c>
      <c r="L165" s="463"/>
      <c r="M165" s="96">
        <f>K165*12*I92</f>
        <v>17580.096000000001</v>
      </c>
    </row>
    <row r="166" spans="1:13" ht="15.75" thickBot="1">
      <c r="A166" s="542" t="s">
        <v>89</v>
      </c>
      <c r="B166" s="458"/>
      <c r="C166" s="458"/>
      <c r="D166" s="458"/>
      <c r="E166" s="458"/>
      <c r="F166" s="458"/>
      <c r="G166" s="458"/>
      <c r="H166" s="473"/>
      <c r="I166" s="543" t="s">
        <v>85</v>
      </c>
      <c r="J166" s="544"/>
      <c r="K166" s="509">
        <v>0.5</v>
      </c>
      <c r="L166" s="510"/>
      <c r="M166" s="40">
        <f>K166*I92*12</f>
        <v>4777.2000000000007</v>
      </c>
    </row>
    <row r="167" spans="1:13" ht="15.75" thickBot="1">
      <c r="A167" s="97" t="s">
        <v>90</v>
      </c>
      <c r="B167" s="98"/>
      <c r="C167" s="98"/>
      <c r="D167" s="98"/>
      <c r="E167" s="98"/>
      <c r="F167" s="98"/>
      <c r="G167" s="98"/>
      <c r="H167" s="98"/>
      <c r="I167" s="99"/>
      <c r="J167" s="100"/>
      <c r="K167" s="532">
        <v>0</v>
      </c>
      <c r="L167" s="533"/>
      <c r="M167" s="96"/>
    </row>
    <row r="168" spans="1:13" ht="15.75" thickBot="1">
      <c r="A168" s="449" t="s">
        <v>91</v>
      </c>
      <c r="B168" s="450"/>
      <c r="C168" s="450"/>
      <c r="D168" s="450"/>
      <c r="E168" s="450"/>
      <c r="F168" s="450"/>
      <c r="G168" s="450"/>
      <c r="H168" s="451"/>
      <c r="I168" s="110"/>
      <c r="J168" s="111"/>
      <c r="K168" s="452">
        <v>77.91</v>
      </c>
      <c r="L168" s="453"/>
      <c r="M168" s="112">
        <f>K168*I92*12</f>
        <v>744383.304</v>
      </c>
    </row>
    <row r="169" spans="1:13" ht="16.5" thickBot="1">
      <c r="A169" s="573" t="s">
        <v>92</v>
      </c>
      <c r="B169" s="574"/>
      <c r="C169" s="574"/>
      <c r="D169" s="574"/>
      <c r="E169" s="574"/>
      <c r="F169" s="574"/>
      <c r="G169" s="574"/>
      <c r="H169" s="574"/>
      <c r="I169" s="110"/>
      <c r="J169" s="111"/>
      <c r="K169" s="452">
        <v>3.9</v>
      </c>
      <c r="L169" s="453"/>
      <c r="M169" s="112">
        <f>K169*I92*12</f>
        <v>37262.160000000003</v>
      </c>
    </row>
    <row r="170" spans="1:13" ht="16.5" thickBot="1">
      <c r="A170" s="575" t="s">
        <v>93</v>
      </c>
      <c r="B170" s="576"/>
      <c r="C170" s="576"/>
      <c r="D170" s="576"/>
      <c r="E170" s="576"/>
      <c r="F170" s="576"/>
      <c r="G170" s="576"/>
      <c r="H170" s="576"/>
      <c r="I170" s="110"/>
      <c r="J170" s="111"/>
      <c r="K170" s="452">
        <f>K166+K167+K165+K151+K118+K103+K93</f>
        <v>81.81</v>
      </c>
      <c r="L170" s="453"/>
      <c r="M170" s="112">
        <f>M167+M166+M165+M151+M118+M103+M93</f>
        <v>781645.46399999992</v>
      </c>
    </row>
    <row r="172" spans="1:13" ht="15.75">
      <c r="A172" s="570" t="s">
        <v>0</v>
      </c>
      <c r="B172" s="570"/>
      <c r="C172" s="570"/>
      <c r="D172" s="570"/>
      <c r="E172" s="570"/>
      <c r="F172" s="570"/>
      <c r="G172" s="570"/>
      <c r="H172" s="570"/>
      <c r="I172" s="570"/>
      <c r="J172" s="570"/>
      <c r="K172" s="570"/>
      <c r="L172" s="570"/>
      <c r="M172" s="1"/>
    </row>
    <row r="173" spans="1:13" ht="15.75">
      <c r="A173" s="527" t="s">
        <v>1</v>
      </c>
      <c r="B173" s="527"/>
      <c r="C173" s="527"/>
      <c r="D173" s="527"/>
      <c r="E173" s="527"/>
      <c r="F173" s="527"/>
      <c r="G173" s="527"/>
      <c r="H173" s="527"/>
      <c r="I173" s="527"/>
      <c r="J173" s="527"/>
      <c r="K173" s="527"/>
      <c r="L173" s="527"/>
      <c r="M173" s="1"/>
    </row>
    <row r="174" spans="1:13" ht="15.75">
      <c r="A174" s="2"/>
      <c r="B174" s="2"/>
      <c r="C174" s="2"/>
      <c r="D174" s="2"/>
      <c r="E174" s="2"/>
      <c r="F174" s="2" t="s">
        <v>113</v>
      </c>
      <c r="G174" s="2"/>
      <c r="H174" s="2"/>
      <c r="I174" s="2"/>
      <c r="J174" s="2"/>
      <c r="K174" s="571">
        <v>46023</v>
      </c>
      <c r="L174" s="571"/>
      <c r="M174" s="571"/>
    </row>
    <row r="175" spans="1:13">
      <c r="A175" s="3"/>
      <c r="B175" s="4"/>
      <c r="C175" s="572" t="s">
        <v>2</v>
      </c>
      <c r="D175" s="572"/>
      <c r="E175" s="572"/>
      <c r="F175" s="4"/>
      <c r="G175" s="4"/>
      <c r="H175" s="5"/>
      <c r="I175" s="562" t="s">
        <v>3</v>
      </c>
      <c r="J175" s="563"/>
      <c r="K175" s="503" t="s">
        <v>4</v>
      </c>
      <c r="L175" s="504"/>
      <c r="M175" s="6"/>
    </row>
    <row r="176" spans="1:13">
      <c r="A176" s="7"/>
      <c r="B176" s="8"/>
      <c r="C176" s="8"/>
      <c r="D176" s="8"/>
      <c r="E176" s="8"/>
      <c r="F176" s="8"/>
      <c r="G176" s="8"/>
      <c r="H176" s="9"/>
      <c r="I176" s="10"/>
      <c r="J176" s="11"/>
      <c r="K176" s="464" t="s">
        <v>5</v>
      </c>
      <c r="L176" s="465"/>
      <c r="M176" s="12" t="s">
        <v>6</v>
      </c>
    </row>
    <row r="177" spans="1:13">
      <c r="A177" s="7"/>
      <c r="B177" s="8"/>
      <c r="C177" s="8"/>
      <c r="D177" s="8"/>
      <c r="E177" s="8"/>
      <c r="F177" s="8"/>
      <c r="G177" s="8"/>
      <c r="H177" s="9"/>
      <c r="I177" s="560" t="s">
        <v>7</v>
      </c>
      <c r="J177" s="561"/>
      <c r="K177" s="501" t="s">
        <v>8</v>
      </c>
      <c r="L177" s="502"/>
      <c r="M177" s="12" t="s">
        <v>9</v>
      </c>
    </row>
    <row r="178" spans="1:13" ht="16.5" thickBot="1">
      <c r="A178" s="13"/>
      <c r="B178" s="14"/>
      <c r="C178" s="14"/>
      <c r="D178" s="14"/>
      <c r="E178" s="14"/>
      <c r="F178" s="14"/>
      <c r="G178" s="14"/>
      <c r="H178" s="15"/>
      <c r="I178" s="566">
        <v>447.2</v>
      </c>
      <c r="J178" s="567"/>
      <c r="K178" s="568"/>
      <c r="L178" s="569"/>
      <c r="M178" s="16"/>
    </row>
    <row r="179" spans="1:13">
      <c r="A179" s="17" t="s">
        <v>10</v>
      </c>
      <c r="B179" s="18"/>
      <c r="C179" s="18"/>
      <c r="D179" s="18"/>
      <c r="E179" s="18"/>
      <c r="F179" s="18"/>
      <c r="G179" s="18"/>
      <c r="H179" s="19"/>
      <c r="I179" s="20"/>
      <c r="J179" s="21"/>
      <c r="K179" s="525">
        <f>K182+K185</f>
        <v>11.09</v>
      </c>
      <c r="L179" s="516"/>
      <c r="M179" s="22">
        <f>K179*12*I178</f>
        <v>59513.375999999989</v>
      </c>
    </row>
    <row r="180" spans="1:13">
      <c r="A180" s="23" t="s">
        <v>11</v>
      </c>
      <c r="B180" s="24"/>
      <c r="C180" s="24"/>
      <c r="D180" s="24"/>
      <c r="E180" s="24"/>
      <c r="F180" s="24"/>
      <c r="G180" s="24"/>
      <c r="H180" s="25"/>
      <c r="I180" s="10"/>
      <c r="J180" s="11"/>
      <c r="K180" s="26"/>
      <c r="L180" s="27"/>
      <c r="M180" s="28"/>
    </row>
    <row r="181" spans="1:13" ht="15.75" thickBot="1">
      <c r="A181" s="29" t="s">
        <v>12</v>
      </c>
      <c r="B181" s="30"/>
      <c r="C181" s="30"/>
      <c r="D181" s="30"/>
      <c r="E181" s="30"/>
      <c r="F181" s="30"/>
      <c r="G181" s="30"/>
      <c r="H181" s="31"/>
      <c r="I181" s="32"/>
      <c r="J181" s="33"/>
      <c r="K181" s="34"/>
      <c r="L181" s="35"/>
      <c r="M181" s="36"/>
    </row>
    <row r="182" spans="1:13">
      <c r="A182" s="37" t="s">
        <v>13</v>
      </c>
      <c r="B182" s="38"/>
      <c r="C182" s="38"/>
      <c r="D182" s="38"/>
      <c r="E182" s="38"/>
      <c r="F182" s="38"/>
      <c r="G182" s="38"/>
      <c r="H182" s="39"/>
      <c r="I182" s="556" t="s">
        <v>14</v>
      </c>
      <c r="J182" s="557"/>
      <c r="K182" s="499">
        <v>6.41</v>
      </c>
      <c r="L182" s="500"/>
      <c r="M182" s="40">
        <f>K182*12*I178</f>
        <v>34398.624000000003</v>
      </c>
    </row>
    <row r="183" spans="1:13">
      <c r="A183" s="41" t="s">
        <v>15</v>
      </c>
      <c r="B183" s="8"/>
      <c r="C183" s="8"/>
      <c r="D183" s="8"/>
      <c r="E183" s="8"/>
      <c r="F183" s="8"/>
      <c r="G183" s="8"/>
      <c r="H183" s="9"/>
      <c r="I183" s="562" t="s">
        <v>16</v>
      </c>
      <c r="J183" s="563"/>
      <c r="K183" s="1"/>
      <c r="L183" s="27"/>
      <c r="M183" s="40"/>
    </row>
    <row r="184" spans="1:13">
      <c r="A184" s="37" t="s">
        <v>17</v>
      </c>
      <c r="B184" s="38"/>
      <c r="C184" s="38"/>
      <c r="D184" s="38"/>
      <c r="E184" s="38"/>
      <c r="F184" s="38"/>
      <c r="G184" s="38"/>
      <c r="H184" s="39"/>
      <c r="I184" s="560"/>
      <c r="J184" s="561"/>
      <c r="K184" s="1"/>
      <c r="L184" s="27"/>
      <c r="M184" s="40"/>
    </row>
    <row r="185" spans="1:13">
      <c r="A185" s="37" t="s">
        <v>18</v>
      </c>
      <c r="B185" s="38"/>
      <c r="C185" s="38"/>
      <c r="D185" s="38"/>
      <c r="E185" s="38"/>
      <c r="F185" s="38"/>
      <c r="G185" s="38"/>
      <c r="H185" s="39"/>
      <c r="I185" s="558" t="s">
        <v>19</v>
      </c>
      <c r="J185" s="559"/>
      <c r="K185" s="497">
        <v>4.68</v>
      </c>
      <c r="L185" s="498"/>
      <c r="M185" s="40">
        <f>K185*12*I178</f>
        <v>25114.751999999997</v>
      </c>
    </row>
    <row r="186" spans="1:13" ht="15.75">
      <c r="A186" s="42" t="s">
        <v>20</v>
      </c>
      <c r="B186" s="43"/>
      <c r="C186" s="43"/>
      <c r="D186" s="43"/>
      <c r="E186" s="43"/>
      <c r="F186" s="43"/>
      <c r="G186" s="43"/>
      <c r="H186" s="44"/>
      <c r="I186" s="562" t="s">
        <v>16</v>
      </c>
      <c r="J186" s="563"/>
      <c r="K186" s="2"/>
      <c r="L186" s="45"/>
      <c r="M186" s="40"/>
    </row>
    <row r="187" spans="1:13">
      <c r="A187" s="46" t="s">
        <v>21</v>
      </c>
      <c r="B187" s="4"/>
      <c r="C187" s="4"/>
      <c r="D187" s="4"/>
      <c r="E187" s="4"/>
      <c r="F187" s="4"/>
      <c r="G187" s="4"/>
      <c r="H187" s="5"/>
      <c r="I187" s="545"/>
      <c r="J187" s="546"/>
      <c r="K187" s="47"/>
      <c r="L187" s="27"/>
      <c r="M187" s="40"/>
    </row>
    <row r="188" spans="1:13" ht="15.75" thickBot="1">
      <c r="A188" s="37" t="s">
        <v>22</v>
      </c>
      <c r="B188" s="48"/>
      <c r="C188" s="48"/>
      <c r="D188" s="48"/>
      <c r="E188" s="48"/>
      <c r="F188" s="48"/>
      <c r="G188" s="48"/>
      <c r="H188" s="49"/>
      <c r="I188" s="50"/>
      <c r="J188" s="51"/>
      <c r="K188" s="478"/>
      <c r="L188" s="479"/>
      <c r="M188" s="40"/>
    </row>
    <row r="189" spans="1:13">
      <c r="A189" s="17" t="s">
        <v>23</v>
      </c>
      <c r="B189" s="52"/>
      <c r="C189" s="52"/>
      <c r="D189" s="52"/>
      <c r="E189" s="52"/>
      <c r="F189" s="52"/>
      <c r="G189" s="52"/>
      <c r="H189" s="53"/>
      <c r="I189" s="20"/>
      <c r="J189" s="54"/>
      <c r="K189" s="515">
        <f>K191+K196+K199</f>
        <v>7.1899999999999995</v>
      </c>
      <c r="L189" s="516"/>
      <c r="M189" s="22">
        <f>K189*12*I178</f>
        <v>38584.415999999997</v>
      </c>
    </row>
    <row r="190" spans="1:13" ht="15.75" thickBot="1">
      <c r="A190" s="29" t="s">
        <v>24</v>
      </c>
      <c r="B190" s="55"/>
      <c r="C190" s="55"/>
      <c r="D190" s="55"/>
      <c r="E190" s="55"/>
      <c r="F190" s="55"/>
      <c r="G190" s="55"/>
      <c r="H190" s="56"/>
      <c r="I190" s="32"/>
      <c r="J190" s="57"/>
      <c r="K190" s="34"/>
      <c r="L190" s="35"/>
      <c r="M190" s="36"/>
    </row>
    <row r="191" spans="1:13">
      <c r="A191" s="41" t="s">
        <v>25</v>
      </c>
      <c r="B191" s="58"/>
      <c r="C191" s="58"/>
      <c r="D191" s="58"/>
      <c r="E191" s="58"/>
      <c r="F191" s="58"/>
      <c r="G191" s="58"/>
      <c r="H191" s="59"/>
      <c r="I191" s="547" t="s">
        <v>14</v>
      </c>
      <c r="J191" s="548"/>
      <c r="K191" s="499">
        <v>3.6</v>
      </c>
      <c r="L191" s="500"/>
      <c r="M191" s="40">
        <f>K191*12*I178</f>
        <v>19319.04</v>
      </c>
    </row>
    <row r="192" spans="1:13">
      <c r="A192" s="37" t="s">
        <v>26</v>
      </c>
      <c r="B192" s="48"/>
      <c r="C192" s="48"/>
      <c r="D192" s="48"/>
      <c r="E192" s="48"/>
      <c r="F192" s="48"/>
      <c r="G192" s="48"/>
      <c r="H192" s="49"/>
      <c r="I192" s="60"/>
      <c r="J192" s="61"/>
      <c r="K192" s="1"/>
      <c r="L192" s="27"/>
      <c r="M192" s="40"/>
    </row>
    <row r="193" spans="1:13">
      <c r="A193" s="41" t="s">
        <v>15</v>
      </c>
      <c r="B193" s="8"/>
      <c r="C193" s="8"/>
      <c r="D193" s="8"/>
      <c r="E193" s="8"/>
      <c r="F193" s="8"/>
      <c r="G193" s="8"/>
      <c r="H193" s="9"/>
      <c r="I193" s="562" t="s">
        <v>16</v>
      </c>
      <c r="J193" s="563"/>
      <c r="K193" s="1"/>
      <c r="L193" s="27"/>
      <c r="M193" s="40"/>
    </row>
    <row r="194" spans="1:13">
      <c r="A194" s="37" t="s">
        <v>17</v>
      </c>
      <c r="B194" s="38"/>
      <c r="C194" s="38"/>
      <c r="D194" s="38"/>
      <c r="E194" s="38"/>
      <c r="F194" s="38"/>
      <c r="G194" s="38"/>
      <c r="H194" s="39"/>
      <c r="I194" s="560"/>
      <c r="J194" s="561"/>
      <c r="K194" s="1"/>
      <c r="L194" s="27"/>
      <c r="M194" s="40"/>
    </row>
    <row r="195" spans="1:13">
      <c r="A195" s="42" t="s">
        <v>27</v>
      </c>
      <c r="B195" s="43"/>
      <c r="C195" s="44"/>
      <c r="D195" s="8"/>
      <c r="E195" s="8"/>
      <c r="F195" s="8"/>
      <c r="G195" s="8"/>
      <c r="H195" s="9"/>
      <c r="I195" s="558" t="s">
        <v>16</v>
      </c>
      <c r="J195" s="559"/>
      <c r="K195" s="1"/>
      <c r="L195" s="27"/>
      <c r="M195" s="40"/>
    </row>
    <row r="196" spans="1:13">
      <c r="A196" s="41" t="s">
        <v>28</v>
      </c>
      <c r="B196" s="8"/>
      <c r="C196" s="8"/>
      <c r="D196" s="43"/>
      <c r="E196" s="43"/>
      <c r="F196" s="43"/>
      <c r="G196" s="43"/>
      <c r="H196" s="44"/>
      <c r="I196" s="558" t="s">
        <v>19</v>
      </c>
      <c r="J196" s="559"/>
      <c r="K196" s="497">
        <v>1.58</v>
      </c>
      <c r="L196" s="498"/>
      <c r="M196" s="40">
        <f>K196*12*I178</f>
        <v>8478.9120000000003</v>
      </c>
    </row>
    <row r="197" spans="1:13">
      <c r="A197" s="46" t="s">
        <v>29</v>
      </c>
      <c r="B197" s="62"/>
      <c r="C197" s="62"/>
      <c r="D197" s="62"/>
      <c r="E197" s="62"/>
      <c r="F197" s="62"/>
      <c r="G197" s="62"/>
      <c r="H197" s="63"/>
      <c r="I197" s="562" t="s">
        <v>95</v>
      </c>
      <c r="J197" s="563"/>
      <c r="K197" s="1"/>
      <c r="L197" s="27"/>
      <c r="M197" s="40"/>
    </row>
    <row r="198" spans="1:13">
      <c r="A198" s="37"/>
      <c r="B198" s="48"/>
      <c r="C198" s="48"/>
      <c r="D198" s="48"/>
      <c r="E198" s="48"/>
      <c r="F198" s="48"/>
      <c r="G198" s="48"/>
      <c r="H198" s="49"/>
      <c r="I198" s="50" t="s">
        <v>96</v>
      </c>
      <c r="J198" s="51"/>
      <c r="K198" s="47"/>
      <c r="L198" s="27"/>
      <c r="M198" s="40"/>
    </row>
    <row r="199" spans="1:13">
      <c r="A199" s="46" t="s">
        <v>30</v>
      </c>
      <c r="B199" s="62"/>
      <c r="C199" s="62"/>
      <c r="D199" s="62"/>
      <c r="E199" s="62"/>
      <c r="F199" s="62"/>
      <c r="G199" s="62"/>
      <c r="H199" s="63"/>
      <c r="I199" s="562" t="s">
        <v>19</v>
      </c>
      <c r="J199" s="563"/>
      <c r="K199" s="497">
        <v>2.0099999999999998</v>
      </c>
      <c r="L199" s="498"/>
      <c r="M199" s="40">
        <f>K199*12*I178</f>
        <v>10786.463999999998</v>
      </c>
    </row>
    <row r="200" spans="1:13">
      <c r="A200" s="37" t="s">
        <v>31</v>
      </c>
      <c r="B200" s="48"/>
      <c r="C200" s="48"/>
      <c r="D200" s="48"/>
      <c r="E200" s="48"/>
      <c r="F200" s="48"/>
      <c r="G200" s="48"/>
      <c r="H200" s="49"/>
      <c r="I200" s="50"/>
      <c r="J200" s="51"/>
      <c r="K200" s="1"/>
      <c r="L200" s="27"/>
      <c r="M200" s="40"/>
    </row>
    <row r="201" spans="1:13">
      <c r="A201" s="46" t="s">
        <v>32</v>
      </c>
      <c r="B201" s="62"/>
      <c r="C201" s="62"/>
      <c r="D201" s="62"/>
      <c r="E201" s="62"/>
      <c r="F201" s="62"/>
      <c r="G201" s="62"/>
      <c r="H201" s="63"/>
      <c r="I201" s="558" t="s">
        <v>16</v>
      </c>
      <c r="J201" s="559"/>
      <c r="K201" s="1"/>
      <c r="L201" s="27"/>
      <c r="M201" s="40"/>
    </row>
    <row r="202" spans="1:13">
      <c r="A202" s="46" t="s">
        <v>33</v>
      </c>
      <c r="B202" s="62"/>
      <c r="C202" s="62"/>
      <c r="D202" s="62"/>
      <c r="E202" s="62"/>
      <c r="F202" s="62"/>
      <c r="G202" s="62"/>
      <c r="H202" s="63"/>
      <c r="I202" s="562" t="s">
        <v>97</v>
      </c>
      <c r="J202" s="563"/>
      <c r="K202" s="14"/>
      <c r="L202" s="15"/>
      <c r="M202" s="64"/>
    </row>
    <row r="203" spans="1:13" ht="15.75" thickBot="1">
      <c r="A203" s="37"/>
      <c r="B203" s="48"/>
      <c r="C203" s="48"/>
      <c r="D203" s="48"/>
      <c r="E203" s="48"/>
      <c r="F203" s="48"/>
      <c r="G203" s="48"/>
      <c r="H203" s="49"/>
      <c r="I203" s="564" t="s">
        <v>98</v>
      </c>
      <c r="J203" s="565"/>
      <c r="K203" s="103"/>
      <c r="L203" s="104"/>
      <c r="M203" s="105"/>
    </row>
    <row r="204" spans="1:13">
      <c r="A204" s="65" t="s">
        <v>34</v>
      </c>
      <c r="B204" s="18"/>
      <c r="C204" s="18"/>
      <c r="D204" s="18"/>
      <c r="E204" s="18"/>
      <c r="F204" s="18"/>
      <c r="G204" s="66"/>
      <c r="H204" s="67"/>
      <c r="I204" s="20"/>
      <c r="J204" s="21"/>
      <c r="K204" s="513">
        <f>K206+K213+K221+K225+K226+K230</f>
        <v>60.21</v>
      </c>
      <c r="L204" s="514"/>
      <c r="M204" s="22">
        <f>M206+M213+M221+M225+M226+M230</f>
        <v>323110.94400000002</v>
      </c>
    </row>
    <row r="205" spans="1:13" ht="15.75" thickBot="1">
      <c r="A205" s="106"/>
      <c r="B205" s="107"/>
      <c r="C205" s="107"/>
      <c r="D205" s="107"/>
      <c r="E205" s="107"/>
      <c r="F205" s="107"/>
      <c r="G205" s="107"/>
      <c r="H205" s="108"/>
      <c r="I205" s="32"/>
      <c r="J205" s="33"/>
      <c r="K205" s="34"/>
      <c r="L205" s="35"/>
      <c r="M205" s="36"/>
    </row>
    <row r="206" spans="1:13" ht="15.75" thickBot="1">
      <c r="A206" s="457" t="s">
        <v>35</v>
      </c>
      <c r="B206" s="458"/>
      <c r="C206" s="458"/>
      <c r="D206" s="458"/>
      <c r="E206" s="458"/>
      <c r="F206" s="458"/>
      <c r="G206" s="458"/>
      <c r="H206" s="473"/>
      <c r="I206" s="68"/>
      <c r="J206" s="69"/>
      <c r="K206" s="509">
        <f>K207+K208+K209+K211+K212</f>
        <v>12.03</v>
      </c>
      <c r="L206" s="510"/>
      <c r="M206" s="70">
        <f>K206*12*I178</f>
        <v>64557.791999999994</v>
      </c>
    </row>
    <row r="207" spans="1:13">
      <c r="A207" s="37" t="s">
        <v>36</v>
      </c>
      <c r="B207" s="48"/>
      <c r="C207" s="48"/>
      <c r="D207" s="48"/>
      <c r="E207" s="48"/>
      <c r="F207" s="48"/>
      <c r="G207" s="48"/>
      <c r="H207" s="49"/>
      <c r="I207" s="556" t="s">
        <v>37</v>
      </c>
      <c r="J207" s="557"/>
      <c r="K207" s="499">
        <v>2.59</v>
      </c>
      <c r="L207" s="500"/>
      <c r="M207" s="40">
        <f>K207*12*I178</f>
        <v>13898.975999999999</v>
      </c>
    </row>
    <row r="208" spans="1:13">
      <c r="A208" s="42" t="s">
        <v>38</v>
      </c>
      <c r="B208" s="71"/>
      <c r="C208" s="71"/>
      <c r="D208" s="71"/>
      <c r="E208" s="71"/>
      <c r="F208" s="71"/>
      <c r="G208" s="71"/>
      <c r="H208" s="72"/>
      <c r="I208" s="558" t="s">
        <v>39</v>
      </c>
      <c r="J208" s="559"/>
      <c r="K208" s="497">
        <v>6.1</v>
      </c>
      <c r="L208" s="498"/>
      <c r="M208" s="40">
        <f>K208*12*I178</f>
        <v>32735.039999999994</v>
      </c>
    </row>
    <row r="209" spans="1:13">
      <c r="A209" s="46" t="s">
        <v>40</v>
      </c>
      <c r="B209" s="62"/>
      <c r="C209" s="62"/>
      <c r="D209" s="62"/>
      <c r="E209" s="62"/>
      <c r="F209" s="62"/>
      <c r="G209" s="62"/>
      <c r="H209" s="63"/>
      <c r="I209" s="562" t="s">
        <v>19</v>
      </c>
      <c r="J209" s="563"/>
      <c r="K209" s="497">
        <v>0.69</v>
      </c>
      <c r="L209" s="498"/>
      <c r="M209" s="40">
        <f>K209*12*I178</f>
        <v>3702.8159999999998</v>
      </c>
    </row>
    <row r="210" spans="1:13">
      <c r="A210" s="73" t="s">
        <v>41</v>
      </c>
      <c r="B210" s="38"/>
      <c r="C210" s="38"/>
      <c r="D210" s="38"/>
      <c r="E210" s="48"/>
      <c r="F210" s="48"/>
      <c r="G210" s="48"/>
      <c r="H210" s="49"/>
      <c r="I210" s="50"/>
      <c r="J210" s="51"/>
      <c r="K210" s="26"/>
      <c r="L210" s="27"/>
      <c r="M210" s="40"/>
    </row>
    <row r="211" spans="1:13">
      <c r="A211" s="42" t="s">
        <v>42</v>
      </c>
      <c r="B211" s="71"/>
      <c r="C211" s="71"/>
      <c r="D211" s="71"/>
      <c r="E211" s="71"/>
      <c r="F211" s="71"/>
      <c r="G211" s="71"/>
      <c r="H211" s="72"/>
      <c r="I211" s="558" t="s">
        <v>14</v>
      </c>
      <c r="J211" s="559"/>
      <c r="K211" s="497">
        <v>0.21</v>
      </c>
      <c r="L211" s="498"/>
      <c r="M211" s="40">
        <f>K211*12*I178</f>
        <v>1126.944</v>
      </c>
    </row>
    <row r="212" spans="1:13" ht="15.75" thickBot="1">
      <c r="A212" s="46" t="s">
        <v>43</v>
      </c>
      <c r="B212" s="62"/>
      <c r="C212" s="62"/>
      <c r="D212" s="62"/>
      <c r="E212" s="62"/>
      <c r="F212" s="62"/>
      <c r="G212" s="62"/>
      <c r="H212" s="63"/>
      <c r="I212" s="549" t="s">
        <v>14</v>
      </c>
      <c r="J212" s="550"/>
      <c r="K212" s="507">
        <v>2.44</v>
      </c>
      <c r="L212" s="508"/>
      <c r="M212" s="40">
        <f>K212*12*I178</f>
        <v>13094.016</v>
      </c>
    </row>
    <row r="213" spans="1:13" ht="15.75" thickBot="1">
      <c r="A213" s="553" t="s">
        <v>44</v>
      </c>
      <c r="B213" s="554"/>
      <c r="C213" s="554"/>
      <c r="D213" s="554"/>
      <c r="E213" s="554"/>
      <c r="F213" s="554"/>
      <c r="G213" s="554"/>
      <c r="H213" s="555"/>
      <c r="I213" s="68"/>
      <c r="J213" s="69"/>
      <c r="K213" s="471">
        <f>K214+K215+K217+K218+K219+K220</f>
        <v>2.9800000000000004</v>
      </c>
      <c r="L213" s="472"/>
      <c r="M213" s="70">
        <f>K213*12*I178</f>
        <v>15991.872000000001</v>
      </c>
    </row>
    <row r="214" spans="1:13">
      <c r="A214" s="74" t="s">
        <v>45</v>
      </c>
      <c r="B214" s="38"/>
      <c r="C214" s="38"/>
      <c r="D214" s="38"/>
      <c r="E214" s="38"/>
      <c r="F214" s="48"/>
      <c r="G214" s="48"/>
      <c r="H214" s="49"/>
      <c r="I214" s="75"/>
      <c r="J214" s="11"/>
      <c r="K214" s="499">
        <v>0.17</v>
      </c>
      <c r="L214" s="500"/>
      <c r="M214" s="40">
        <f>K214*12*I178</f>
        <v>912.28800000000001</v>
      </c>
    </row>
    <row r="215" spans="1:13">
      <c r="A215" s="3" t="s">
        <v>46</v>
      </c>
      <c r="B215" s="4"/>
      <c r="C215" s="4"/>
      <c r="D215" s="4"/>
      <c r="E215" s="4"/>
      <c r="F215" s="62"/>
      <c r="G215" s="62"/>
      <c r="H215" s="63"/>
      <c r="I215" s="545" t="s">
        <v>47</v>
      </c>
      <c r="J215" s="546"/>
      <c r="K215" s="497">
        <v>1.42</v>
      </c>
      <c r="L215" s="498"/>
      <c r="M215" s="40">
        <f>K215*12*I178</f>
        <v>7620.2879999999996</v>
      </c>
    </row>
    <row r="216" spans="1:13">
      <c r="A216" s="37" t="s">
        <v>48</v>
      </c>
      <c r="B216" s="48"/>
      <c r="C216" s="48"/>
      <c r="D216" s="48"/>
      <c r="E216" s="48"/>
      <c r="F216" s="48"/>
      <c r="G216" s="48"/>
      <c r="H216" s="49"/>
      <c r="I216" s="560" t="s">
        <v>49</v>
      </c>
      <c r="J216" s="561"/>
      <c r="K216" s="1"/>
      <c r="L216" s="27"/>
      <c r="M216" s="40"/>
    </row>
    <row r="217" spans="1:13">
      <c r="A217" s="42" t="s">
        <v>50</v>
      </c>
      <c r="B217" s="71"/>
      <c r="C217" s="71"/>
      <c r="D217" s="71"/>
      <c r="E217" s="71"/>
      <c r="F217" s="71"/>
      <c r="G217" s="71"/>
      <c r="H217" s="72"/>
      <c r="I217" s="558" t="s">
        <v>51</v>
      </c>
      <c r="J217" s="559"/>
      <c r="K217" s="497">
        <v>0.87</v>
      </c>
      <c r="L217" s="498"/>
      <c r="M217" s="40">
        <f>K217*12*I178</f>
        <v>4668.768</v>
      </c>
    </row>
    <row r="218" spans="1:13">
      <c r="A218" s="42" t="s">
        <v>52</v>
      </c>
      <c r="B218" s="71"/>
      <c r="C218" s="71"/>
      <c r="D218" s="71"/>
      <c r="E218" s="71"/>
      <c r="F218" s="71"/>
      <c r="G218" s="71"/>
      <c r="H218" s="72"/>
      <c r="I218" s="558" t="s">
        <v>53</v>
      </c>
      <c r="J218" s="559"/>
      <c r="K218" s="497">
        <v>0.22</v>
      </c>
      <c r="L218" s="498"/>
      <c r="M218" s="40">
        <f>K218*12*I178</f>
        <v>1180.6079999999999</v>
      </c>
    </row>
    <row r="219" spans="1:13">
      <c r="A219" s="46" t="s">
        <v>58</v>
      </c>
      <c r="B219" s="62"/>
      <c r="C219" s="62"/>
      <c r="D219" s="62"/>
      <c r="E219" s="62"/>
      <c r="F219" s="62"/>
      <c r="G219" s="62"/>
      <c r="H219" s="63"/>
      <c r="I219" s="558" t="s">
        <v>59</v>
      </c>
      <c r="J219" s="559"/>
      <c r="K219" s="474">
        <v>0.12</v>
      </c>
      <c r="L219" s="475"/>
      <c r="M219" s="40">
        <f>K219*12*I178</f>
        <v>643.96799999999996</v>
      </c>
    </row>
    <row r="220" spans="1:13" ht="15.75" thickBot="1">
      <c r="A220" s="46" t="s">
        <v>60</v>
      </c>
      <c r="B220" s="62"/>
      <c r="C220" s="62"/>
      <c r="D220" s="62"/>
      <c r="E220" s="62"/>
      <c r="F220" s="62"/>
      <c r="G220" s="62"/>
      <c r="H220" s="63"/>
      <c r="I220" s="549" t="s">
        <v>61</v>
      </c>
      <c r="J220" s="550"/>
      <c r="K220" s="478">
        <v>0.18</v>
      </c>
      <c r="L220" s="479"/>
      <c r="M220" s="76">
        <f>K220*12*I178</f>
        <v>965.952</v>
      </c>
    </row>
    <row r="221" spans="1:13" ht="15.75" thickBot="1">
      <c r="A221" s="553" t="s">
        <v>62</v>
      </c>
      <c r="B221" s="554"/>
      <c r="C221" s="554"/>
      <c r="D221" s="554"/>
      <c r="E221" s="554"/>
      <c r="F221" s="554"/>
      <c r="G221" s="554"/>
      <c r="H221" s="555"/>
      <c r="I221" s="77"/>
      <c r="J221" s="78"/>
      <c r="K221" s="490">
        <f>K222+K223+K224</f>
        <v>1.85</v>
      </c>
      <c r="L221" s="472"/>
      <c r="M221" s="70">
        <f>K221*12*I178</f>
        <v>9927.84</v>
      </c>
    </row>
    <row r="222" spans="1:13">
      <c r="A222" s="37" t="s">
        <v>63</v>
      </c>
      <c r="B222" s="48"/>
      <c r="C222" s="48"/>
      <c r="D222" s="48"/>
      <c r="E222" s="48"/>
      <c r="F222" s="48"/>
      <c r="G222" s="48"/>
      <c r="H222" s="49"/>
      <c r="I222" s="556" t="s">
        <v>64</v>
      </c>
      <c r="J222" s="557"/>
      <c r="K222" s="493">
        <v>0.67</v>
      </c>
      <c r="L222" s="494"/>
      <c r="M222" s="40">
        <f>K222*12*I178</f>
        <v>3595.4880000000003</v>
      </c>
    </row>
    <row r="223" spans="1:13">
      <c r="A223" s="42" t="s">
        <v>68</v>
      </c>
      <c r="B223" s="71"/>
      <c r="C223" s="71"/>
      <c r="D223" s="71"/>
      <c r="E223" s="71"/>
      <c r="F223" s="71"/>
      <c r="G223" s="71"/>
      <c r="H223" s="72"/>
      <c r="I223" s="82" t="s">
        <v>69</v>
      </c>
      <c r="J223" s="83"/>
      <c r="K223" s="474">
        <v>0.97</v>
      </c>
      <c r="L223" s="475"/>
      <c r="M223" s="40">
        <f>K223*12*I178</f>
        <v>5205.4080000000004</v>
      </c>
    </row>
    <row r="224" spans="1:13" ht="15.75" thickBot="1">
      <c r="A224" s="46" t="s">
        <v>58</v>
      </c>
      <c r="B224" s="62"/>
      <c r="C224" s="62"/>
      <c r="D224" s="62"/>
      <c r="E224" s="62"/>
      <c r="F224" s="62"/>
      <c r="G224" s="62"/>
      <c r="H224" s="63"/>
      <c r="I224" s="549" t="s">
        <v>59</v>
      </c>
      <c r="J224" s="550"/>
      <c r="K224" s="478">
        <v>0.21</v>
      </c>
      <c r="L224" s="479"/>
      <c r="M224" s="40">
        <f>K224*12*I178</f>
        <v>1126.944</v>
      </c>
    </row>
    <row r="225" spans="1:13" ht="15.75" thickBot="1">
      <c r="A225" s="84" t="s">
        <v>70</v>
      </c>
      <c r="B225" s="85"/>
      <c r="C225" s="85"/>
      <c r="D225" s="85"/>
      <c r="E225" s="85"/>
      <c r="F225" s="85"/>
      <c r="G225" s="85"/>
      <c r="H225" s="86"/>
      <c r="I225" s="543" t="s">
        <v>71</v>
      </c>
      <c r="J225" s="544"/>
      <c r="K225" s="551">
        <v>40.950000000000003</v>
      </c>
      <c r="L225" s="552"/>
      <c r="M225" s="70">
        <f>K225*12*I178</f>
        <v>219754.08000000002</v>
      </c>
    </row>
    <row r="226" spans="1:13" ht="15.75" thickBot="1">
      <c r="A226" s="457" t="s">
        <v>72</v>
      </c>
      <c r="B226" s="458"/>
      <c r="C226" s="458"/>
      <c r="D226" s="458"/>
      <c r="E226" s="458"/>
      <c r="F226" s="458"/>
      <c r="G226" s="458"/>
      <c r="H226" s="473"/>
      <c r="I226" s="68"/>
      <c r="J226" s="69"/>
      <c r="K226" s="471">
        <v>2.29</v>
      </c>
      <c r="L226" s="472"/>
      <c r="M226" s="70">
        <f>K226*12*I178</f>
        <v>12289.056</v>
      </c>
    </row>
    <row r="227" spans="1:13">
      <c r="A227" s="41" t="s">
        <v>99</v>
      </c>
      <c r="B227" s="58"/>
      <c r="C227" s="58"/>
      <c r="D227" s="58"/>
      <c r="E227" s="58"/>
      <c r="F227" s="58"/>
      <c r="G227" s="58"/>
      <c r="H227" s="59"/>
      <c r="I227" s="547" t="s">
        <v>73</v>
      </c>
      <c r="J227" s="548"/>
      <c r="K227" s="87"/>
      <c r="L227" s="81"/>
      <c r="M227" s="40"/>
    </row>
    <row r="228" spans="1:13">
      <c r="A228" s="41" t="s">
        <v>100</v>
      </c>
      <c r="B228" s="58"/>
      <c r="C228" s="58"/>
      <c r="D228" s="58"/>
      <c r="E228" s="58"/>
      <c r="F228" s="58"/>
      <c r="G228" s="58"/>
      <c r="H228" s="59"/>
      <c r="I228" s="10"/>
      <c r="J228" s="11"/>
      <c r="K228" s="87"/>
      <c r="L228" s="81"/>
      <c r="M228" s="40"/>
    </row>
    <row r="229" spans="1:13" ht="15.75" thickBot="1">
      <c r="A229" s="41" t="s">
        <v>101</v>
      </c>
      <c r="B229" s="58"/>
      <c r="C229" s="58"/>
      <c r="D229" s="58"/>
      <c r="E229" s="58"/>
      <c r="F229" s="58"/>
      <c r="G229" s="58"/>
      <c r="H229" s="59"/>
      <c r="I229" s="109"/>
      <c r="J229" s="11"/>
      <c r="K229" s="87"/>
      <c r="L229" s="81"/>
      <c r="M229" s="40"/>
    </row>
    <row r="230" spans="1:13" ht="15.75" thickBot="1">
      <c r="A230" s="84" t="s">
        <v>74</v>
      </c>
      <c r="B230" s="85"/>
      <c r="C230" s="85"/>
      <c r="D230" s="85"/>
      <c r="E230" s="85"/>
      <c r="F230" s="85"/>
      <c r="G230" s="85"/>
      <c r="H230" s="86"/>
      <c r="I230" s="68"/>
      <c r="J230" s="69"/>
      <c r="K230" s="471">
        <v>0.11</v>
      </c>
      <c r="L230" s="472"/>
      <c r="M230" s="70">
        <f>K230*12*I178</f>
        <v>590.30399999999997</v>
      </c>
    </row>
    <row r="231" spans="1:13">
      <c r="A231" s="41" t="s">
        <v>75</v>
      </c>
      <c r="B231" s="58"/>
      <c r="C231" s="58"/>
      <c r="D231" s="58"/>
      <c r="E231" s="58"/>
      <c r="F231" s="58"/>
      <c r="G231" s="58"/>
      <c r="H231" s="59"/>
      <c r="I231" s="547" t="s">
        <v>14</v>
      </c>
      <c r="J231" s="548"/>
      <c r="K231" s="80"/>
      <c r="L231" s="81"/>
      <c r="M231" s="40"/>
    </row>
    <row r="232" spans="1:13" ht="15.75" thickBot="1">
      <c r="A232" s="41" t="s">
        <v>76</v>
      </c>
      <c r="B232" s="58"/>
      <c r="C232" s="58"/>
      <c r="D232" s="58"/>
      <c r="E232" s="58"/>
      <c r="F232" s="58"/>
      <c r="G232" s="58"/>
      <c r="H232" s="59"/>
      <c r="I232" s="10"/>
      <c r="J232" s="11"/>
      <c r="K232" s="80"/>
      <c r="L232" s="81"/>
      <c r="M232" s="40"/>
    </row>
    <row r="233" spans="1:13" ht="15.75" thickBot="1">
      <c r="A233" s="457" t="s">
        <v>77</v>
      </c>
      <c r="B233" s="458"/>
      <c r="C233" s="458"/>
      <c r="D233" s="458"/>
      <c r="E233" s="458"/>
      <c r="F233" s="458"/>
      <c r="G233" s="458"/>
      <c r="H233" s="473"/>
      <c r="I233" s="68"/>
      <c r="J233" s="69"/>
      <c r="K233" s="471">
        <v>9.64</v>
      </c>
      <c r="L233" s="472"/>
      <c r="M233" s="70">
        <f>K233*12*I178</f>
        <v>51732.096000000005</v>
      </c>
    </row>
    <row r="234" spans="1:13">
      <c r="A234" s="41" t="s">
        <v>102</v>
      </c>
      <c r="B234" s="79"/>
      <c r="C234" s="79"/>
      <c r="D234" s="79"/>
      <c r="E234" s="79"/>
      <c r="F234" s="58"/>
      <c r="G234" s="79"/>
      <c r="H234" s="59"/>
      <c r="I234" s="547" t="s">
        <v>78</v>
      </c>
      <c r="J234" s="548"/>
      <c r="K234" s="87"/>
      <c r="L234" s="81"/>
      <c r="M234" s="40"/>
    </row>
    <row r="235" spans="1:13">
      <c r="A235" s="41" t="s">
        <v>103</v>
      </c>
      <c r="B235" s="79"/>
      <c r="C235" s="79"/>
      <c r="D235" s="79"/>
      <c r="E235" s="79"/>
      <c r="F235" s="58"/>
      <c r="G235" s="79"/>
      <c r="H235" s="59"/>
      <c r="I235" s="545" t="s">
        <v>79</v>
      </c>
      <c r="J235" s="546"/>
      <c r="K235" s="87"/>
      <c r="L235" s="81"/>
      <c r="M235" s="40"/>
    </row>
    <row r="236" spans="1:13">
      <c r="A236" s="41" t="s">
        <v>104</v>
      </c>
      <c r="B236" s="79"/>
      <c r="C236" s="79"/>
      <c r="D236" s="79"/>
      <c r="E236" s="79"/>
      <c r="F236" s="58"/>
      <c r="G236" s="79"/>
      <c r="H236" s="59"/>
      <c r="I236" s="545" t="s">
        <v>80</v>
      </c>
      <c r="J236" s="546"/>
      <c r="K236" s="87"/>
      <c r="L236" s="81"/>
      <c r="M236" s="40"/>
    </row>
    <row r="237" spans="1:13">
      <c r="A237" s="41" t="s">
        <v>105</v>
      </c>
      <c r="B237" s="79"/>
      <c r="C237" s="79"/>
      <c r="D237" s="79"/>
      <c r="E237" s="79"/>
      <c r="F237" s="58"/>
      <c r="G237" s="79"/>
      <c r="H237" s="59"/>
      <c r="I237" s="545" t="s">
        <v>81</v>
      </c>
      <c r="J237" s="546"/>
      <c r="K237" s="87"/>
      <c r="L237" s="81"/>
      <c r="M237" s="40"/>
    </row>
    <row r="238" spans="1:13">
      <c r="A238" s="41" t="s">
        <v>106</v>
      </c>
      <c r="B238" s="79"/>
      <c r="C238" s="79"/>
      <c r="D238" s="79"/>
      <c r="E238" s="79"/>
      <c r="F238" s="58"/>
      <c r="G238" s="79"/>
      <c r="H238" s="59"/>
      <c r="I238" s="545" t="s">
        <v>82</v>
      </c>
      <c r="J238" s="546"/>
      <c r="K238" s="87"/>
      <c r="L238" s="81"/>
      <c r="M238" s="40"/>
    </row>
    <row r="239" spans="1:13">
      <c r="A239" s="41" t="s">
        <v>107</v>
      </c>
      <c r="B239" s="79"/>
      <c r="C239" s="79"/>
      <c r="D239" s="79"/>
      <c r="E239" s="79"/>
      <c r="F239" s="58"/>
      <c r="G239" s="79"/>
      <c r="H239" s="59"/>
      <c r="I239" s="10"/>
      <c r="J239" s="11"/>
      <c r="K239" s="87"/>
      <c r="L239" s="88"/>
      <c r="M239" s="40"/>
    </row>
    <row r="240" spans="1:13">
      <c r="A240" s="41" t="s">
        <v>108</v>
      </c>
      <c r="B240" s="79"/>
      <c r="C240" s="79"/>
      <c r="D240" s="79"/>
      <c r="E240" s="79"/>
      <c r="F240" s="58"/>
      <c r="G240" s="79"/>
      <c r="H240" s="59"/>
      <c r="I240" s="10"/>
      <c r="J240" s="11"/>
      <c r="K240" s="87"/>
      <c r="L240" s="81"/>
      <c r="M240" s="40"/>
    </row>
    <row r="241" spans="1:16">
      <c r="A241" s="41" t="s">
        <v>109</v>
      </c>
      <c r="B241" s="79"/>
      <c r="C241" s="79"/>
      <c r="D241" s="79"/>
      <c r="E241" s="79"/>
      <c r="F241" s="58"/>
      <c r="G241" s="79"/>
      <c r="H241" s="59"/>
      <c r="I241" s="10"/>
      <c r="J241" s="11"/>
      <c r="K241" s="87"/>
      <c r="L241" s="81"/>
      <c r="M241" s="40"/>
    </row>
    <row r="242" spans="1:16">
      <c r="A242" s="41" t="s">
        <v>83</v>
      </c>
      <c r="B242" s="79"/>
      <c r="C242" s="79"/>
      <c r="D242" s="79"/>
      <c r="E242" s="79"/>
      <c r="F242" s="58"/>
      <c r="G242" s="79"/>
      <c r="H242" s="59"/>
      <c r="I242" s="10"/>
      <c r="J242" s="11"/>
      <c r="K242" s="87"/>
      <c r="L242" s="81"/>
      <c r="M242" s="40"/>
    </row>
    <row r="243" spans="1:16">
      <c r="A243" s="41" t="s">
        <v>110</v>
      </c>
      <c r="B243" s="79"/>
      <c r="C243" s="79"/>
      <c r="D243" s="79"/>
      <c r="E243" s="79"/>
      <c r="F243" s="58"/>
      <c r="G243" s="79"/>
      <c r="H243" s="59"/>
      <c r="I243" s="10"/>
      <c r="J243" s="11"/>
      <c r="K243" s="87"/>
      <c r="L243" s="81"/>
      <c r="M243" s="40"/>
    </row>
    <row r="244" spans="1:16" ht="15.75" thickBot="1">
      <c r="A244" s="466" t="s">
        <v>111</v>
      </c>
      <c r="B244" s="467"/>
      <c r="C244" s="467"/>
      <c r="D244" s="467"/>
      <c r="E244" s="467"/>
      <c r="F244" s="467"/>
      <c r="G244" s="467"/>
      <c r="H244" s="468"/>
      <c r="I244" s="10"/>
      <c r="J244" s="11"/>
      <c r="K244" s="26"/>
      <c r="L244" s="27"/>
      <c r="M244" s="40"/>
    </row>
    <row r="245" spans="1:16">
      <c r="A245" s="89" t="s">
        <v>84</v>
      </c>
      <c r="B245" s="90"/>
      <c r="C245" s="90"/>
      <c r="D245" s="90"/>
      <c r="E245" s="90"/>
      <c r="F245" s="90"/>
      <c r="G245" s="90"/>
      <c r="H245" s="90"/>
      <c r="I245" s="547" t="s">
        <v>85</v>
      </c>
      <c r="J245" s="548"/>
      <c r="K245" s="91"/>
      <c r="L245" s="92"/>
      <c r="M245" s="22"/>
    </row>
    <row r="246" spans="1:16" ht="15.75" thickBot="1">
      <c r="A246" s="93" t="s">
        <v>86</v>
      </c>
      <c r="B246" s="94"/>
      <c r="C246" s="94"/>
      <c r="D246" s="94"/>
      <c r="E246" s="94"/>
      <c r="F246" s="94"/>
      <c r="G246" s="94"/>
      <c r="H246" s="94"/>
      <c r="I246" s="95"/>
      <c r="J246" s="33"/>
      <c r="K246" s="34"/>
      <c r="L246" s="35"/>
      <c r="M246" s="36"/>
    </row>
    <row r="247" spans="1:16" ht="15.75" thickBot="1">
      <c r="A247" s="457" t="s">
        <v>87</v>
      </c>
      <c r="B247" s="458"/>
      <c r="C247" s="458"/>
      <c r="D247" s="458"/>
      <c r="E247" s="458"/>
      <c r="F247" s="458"/>
      <c r="G247" s="458"/>
      <c r="H247" s="459"/>
      <c r="I247" s="540" t="s">
        <v>88</v>
      </c>
      <c r="J247" s="541"/>
      <c r="K247" s="462">
        <v>1.84</v>
      </c>
      <c r="L247" s="463"/>
      <c r="M247" s="96">
        <f>K247*12*I178</f>
        <v>9874.1760000000013</v>
      </c>
      <c r="O247" s="113"/>
      <c r="P247" s="113"/>
    </row>
    <row r="248" spans="1:16" ht="15.75" thickBot="1">
      <c r="A248" s="542" t="s">
        <v>89</v>
      </c>
      <c r="B248" s="458"/>
      <c r="C248" s="458"/>
      <c r="D248" s="458"/>
      <c r="E248" s="458"/>
      <c r="F248" s="458"/>
      <c r="G248" s="458"/>
      <c r="H248" s="473"/>
      <c r="I248" s="543" t="s">
        <v>85</v>
      </c>
      <c r="J248" s="544"/>
      <c r="K248" s="509">
        <v>0.55000000000000004</v>
      </c>
      <c r="L248" s="510"/>
      <c r="M248" s="40">
        <f>I178*K248*12</f>
        <v>2951.52</v>
      </c>
    </row>
    <row r="249" spans="1:16" ht="15.75" thickBot="1">
      <c r="A249" s="97" t="s">
        <v>90</v>
      </c>
      <c r="B249" s="98"/>
      <c r="C249" s="98"/>
      <c r="D249" s="98"/>
      <c r="E249" s="98"/>
      <c r="F249" s="98"/>
      <c r="G249" s="98"/>
      <c r="H249" s="98"/>
      <c r="I249" s="99"/>
      <c r="J249" s="100"/>
      <c r="K249" s="532"/>
      <c r="L249" s="533"/>
      <c r="M249" s="96">
        <f>K249*I178*12</f>
        <v>0</v>
      </c>
    </row>
    <row r="250" spans="1:16" ht="15.75" thickBot="1">
      <c r="A250" s="449" t="s">
        <v>91</v>
      </c>
      <c r="B250" s="450"/>
      <c r="C250" s="450"/>
      <c r="D250" s="450"/>
      <c r="E250" s="450"/>
      <c r="F250" s="450"/>
      <c r="G250" s="450"/>
      <c r="H250" s="451"/>
      <c r="I250" s="110"/>
      <c r="J250" s="111"/>
      <c r="K250" s="452">
        <v>86.212999999999994</v>
      </c>
      <c r="L250" s="453"/>
      <c r="M250" s="112">
        <f>K250*I178*12</f>
        <v>462653.44319999992</v>
      </c>
    </row>
    <row r="251" spans="1:16" ht="16.5" thickBot="1">
      <c r="A251" s="573" t="s">
        <v>92</v>
      </c>
      <c r="B251" s="574"/>
      <c r="C251" s="574"/>
      <c r="D251" s="574"/>
      <c r="E251" s="574"/>
      <c r="F251" s="574"/>
      <c r="G251" s="574"/>
      <c r="H251" s="574"/>
      <c r="I251" s="110"/>
      <c r="J251" s="111"/>
      <c r="K251" s="452">
        <f>K252-K250</f>
        <v>4.3070000000000164</v>
      </c>
      <c r="L251" s="453"/>
      <c r="M251" s="112">
        <f>K251*I178*12</f>
        <v>23113.084800000088</v>
      </c>
    </row>
    <row r="252" spans="1:16" ht="16.5" thickBot="1">
      <c r="A252" s="575" t="s">
        <v>93</v>
      </c>
      <c r="B252" s="576"/>
      <c r="C252" s="576"/>
      <c r="D252" s="576"/>
      <c r="E252" s="576"/>
      <c r="F252" s="576"/>
      <c r="G252" s="576"/>
      <c r="H252" s="576"/>
      <c r="I252" s="110"/>
      <c r="J252" s="111"/>
      <c r="K252" s="452">
        <f>K248+K249+K247+K233+K204+K189+K179</f>
        <v>90.52000000000001</v>
      </c>
      <c r="L252" s="453"/>
      <c r="M252" s="112">
        <f>M249+M248+M247+M233+M230+M226+M225+M221+M213+M206+M189+M179</f>
        <v>485766.52799999999</v>
      </c>
    </row>
    <row r="253" spans="1:16" ht="15.75">
      <c r="A253" s="570" t="s">
        <v>0</v>
      </c>
      <c r="B253" s="570"/>
      <c r="C253" s="570"/>
      <c r="D253" s="570"/>
      <c r="E253" s="570"/>
      <c r="F253" s="570"/>
      <c r="G253" s="570"/>
      <c r="H253" s="570"/>
      <c r="I253" s="570"/>
      <c r="J253" s="570"/>
      <c r="K253" s="570"/>
      <c r="L253" s="570"/>
      <c r="M253" s="1"/>
    </row>
    <row r="254" spans="1:16" ht="15.75">
      <c r="A254" s="527" t="s">
        <v>1</v>
      </c>
      <c r="B254" s="527"/>
      <c r="C254" s="527"/>
      <c r="D254" s="527"/>
      <c r="E254" s="527"/>
      <c r="F254" s="527"/>
      <c r="G254" s="527"/>
      <c r="H254" s="527"/>
      <c r="I254" s="527"/>
      <c r="J254" s="527"/>
      <c r="K254" s="527"/>
      <c r="L254" s="527"/>
      <c r="M254" s="1"/>
    </row>
    <row r="255" spans="1:16" ht="15.75">
      <c r="A255" s="2"/>
      <c r="B255" s="2"/>
      <c r="C255" s="2"/>
      <c r="D255" s="2"/>
      <c r="E255" s="2"/>
      <c r="F255" s="2" t="s">
        <v>114</v>
      </c>
      <c r="G255" s="2"/>
      <c r="H255" s="2"/>
      <c r="I255" s="2"/>
      <c r="J255" s="2"/>
      <c r="K255" s="571">
        <v>46023</v>
      </c>
      <c r="L255" s="571"/>
      <c r="M255" s="571"/>
    </row>
    <row r="256" spans="1:16">
      <c r="A256" s="3"/>
      <c r="B256" s="4"/>
      <c r="C256" s="572" t="s">
        <v>2</v>
      </c>
      <c r="D256" s="572"/>
      <c r="E256" s="572"/>
      <c r="F256" s="4"/>
      <c r="G256" s="4"/>
      <c r="H256" s="5"/>
      <c r="I256" s="562" t="s">
        <v>3</v>
      </c>
      <c r="J256" s="563"/>
      <c r="K256" s="503" t="s">
        <v>4</v>
      </c>
      <c r="L256" s="504"/>
      <c r="M256" s="6"/>
    </row>
    <row r="257" spans="1:13">
      <c r="A257" s="7"/>
      <c r="B257" s="8"/>
      <c r="C257" s="8"/>
      <c r="D257" s="8"/>
      <c r="E257" s="8"/>
      <c r="F257" s="8"/>
      <c r="G257" s="8"/>
      <c r="H257" s="9"/>
      <c r="I257" s="10"/>
      <c r="J257" s="11"/>
      <c r="K257" s="464" t="s">
        <v>5</v>
      </c>
      <c r="L257" s="465"/>
      <c r="M257" s="12" t="s">
        <v>6</v>
      </c>
    </row>
    <row r="258" spans="1:13">
      <c r="A258" s="7"/>
      <c r="B258" s="8"/>
      <c r="C258" s="8"/>
      <c r="D258" s="8"/>
      <c r="E258" s="8"/>
      <c r="F258" s="8"/>
      <c r="G258" s="8"/>
      <c r="H258" s="9"/>
      <c r="I258" s="560" t="s">
        <v>7</v>
      </c>
      <c r="J258" s="561"/>
      <c r="K258" s="501" t="s">
        <v>8</v>
      </c>
      <c r="L258" s="502"/>
      <c r="M258" s="12" t="s">
        <v>9</v>
      </c>
    </row>
    <row r="259" spans="1:13" ht="16.5" thickBot="1">
      <c r="A259" s="13"/>
      <c r="B259" s="14"/>
      <c r="C259" s="14"/>
      <c r="D259" s="14"/>
      <c r="E259" s="14"/>
      <c r="F259" s="14"/>
      <c r="G259" s="14"/>
      <c r="H259" s="15"/>
      <c r="I259" s="566">
        <v>500.3</v>
      </c>
      <c r="J259" s="567"/>
      <c r="K259" s="568"/>
      <c r="L259" s="569"/>
      <c r="M259" s="16"/>
    </row>
    <row r="260" spans="1:13">
      <c r="A260" s="17" t="s">
        <v>10</v>
      </c>
      <c r="B260" s="18"/>
      <c r="C260" s="18"/>
      <c r="D260" s="18"/>
      <c r="E260" s="18"/>
      <c r="F260" s="18"/>
      <c r="G260" s="18"/>
      <c r="H260" s="19"/>
      <c r="I260" s="20"/>
      <c r="J260" s="21"/>
      <c r="K260" s="525">
        <f>K263+K266</f>
        <v>10.14</v>
      </c>
      <c r="L260" s="516"/>
      <c r="M260" s="22">
        <f>K260*12*I259</f>
        <v>60876.504000000008</v>
      </c>
    </row>
    <row r="261" spans="1:13">
      <c r="A261" s="23" t="s">
        <v>11</v>
      </c>
      <c r="B261" s="24"/>
      <c r="C261" s="24"/>
      <c r="D261" s="24"/>
      <c r="E261" s="24"/>
      <c r="F261" s="24"/>
      <c r="G261" s="24"/>
      <c r="H261" s="25"/>
      <c r="I261" s="10"/>
      <c r="J261" s="11"/>
      <c r="K261" s="26"/>
      <c r="L261" s="27"/>
      <c r="M261" s="28"/>
    </row>
    <row r="262" spans="1:13" ht="15.75" thickBot="1">
      <c r="A262" s="29" t="s">
        <v>12</v>
      </c>
      <c r="B262" s="30"/>
      <c r="C262" s="30"/>
      <c r="D262" s="30"/>
      <c r="E262" s="30"/>
      <c r="F262" s="30"/>
      <c r="G262" s="30"/>
      <c r="H262" s="31"/>
      <c r="I262" s="32"/>
      <c r="J262" s="33"/>
      <c r="K262" s="34"/>
      <c r="L262" s="35"/>
      <c r="M262" s="36"/>
    </row>
    <row r="263" spans="1:13">
      <c r="A263" s="37" t="s">
        <v>13</v>
      </c>
      <c r="B263" s="38"/>
      <c r="C263" s="38"/>
      <c r="D263" s="38"/>
      <c r="E263" s="38"/>
      <c r="F263" s="38"/>
      <c r="G263" s="38"/>
      <c r="H263" s="39"/>
      <c r="I263" s="556" t="s">
        <v>14</v>
      </c>
      <c r="J263" s="557"/>
      <c r="K263" s="499">
        <v>6.17</v>
      </c>
      <c r="L263" s="500"/>
      <c r="M263" s="40">
        <f>K263*12*I259</f>
        <v>37042.212</v>
      </c>
    </row>
    <row r="264" spans="1:13">
      <c r="A264" s="41" t="s">
        <v>15</v>
      </c>
      <c r="B264" s="8"/>
      <c r="C264" s="8"/>
      <c r="D264" s="8"/>
      <c r="E264" s="8"/>
      <c r="F264" s="8"/>
      <c r="G264" s="8"/>
      <c r="H264" s="9"/>
      <c r="I264" s="562" t="s">
        <v>16</v>
      </c>
      <c r="J264" s="563"/>
      <c r="K264" s="1"/>
      <c r="L264" s="27"/>
      <c r="M264" s="40"/>
    </row>
    <row r="265" spans="1:13">
      <c r="A265" s="37" t="s">
        <v>17</v>
      </c>
      <c r="B265" s="38"/>
      <c r="C265" s="38"/>
      <c r="D265" s="38"/>
      <c r="E265" s="38"/>
      <c r="F265" s="38"/>
      <c r="G265" s="38"/>
      <c r="H265" s="39"/>
      <c r="I265" s="560"/>
      <c r="J265" s="561"/>
      <c r="K265" s="1"/>
      <c r="L265" s="27"/>
      <c r="M265" s="40"/>
    </row>
    <row r="266" spans="1:13">
      <c r="A266" s="37" t="s">
        <v>18</v>
      </c>
      <c r="B266" s="38"/>
      <c r="C266" s="38"/>
      <c r="D266" s="38"/>
      <c r="E266" s="38"/>
      <c r="F266" s="38"/>
      <c r="G266" s="38"/>
      <c r="H266" s="39"/>
      <c r="I266" s="558" t="s">
        <v>19</v>
      </c>
      <c r="J266" s="559"/>
      <c r="K266" s="497">
        <v>3.97</v>
      </c>
      <c r="L266" s="498"/>
      <c r="M266" s="40">
        <f>K266*12*I259</f>
        <v>23834.292000000001</v>
      </c>
    </row>
    <row r="267" spans="1:13" ht="15.75">
      <c r="A267" s="42" t="s">
        <v>20</v>
      </c>
      <c r="B267" s="43"/>
      <c r="C267" s="43"/>
      <c r="D267" s="43"/>
      <c r="E267" s="43"/>
      <c r="F267" s="43"/>
      <c r="G267" s="43"/>
      <c r="H267" s="44"/>
      <c r="I267" s="562" t="s">
        <v>16</v>
      </c>
      <c r="J267" s="563"/>
      <c r="K267" s="2"/>
      <c r="L267" s="45"/>
      <c r="M267" s="40"/>
    </row>
    <row r="268" spans="1:13">
      <c r="A268" s="46" t="s">
        <v>21</v>
      </c>
      <c r="B268" s="4"/>
      <c r="C268" s="4"/>
      <c r="D268" s="4"/>
      <c r="E268" s="4"/>
      <c r="F268" s="4"/>
      <c r="G268" s="4"/>
      <c r="H268" s="5"/>
      <c r="I268" s="545"/>
      <c r="J268" s="546"/>
      <c r="K268" s="47"/>
      <c r="L268" s="27"/>
      <c r="M268" s="40"/>
    </row>
    <row r="269" spans="1:13" ht="15.75" thickBot="1">
      <c r="A269" s="37" t="s">
        <v>22</v>
      </c>
      <c r="B269" s="48"/>
      <c r="C269" s="48"/>
      <c r="D269" s="48"/>
      <c r="E269" s="48"/>
      <c r="F269" s="48"/>
      <c r="G269" s="48"/>
      <c r="H269" s="49"/>
      <c r="I269" s="50"/>
      <c r="J269" s="51"/>
      <c r="K269" s="478"/>
      <c r="L269" s="479"/>
      <c r="M269" s="40"/>
    </row>
    <row r="270" spans="1:13">
      <c r="A270" s="17" t="s">
        <v>23</v>
      </c>
      <c r="B270" s="52"/>
      <c r="C270" s="52"/>
      <c r="D270" s="52"/>
      <c r="E270" s="52"/>
      <c r="F270" s="52"/>
      <c r="G270" s="52"/>
      <c r="H270" s="53"/>
      <c r="I270" s="20"/>
      <c r="J270" s="54"/>
      <c r="K270" s="515">
        <f>K272+K277+K280</f>
        <v>8.77</v>
      </c>
      <c r="L270" s="516"/>
      <c r="M270" s="22">
        <f>K270*12*I259</f>
        <v>52651.572</v>
      </c>
    </row>
    <row r="271" spans="1:13" ht="15.75" thickBot="1">
      <c r="A271" s="29" t="s">
        <v>24</v>
      </c>
      <c r="B271" s="55"/>
      <c r="C271" s="55"/>
      <c r="D271" s="55"/>
      <c r="E271" s="55"/>
      <c r="F271" s="55"/>
      <c r="G271" s="55"/>
      <c r="H271" s="56"/>
      <c r="I271" s="32"/>
      <c r="J271" s="57"/>
      <c r="K271" s="34"/>
      <c r="L271" s="35"/>
      <c r="M271" s="36"/>
    </row>
    <row r="272" spans="1:13">
      <c r="A272" s="41" t="s">
        <v>25</v>
      </c>
      <c r="B272" s="58"/>
      <c r="C272" s="58"/>
      <c r="D272" s="58"/>
      <c r="E272" s="58"/>
      <c r="F272" s="58"/>
      <c r="G272" s="58"/>
      <c r="H272" s="59"/>
      <c r="I272" s="547" t="s">
        <v>14</v>
      </c>
      <c r="J272" s="548"/>
      <c r="K272" s="499">
        <v>3.95</v>
      </c>
      <c r="L272" s="500"/>
      <c r="M272" s="40">
        <f>K272*12*I259</f>
        <v>23714.220000000005</v>
      </c>
    </row>
    <row r="273" spans="1:13">
      <c r="A273" s="37" t="s">
        <v>26</v>
      </c>
      <c r="B273" s="48"/>
      <c r="C273" s="48"/>
      <c r="D273" s="48"/>
      <c r="E273" s="48"/>
      <c r="F273" s="48"/>
      <c r="G273" s="48"/>
      <c r="H273" s="49"/>
      <c r="I273" s="60"/>
      <c r="J273" s="61"/>
      <c r="K273" s="1"/>
      <c r="L273" s="27"/>
      <c r="M273" s="40"/>
    </row>
    <row r="274" spans="1:13">
      <c r="A274" s="41" t="s">
        <v>15</v>
      </c>
      <c r="B274" s="8"/>
      <c r="C274" s="8"/>
      <c r="D274" s="8"/>
      <c r="E274" s="8"/>
      <c r="F274" s="8"/>
      <c r="G274" s="8"/>
      <c r="H274" s="9"/>
      <c r="I274" s="562" t="s">
        <v>16</v>
      </c>
      <c r="J274" s="563"/>
      <c r="K274" s="1"/>
      <c r="L274" s="27"/>
      <c r="M274" s="40"/>
    </row>
    <row r="275" spans="1:13">
      <c r="A275" s="37" t="s">
        <v>17</v>
      </c>
      <c r="B275" s="38"/>
      <c r="C275" s="38"/>
      <c r="D275" s="38"/>
      <c r="E275" s="38"/>
      <c r="F275" s="38"/>
      <c r="G275" s="38"/>
      <c r="H275" s="39"/>
      <c r="I275" s="560"/>
      <c r="J275" s="561"/>
      <c r="K275" s="1"/>
      <c r="L275" s="27"/>
      <c r="M275" s="40"/>
    </row>
    <row r="276" spans="1:13">
      <c r="A276" s="42" t="s">
        <v>27</v>
      </c>
      <c r="B276" s="43"/>
      <c r="C276" s="44"/>
      <c r="D276" s="8"/>
      <c r="E276" s="8"/>
      <c r="F276" s="8"/>
      <c r="G276" s="8"/>
      <c r="H276" s="9"/>
      <c r="I276" s="558" t="s">
        <v>16</v>
      </c>
      <c r="J276" s="559"/>
      <c r="K276" s="1"/>
      <c r="L276" s="27"/>
      <c r="M276" s="40"/>
    </row>
    <row r="277" spans="1:13">
      <c r="A277" s="41" t="s">
        <v>28</v>
      </c>
      <c r="B277" s="8"/>
      <c r="C277" s="8"/>
      <c r="D277" s="43"/>
      <c r="E277" s="43"/>
      <c r="F277" s="43"/>
      <c r="G277" s="43"/>
      <c r="H277" s="44"/>
      <c r="I277" s="558" t="s">
        <v>19</v>
      </c>
      <c r="J277" s="559"/>
      <c r="K277" s="497">
        <v>1.93</v>
      </c>
      <c r="L277" s="498"/>
      <c r="M277" s="40">
        <f>K277*12*I259</f>
        <v>11586.948</v>
      </c>
    </row>
    <row r="278" spans="1:13">
      <c r="A278" s="46" t="s">
        <v>29</v>
      </c>
      <c r="B278" s="62"/>
      <c r="C278" s="62"/>
      <c r="D278" s="62"/>
      <c r="E278" s="62"/>
      <c r="F278" s="62"/>
      <c r="G278" s="62"/>
      <c r="H278" s="63"/>
      <c r="I278" s="562" t="s">
        <v>95</v>
      </c>
      <c r="J278" s="563"/>
      <c r="K278" s="1"/>
      <c r="L278" s="27"/>
      <c r="M278" s="40"/>
    </row>
    <row r="279" spans="1:13">
      <c r="A279" s="37"/>
      <c r="B279" s="48"/>
      <c r="C279" s="48"/>
      <c r="D279" s="48"/>
      <c r="E279" s="48"/>
      <c r="F279" s="48"/>
      <c r="G279" s="48"/>
      <c r="H279" s="49"/>
      <c r="I279" s="50" t="s">
        <v>96</v>
      </c>
      <c r="J279" s="51"/>
      <c r="K279" s="47"/>
      <c r="L279" s="27"/>
      <c r="M279" s="40"/>
    </row>
    <row r="280" spans="1:13">
      <c r="A280" s="46" t="s">
        <v>30</v>
      </c>
      <c r="B280" s="62"/>
      <c r="C280" s="62"/>
      <c r="D280" s="62"/>
      <c r="E280" s="62"/>
      <c r="F280" s="62"/>
      <c r="G280" s="62"/>
      <c r="H280" s="63"/>
      <c r="I280" s="562" t="s">
        <v>19</v>
      </c>
      <c r="J280" s="563"/>
      <c r="K280" s="497">
        <v>2.89</v>
      </c>
      <c r="L280" s="498"/>
      <c r="M280" s="40">
        <f>K280*12*I259</f>
        <v>17350.403999999999</v>
      </c>
    </row>
    <row r="281" spans="1:13">
      <c r="A281" s="37" t="s">
        <v>31</v>
      </c>
      <c r="B281" s="48"/>
      <c r="C281" s="48"/>
      <c r="D281" s="48"/>
      <c r="E281" s="48"/>
      <c r="F281" s="48"/>
      <c r="G281" s="48"/>
      <c r="H281" s="49"/>
      <c r="I281" s="50"/>
      <c r="J281" s="51"/>
      <c r="K281" s="1"/>
      <c r="L281" s="27"/>
      <c r="M281" s="40"/>
    </row>
    <row r="282" spans="1:13">
      <c r="A282" s="46" t="s">
        <v>32</v>
      </c>
      <c r="B282" s="62"/>
      <c r="C282" s="62"/>
      <c r="D282" s="62"/>
      <c r="E282" s="62"/>
      <c r="F282" s="62"/>
      <c r="G282" s="62"/>
      <c r="H282" s="63"/>
      <c r="I282" s="558" t="s">
        <v>16</v>
      </c>
      <c r="J282" s="559"/>
      <c r="K282" s="1"/>
      <c r="L282" s="27"/>
      <c r="M282" s="40"/>
    </row>
    <row r="283" spans="1:13">
      <c r="A283" s="46" t="s">
        <v>33</v>
      </c>
      <c r="B283" s="62"/>
      <c r="C283" s="62"/>
      <c r="D283" s="62"/>
      <c r="E283" s="62"/>
      <c r="F283" s="62"/>
      <c r="G283" s="62"/>
      <c r="H283" s="63"/>
      <c r="I283" s="562" t="s">
        <v>97</v>
      </c>
      <c r="J283" s="563"/>
      <c r="K283" s="14"/>
      <c r="L283" s="15"/>
      <c r="M283" s="64"/>
    </row>
    <row r="284" spans="1:13" ht="15.75" thickBot="1">
      <c r="A284" s="37"/>
      <c r="B284" s="48"/>
      <c r="C284" s="48"/>
      <c r="D284" s="48"/>
      <c r="E284" s="48"/>
      <c r="F284" s="48"/>
      <c r="G284" s="48"/>
      <c r="H284" s="49"/>
      <c r="I284" s="564" t="s">
        <v>98</v>
      </c>
      <c r="J284" s="565"/>
      <c r="K284" s="103"/>
      <c r="L284" s="104"/>
      <c r="M284" s="105"/>
    </row>
    <row r="285" spans="1:13">
      <c r="A285" s="65" t="s">
        <v>34</v>
      </c>
      <c r="B285" s="18"/>
      <c r="C285" s="18"/>
      <c r="D285" s="18"/>
      <c r="E285" s="18"/>
      <c r="F285" s="18"/>
      <c r="G285" s="66"/>
      <c r="H285" s="67"/>
      <c r="I285" s="20"/>
      <c r="J285" s="21"/>
      <c r="K285" s="513">
        <f>K287+K294+K304+K310+K311+K315</f>
        <v>72.77000000000001</v>
      </c>
      <c r="L285" s="514"/>
      <c r="M285" s="22">
        <f>M287+M294+M304+M310+M311+M315</f>
        <v>436881.97199999995</v>
      </c>
    </row>
    <row r="286" spans="1:13" ht="15.75" thickBot="1">
      <c r="A286" s="106"/>
      <c r="B286" s="107"/>
      <c r="C286" s="107"/>
      <c r="D286" s="107"/>
      <c r="E286" s="107"/>
      <c r="F286" s="107"/>
      <c r="G286" s="107"/>
      <c r="H286" s="108"/>
      <c r="I286" s="32"/>
      <c r="J286" s="33"/>
      <c r="K286" s="34"/>
      <c r="L286" s="35"/>
      <c r="M286" s="36"/>
    </row>
    <row r="287" spans="1:13" ht="15.75" thickBot="1">
      <c r="A287" s="457" t="s">
        <v>35</v>
      </c>
      <c r="B287" s="458"/>
      <c r="C287" s="458"/>
      <c r="D287" s="458"/>
      <c r="E287" s="458"/>
      <c r="F287" s="458"/>
      <c r="G287" s="458"/>
      <c r="H287" s="473"/>
      <c r="I287" s="68"/>
      <c r="J287" s="69"/>
      <c r="K287" s="509">
        <f>K288+K289+K290+K292+K293</f>
        <v>9.59</v>
      </c>
      <c r="L287" s="510"/>
      <c r="M287" s="70">
        <f>K287*12*I259</f>
        <v>57574.523999999998</v>
      </c>
    </row>
    <row r="288" spans="1:13">
      <c r="A288" s="37" t="s">
        <v>36</v>
      </c>
      <c r="B288" s="48"/>
      <c r="C288" s="48"/>
      <c r="D288" s="48"/>
      <c r="E288" s="48"/>
      <c r="F288" s="48"/>
      <c r="G288" s="48"/>
      <c r="H288" s="49"/>
      <c r="I288" s="556" t="s">
        <v>37</v>
      </c>
      <c r="J288" s="557"/>
      <c r="K288" s="499">
        <v>2.59</v>
      </c>
      <c r="L288" s="500"/>
      <c r="M288" s="40">
        <f>K288*12*I259</f>
        <v>15549.323999999999</v>
      </c>
    </row>
    <row r="289" spans="1:13">
      <c r="A289" s="42" t="s">
        <v>38</v>
      </c>
      <c r="B289" s="71"/>
      <c r="C289" s="71"/>
      <c r="D289" s="71"/>
      <c r="E289" s="71"/>
      <c r="F289" s="71"/>
      <c r="G289" s="71"/>
      <c r="H289" s="72"/>
      <c r="I289" s="558" t="s">
        <v>39</v>
      </c>
      <c r="J289" s="559"/>
      <c r="K289" s="497">
        <v>6.1</v>
      </c>
      <c r="L289" s="498"/>
      <c r="M289" s="40">
        <f>K289*12*I259</f>
        <v>36621.959999999992</v>
      </c>
    </row>
    <row r="290" spans="1:13">
      <c r="A290" s="46" t="s">
        <v>40</v>
      </c>
      <c r="B290" s="62"/>
      <c r="C290" s="62"/>
      <c r="D290" s="62"/>
      <c r="E290" s="62"/>
      <c r="F290" s="62"/>
      <c r="G290" s="62"/>
      <c r="H290" s="63"/>
      <c r="I290" s="562" t="s">
        <v>19</v>
      </c>
      <c r="J290" s="563"/>
      <c r="K290" s="497">
        <v>0.69</v>
      </c>
      <c r="L290" s="498"/>
      <c r="M290" s="40">
        <f>K290*12*I259</f>
        <v>4142.4839999999995</v>
      </c>
    </row>
    <row r="291" spans="1:13">
      <c r="A291" s="73" t="s">
        <v>41</v>
      </c>
      <c r="B291" s="38"/>
      <c r="C291" s="38"/>
      <c r="D291" s="38"/>
      <c r="E291" s="48"/>
      <c r="F291" s="48"/>
      <c r="G291" s="48"/>
      <c r="H291" s="49"/>
      <c r="I291" s="50"/>
      <c r="J291" s="51"/>
      <c r="K291" s="26"/>
      <c r="L291" s="27"/>
      <c r="M291" s="40"/>
    </row>
    <row r="292" spans="1:13">
      <c r="A292" s="42" t="s">
        <v>42</v>
      </c>
      <c r="B292" s="71"/>
      <c r="C292" s="71"/>
      <c r="D292" s="71"/>
      <c r="E292" s="71"/>
      <c r="F292" s="71"/>
      <c r="G292" s="71"/>
      <c r="H292" s="72"/>
      <c r="I292" s="558" t="s">
        <v>14</v>
      </c>
      <c r="J292" s="559"/>
      <c r="K292" s="497">
        <v>0.21</v>
      </c>
      <c r="L292" s="498"/>
      <c r="M292" s="40">
        <f>K292*12*I259</f>
        <v>1260.7560000000001</v>
      </c>
    </row>
    <row r="293" spans="1:13" ht="15.75" thickBot="1">
      <c r="A293" s="46" t="s">
        <v>43</v>
      </c>
      <c r="B293" s="62"/>
      <c r="C293" s="62"/>
      <c r="D293" s="62"/>
      <c r="E293" s="62"/>
      <c r="F293" s="62"/>
      <c r="G293" s="62"/>
      <c r="H293" s="63"/>
      <c r="I293" s="549" t="s">
        <v>14</v>
      </c>
      <c r="J293" s="550"/>
      <c r="K293" s="507"/>
      <c r="L293" s="508"/>
      <c r="M293" s="40"/>
    </row>
    <row r="294" spans="1:13" ht="15.75" thickBot="1">
      <c r="A294" s="553" t="s">
        <v>44</v>
      </c>
      <c r="B294" s="554"/>
      <c r="C294" s="554"/>
      <c r="D294" s="554"/>
      <c r="E294" s="554"/>
      <c r="F294" s="554"/>
      <c r="G294" s="554"/>
      <c r="H294" s="555"/>
      <c r="I294" s="68"/>
      <c r="J294" s="69"/>
      <c r="K294" s="471">
        <f>K295+K296+K298+K299+K302+K303</f>
        <v>2.9800000000000004</v>
      </c>
      <c r="L294" s="472"/>
      <c r="M294" s="70">
        <f>K294*12*I259</f>
        <v>17890.728000000003</v>
      </c>
    </row>
    <row r="295" spans="1:13">
      <c r="A295" s="74" t="s">
        <v>45</v>
      </c>
      <c r="B295" s="38"/>
      <c r="C295" s="38"/>
      <c r="D295" s="38"/>
      <c r="E295" s="38"/>
      <c r="F295" s="48"/>
      <c r="G295" s="48"/>
      <c r="H295" s="49"/>
      <c r="I295" s="75"/>
      <c r="J295" s="11"/>
      <c r="K295" s="499">
        <v>0.17</v>
      </c>
      <c r="L295" s="500"/>
      <c r="M295" s="40">
        <f>K295*12*I259</f>
        <v>1020.6120000000001</v>
      </c>
    </row>
    <row r="296" spans="1:13">
      <c r="A296" s="3" t="s">
        <v>46</v>
      </c>
      <c r="B296" s="4"/>
      <c r="C296" s="4"/>
      <c r="D296" s="4"/>
      <c r="E296" s="4"/>
      <c r="F296" s="62"/>
      <c r="G296" s="62"/>
      <c r="H296" s="63"/>
      <c r="I296" s="545" t="s">
        <v>47</v>
      </c>
      <c r="J296" s="546"/>
      <c r="K296" s="497">
        <v>1.42</v>
      </c>
      <c r="L296" s="498"/>
      <c r="M296" s="40">
        <f>K296*12*I259</f>
        <v>8525.1119999999992</v>
      </c>
    </row>
    <row r="297" spans="1:13">
      <c r="A297" s="37" t="s">
        <v>48</v>
      </c>
      <c r="B297" s="48"/>
      <c r="C297" s="48"/>
      <c r="D297" s="48"/>
      <c r="E297" s="48"/>
      <c r="F297" s="48"/>
      <c r="G297" s="48"/>
      <c r="H297" s="49"/>
      <c r="I297" s="560" t="s">
        <v>49</v>
      </c>
      <c r="J297" s="561"/>
      <c r="K297" s="1"/>
      <c r="L297" s="27"/>
      <c r="M297" s="40"/>
    </row>
    <row r="298" spans="1:13">
      <c r="A298" s="42" t="s">
        <v>50</v>
      </c>
      <c r="B298" s="71"/>
      <c r="C298" s="71"/>
      <c r="D298" s="71"/>
      <c r="E298" s="71"/>
      <c r="F298" s="71"/>
      <c r="G298" s="71"/>
      <c r="H298" s="72"/>
      <c r="I298" s="558" t="s">
        <v>51</v>
      </c>
      <c r="J298" s="559"/>
      <c r="K298" s="497">
        <v>0.87</v>
      </c>
      <c r="L298" s="498"/>
      <c r="M298" s="40">
        <f>K298*12*I259</f>
        <v>5223.1319999999996</v>
      </c>
    </row>
    <row r="299" spans="1:13">
      <c r="A299" s="42" t="s">
        <v>52</v>
      </c>
      <c r="B299" s="71"/>
      <c r="C299" s="71"/>
      <c r="D299" s="71"/>
      <c r="E299" s="71"/>
      <c r="F299" s="71"/>
      <c r="G299" s="71"/>
      <c r="H299" s="72"/>
      <c r="I299" s="558" t="s">
        <v>53</v>
      </c>
      <c r="J299" s="559"/>
      <c r="K299" s="497">
        <v>0.22</v>
      </c>
      <c r="L299" s="498"/>
      <c r="M299" s="40">
        <f>K299*12*I259</f>
        <v>1320.7920000000001</v>
      </c>
    </row>
    <row r="300" spans="1:13">
      <c r="A300" s="46" t="s">
        <v>54</v>
      </c>
      <c r="B300" s="62"/>
      <c r="C300" s="62"/>
      <c r="D300" s="62"/>
      <c r="E300" s="62"/>
      <c r="F300" s="62"/>
      <c r="G300" s="62"/>
      <c r="H300" s="63"/>
      <c r="I300" s="577" t="s">
        <v>55</v>
      </c>
      <c r="J300" s="578"/>
      <c r="K300" s="1"/>
      <c r="L300" s="27"/>
      <c r="M300" s="40"/>
    </row>
    <row r="301" spans="1:13">
      <c r="A301" s="37" t="s">
        <v>56</v>
      </c>
      <c r="B301" s="48"/>
      <c r="C301" s="48"/>
      <c r="D301" s="48"/>
      <c r="E301" s="48"/>
      <c r="F301" s="48"/>
      <c r="G301" s="48"/>
      <c r="H301" s="49"/>
      <c r="I301" s="560" t="s">
        <v>57</v>
      </c>
      <c r="J301" s="561"/>
      <c r="K301" s="474"/>
      <c r="L301" s="475"/>
      <c r="M301" s="40"/>
    </row>
    <row r="302" spans="1:13">
      <c r="A302" s="46" t="s">
        <v>58</v>
      </c>
      <c r="B302" s="62"/>
      <c r="C302" s="62"/>
      <c r="D302" s="62"/>
      <c r="E302" s="62"/>
      <c r="F302" s="62"/>
      <c r="G302" s="62"/>
      <c r="H302" s="63"/>
      <c r="I302" s="558" t="s">
        <v>59</v>
      </c>
      <c r="J302" s="559"/>
      <c r="K302" s="474">
        <v>0.12</v>
      </c>
      <c r="L302" s="475"/>
      <c r="M302" s="40">
        <f>K302*12*I259</f>
        <v>720.43200000000002</v>
      </c>
    </row>
    <row r="303" spans="1:13" ht="15.75" thickBot="1">
      <c r="A303" s="46" t="s">
        <v>60</v>
      </c>
      <c r="B303" s="62"/>
      <c r="C303" s="62"/>
      <c r="D303" s="62"/>
      <c r="E303" s="62"/>
      <c r="F303" s="62"/>
      <c r="G303" s="62"/>
      <c r="H303" s="63"/>
      <c r="I303" s="549" t="s">
        <v>61</v>
      </c>
      <c r="J303" s="550"/>
      <c r="K303" s="478">
        <v>0.18</v>
      </c>
      <c r="L303" s="479"/>
      <c r="M303" s="76">
        <f>K303*12*I259</f>
        <v>1080.6480000000001</v>
      </c>
    </row>
    <row r="304" spans="1:13" ht="15.75" thickBot="1">
      <c r="A304" s="553" t="s">
        <v>62</v>
      </c>
      <c r="B304" s="554"/>
      <c r="C304" s="554"/>
      <c r="D304" s="554"/>
      <c r="E304" s="554"/>
      <c r="F304" s="554"/>
      <c r="G304" s="554"/>
      <c r="H304" s="555"/>
      <c r="I304" s="77"/>
      <c r="J304" s="78"/>
      <c r="K304" s="490">
        <f>K305+K306+K308+K309</f>
        <v>1.94</v>
      </c>
      <c r="L304" s="472"/>
      <c r="M304" s="70">
        <f>K304*12*I259</f>
        <v>11646.984</v>
      </c>
    </row>
    <row r="305" spans="1:13">
      <c r="A305" s="37" t="s">
        <v>63</v>
      </c>
      <c r="B305" s="48"/>
      <c r="C305" s="48"/>
      <c r="D305" s="48"/>
      <c r="E305" s="48"/>
      <c r="F305" s="48"/>
      <c r="G305" s="48"/>
      <c r="H305" s="49"/>
      <c r="I305" s="556" t="s">
        <v>64</v>
      </c>
      <c r="J305" s="557"/>
      <c r="K305" s="493">
        <v>0.67</v>
      </c>
      <c r="L305" s="494"/>
      <c r="M305" s="40">
        <f>K305*12*I259</f>
        <v>4022.4120000000007</v>
      </c>
    </row>
    <row r="306" spans="1:13">
      <c r="A306" s="41" t="s">
        <v>65</v>
      </c>
      <c r="B306" s="79"/>
      <c r="C306" s="79"/>
      <c r="D306" s="79"/>
      <c r="E306" s="79"/>
      <c r="F306" s="58"/>
      <c r="G306" s="79"/>
      <c r="H306" s="59"/>
      <c r="I306" s="577" t="s">
        <v>55</v>
      </c>
      <c r="J306" s="578"/>
      <c r="K306" s="474">
        <v>0.26</v>
      </c>
      <c r="L306" s="475"/>
      <c r="M306" s="40">
        <f>K306*12*I259</f>
        <v>1560.9360000000001</v>
      </c>
    </row>
    <row r="307" spans="1:13">
      <c r="A307" s="37" t="s">
        <v>66</v>
      </c>
      <c r="B307" s="48"/>
      <c r="C307" s="48"/>
      <c r="D307" s="48"/>
      <c r="E307" s="48"/>
      <c r="F307" s="48"/>
      <c r="G307" s="48"/>
      <c r="H307" s="49"/>
      <c r="I307" s="560" t="s">
        <v>67</v>
      </c>
      <c r="J307" s="561"/>
      <c r="K307" s="80"/>
      <c r="L307" s="81"/>
      <c r="M307" s="40"/>
    </row>
    <row r="308" spans="1:13">
      <c r="A308" s="42" t="s">
        <v>68</v>
      </c>
      <c r="B308" s="71"/>
      <c r="C308" s="71"/>
      <c r="D308" s="71"/>
      <c r="E308" s="71"/>
      <c r="F308" s="71"/>
      <c r="G308" s="71"/>
      <c r="H308" s="72"/>
      <c r="I308" s="82" t="s">
        <v>69</v>
      </c>
      <c r="J308" s="83"/>
      <c r="K308" s="474">
        <v>0.8</v>
      </c>
      <c r="L308" s="475"/>
      <c r="M308" s="40">
        <f>K308*12*I259</f>
        <v>4802.880000000001</v>
      </c>
    </row>
    <row r="309" spans="1:13" ht="15.75" thickBot="1">
      <c r="A309" s="46" t="s">
        <v>58</v>
      </c>
      <c r="B309" s="62"/>
      <c r="C309" s="62"/>
      <c r="D309" s="62"/>
      <c r="E309" s="62"/>
      <c r="F309" s="62"/>
      <c r="G309" s="62"/>
      <c r="H309" s="63"/>
      <c r="I309" s="549" t="s">
        <v>59</v>
      </c>
      <c r="J309" s="550"/>
      <c r="K309" s="478">
        <v>0.21</v>
      </c>
      <c r="L309" s="479"/>
      <c r="M309" s="40">
        <f>K309*12*I259</f>
        <v>1260.7560000000001</v>
      </c>
    </row>
    <row r="310" spans="1:13" ht="15.75" thickBot="1">
      <c r="A310" s="84" t="s">
        <v>70</v>
      </c>
      <c r="B310" s="85"/>
      <c r="C310" s="85"/>
      <c r="D310" s="85"/>
      <c r="E310" s="85"/>
      <c r="F310" s="85"/>
      <c r="G310" s="85"/>
      <c r="H310" s="86"/>
      <c r="I310" s="543" t="s">
        <v>71</v>
      </c>
      <c r="J310" s="544"/>
      <c r="K310" s="551">
        <v>53.8</v>
      </c>
      <c r="L310" s="552"/>
      <c r="M310" s="70">
        <f>K310*12*I259</f>
        <v>322993.67999999993</v>
      </c>
    </row>
    <row r="311" spans="1:13" ht="15.75" thickBot="1">
      <c r="A311" s="457" t="s">
        <v>72</v>
      </c>
      <c r="B311" s="458"/>
      <c r="C311" s="458"/>
      <c r="D311" s="458"/>
      <c r="E311" s="458"/>
      <c r="F311" s="458"/>
      <c r="G311" s="458"/>
      <c r="H311" s="473"/>
      <c r="I311" s="68"/>
      <c r="J311" s="69"/>
      <c r="K311" s="471">
        <v>2.93</v>
      </c>
      <c r="L311" s="472"/>
      <c r="M311" s="70">
        <f>K311*12*I259</f>
        <v>17590.548000000003</v>
      </c>
    </row>
    <row r="312" spans="1:13">
      <c r="A312" s="41" t="s">
        <v>99</v>
      </c>
      <c r="B312" s="58"/>
      <c r="C312" s="58"/>
      <c r="D312" s="58"/>
      <c r="E312" s="58"/>
      <c r="F312" s="58"/>
      <c r="G312" s="58"/>
      <c r="H312" s="59"/>
      <c r="I312" s="547" t="s">
        <v>73</v>
      </c>
      <c r="J312" s="548"/>
      <c r="K312" s="87"/>
      <c r="L312" s="81"/>
      <c r="M312" s="40"/>
    </row>
    <row r="313" spans="1:13">
      <c r="A313" s="41" t="s">
        <v>100</v>
      </c>
      <c r="B313" s="58"/>
      <c r="C313" s="58"/>
      <c r="D313" s="58"/>
      <c r="E313" s="58"/>
      <c r="F313" s="58"/>
      <c r="G313" s="58"/>
      <c r="H313" s="59"/>
      <c r="I313" s="10"/>
      <c r="J313" s="11"/>
      <c r="K313" s="87"/>
      <c r="L313" s="81"/>
      <c r="M313" s="40"/>
    </row>
    <row r="314" spans="1:13" ht="15.75" thickBot="1">
      <c r="A314" s="41" t="s">
        <v>101</v>
      </c>
      <c r="B314" s="58"/>
      <c r="C314" s="58"/>
      <c r="D314" s="58"/>
      <c r="E314" s="58"/>
      <c r="F314" s="58"/>
      <c r="G314" s="58"/>
      <c r="H314" s="59"/>
      <c r="I314" s="109"/>
      <c r="J314" s="11"/>
      <c r="K314" s="87"/>
      <c r="L314" s="81"/>
      <c r="M314" s="40"/>
    </row>
    <row r="315" spans="1:13" ht="15.75" thickBot="1">
      <c r="A315" s="84" t="s">
        <v>74</v>
      </c>
      <c r="B315" s="85"/>
      <c r="C315" s="85"/>
      <c r="D315" s="85"/>
      <c r="E315" s="85"/>
      <c r="F315" s="85"/>
      <c r="G315" s="85"/>
      <c r="H315" s="86"/>
      <c r="I315" s="68"/>
      <c r="J315" s="69"/>
      <c r="K315" s="471">
        <v>1.53</v>
      </c>
      <c r="L315" s="472"/>
      <c r="M315" s="70">
        <f>K315*12*I259</f>
        <v>9185.5079999999998</v>
      </c>
    </row>
    <row r="316" spans="1:13">
      <c r="A316" s="41" t="s">
        <v>75</v>
      </c>
      <c r="B316" s="58"/>
      <c r="C316" s="58"/>
      <c r="D316" s="58"/>
      <c r="E316" s="58"/>
      <c r="F316" s="58"/>
      <c r="G316" s="58"/>
      <c r="H316" s="59"/>
      <c r="I316" s="547" t="s">
        <v>14</v>
      </c>
      <c r="J316" s="548"/>
      <c r="K316" s="80"/>
      <c r="L316" s="81"/>
      <c r="M316" s="40"/>
    </row>
    <row r="317" spans="1:13" ht="15.75" thickBot="1">
      <c r="A317" s="41" t="s">
        <v>76</v>
      </c>
      <c r="B317" s="58"/>
      <c r="C317" s="58"/>
      <c r="D317" s="58"/>
      <c r="E317" s="58"/>
      <c r="F317" s="58"/>
      <c r="G317" s="58"/>
      <c r="H317" s="59"/>
      <c r="I317" s="10"/>
      <c r="J317" s="11"/>
      <c r="K317" s="80"/>
      <c r="L317" s="81"/>
      <c r="M317" s="40"/>
    </row>
    <row r="318" spans="1:13" ht="15.75" thickBot="1">
      <c r="A318" s="457" t="s">
        <v>77</v>
      </c>
      <c r="B318" s="458"/>
      <c r="C318" s="458"/>
      <c r="D318" s="458"/>
      <c r="E318" s="458"/>
      <c r="F318" s="458"/>
      <c r="G318" s="458"/>
      <c r="H318" s="473"/>
      <c r="I318" s="68"/>
      <c r="J318" s="69"/>
      <c r="K318" s="471">
        <v>9.66</v>
      </c>
      <c r="L318" s="472"/>
      <c r="M318" s="70">
        <f>K318*12*I259</f>
        <v>57994.776000000005</v>
      </c>
    </row>
    <row r="319" spans="1:13">
      <c r="A319" s="41" t="s">
        <v>102</v>
      </c>
      <c r="B319" s="79"/>
      <c r="C319" s="79"/>
      <c r="D319" s="79"/>
      <c r="E319" s="79"/>
      <c r="F319" s="58"/>
      <c r="G319" s="79"/>
      <c r="H319" s="59"/>
      <c r="I319" s="547" t="s">
        <v>78</v>
      </c>
      <c r="J319" s="548"/>
      <c r="K319" s="87"/>
      <c r="L319" s="81"/>
      <c r="M319" s="40"/>
    </row>
    <row r="320" spans="1:13">
      <c r="A320" s="41" t="s">
        <v>103</v>
      </c>
      <c r="B320" s="79"/>
      <c r="C320" s="79"/>
      <c r="D320" s="79"/>
      <c r="E320" s="79"/>
      <c r="F320" s="58"/>
      <c r="G320" s="79"/>
      <c r="H320" s="59"/>
      <c r="I320" s="545" t="s">
        <v>79</v>
      </c>
      <c r="J320" s="546"/>
      <c r="K320" s="87"/>
      <c r="L320" s="81"/>
      <c r="M320" s="40"/>
    </row>
    <row r="321" spans="1:13">
      <c r="A321" s="41" t="s">
        <v>104</v>
      </c>
      <c r="B321" s="79"/>
      <c r="C321" s="79"/>
      <c r="D321" s="79"/>
      <c r="E321" s="79"/>
      <c r="F321" s="58"/>
      <c r="G321" s="79"/>
      <c r="H321" s="59"/>
      <c r="I321" s="545" t="s">
        <v>80</v>
      </c>
      <c r="J321" s="546"/>
      <c r="K321" s="87"/>
      <c r="L321" s="81"/>
      <c r="M321" s="40"/>
    </row>
    <row r="322" spans="1:13">
      <c r="A322" s="41" t="s">
        <v>105</v>
      </c>
      <c r="B322" s="79"/>
      <c r="C322" s="79"/>
      <c r="D322" s="79"/>
      <c r="E322" s="79"/>
      <c r="F322" s="58"/>
      <c r="G322" s="79"/>
      <c r="H322" s="59"/>
      <c r="I322" s="545" t="s">
        <v>81</v>
      </c>
      <c r="J322" s="546"/>
      <c r="K322" s="87"/>
      <c r="L322" s="81"/>
      <c r="M322" s="40"/>
    </row>
    <row r="323" spans="1:13">
      <c r="A323" s="41" t="s">
        <v>106</v>
      </c>
      <c r="B323" s="79"/>
      <c r="C323" s="79"/>
      <c r="D323" s="79"/>
      <c r="E323" s="79"/>
      <c r="F323" s="58"/>
      <c r="G323" s="79"/>
      <c r="H323" s="59"/>
      <c r="I323" s="545" t="s">
        <v>82</v>
      </c>
      <c r="J323" s="546"/>
      <c r="K323" s="87"/>
      <c r="L323" s="81"/>
      <c r="M323" s="40"/>
    </row>
    <row r="324" spans="1:13">
      <c r="A324" s="41" t="s">
        <v>107</v>
      </c>
      <c r="B324" s="79"/>
      <c r="C324" s="79"/>
      <c r="D324" s="79"/>
      <c r="E324" s="79"/>
      <c r="F324" s="58"/>
      <c r="G324" s="79"/>
      <c r="H324" s="59"/>
      <c r="I324" s="10"/>
      <c r="J324" s="11"/>
      <c r="K324" s="87"/>
      <c r="L324" s="88"/>
      <c r="M324" s="40"/>
    </row>
    <row r="325" spans="1:13">
      <c r="A325" s="41" t="s">
        <v>108</v>
      </c>
      <c r="B325" s="79"/>
      <c r="C325" s="79"/>
      <c r="D325" s="79"/>
      <c r="E325" s="79"/>
      <c r="F325" s="58"/>
      <c r="G325" s="79"/>
      <c r="H325" s="59"/>
      <c r="I325" s="10"/>
      <c r="J325" s="11"/>
      <c r="K325" s="87"/>
      <c r="L325" s="81"/>
      <c r="M325" s="40"/>
    </row>
    <row r="326" spans="1:13">
      <c r="A326" s="41" t="s">
        <v>109</v>
      </c>
      <c r="B326" s="79"/>
      <c r="C326" s="79"/>
      <c r="D326" s="79"/>
      <c r="E326" s="79"/>
      <c r="F326" s="58"/>
      <c r="G326" s="79"/>
      <c r="H326" s="59"/>
      <c r="I326" s="10"/>
      <c r="J326" s="11"/>
      <c r="K326" s="87"/>
      <c r="L326" s="81"/>
      <c r="M326" s="40"/>
    </row>
    <row r="327" spans="1:13">
      <c r="A327" s="41" t="s">
        <v>83</v>
      </c>
      <c r="B327" s="79"/>
      <c r="C327" s="79"/>
      <c r="D327" s="79"/>
      <c r="E327" s="79"/>
      <c r="F327" s="58"/>
      <c r="G327" s="79"/>
      <c r="H327" s="59"/>
      <c r="I327" s="10"/>
      <c r="J327" s="11"/>
      <c r="K327" s="87"/>
      <c r="L327" s="81"/>
      <c r="M327" s="40"/>
    </row>
    <row r="328" spans="1:13">
      <c r="A328" s="41" t="s">
        <v>110</v>
      </c>
      <c r="B328" s="79"/>
      <c r="C328" s="79"/>
      <c r="D328" s="79"/>
      <c r="E328" s="79"/>
      <c r="F328" s="58"/>
      <c r="G328" s="79"/>
      <c r="H328" s="59"/>
      <c r="I328" s="10"/>
      <c r="J328" s="11"/>
      <c r="K328" s="87"/>
      <c r="L328" s="81"/>
      <c r="M328" s="40"/>
    </row>
    <row r="329" spans="1:13" ht="15.75" thickBot="1">
      <c r="A329" s="466" t="s">
        <v>111</v>
      </c>
      <c r="B329" s="467"/>
      <c r="C329" s="467"/>
      <c r="D329" s="467"/>
      <c r="E329" s="467"/>
      <c r="F329" s="467"/>
      <c r="G329" s="467"/>
      <c r="H329" s="468"/>
      <c r="I329" s="10"/>
      <c r="J329" s="11"/>
      <c r="K329" s="26"/>
      <c r="L329" s="27"/>
      <c r="M329" s="40"/>
    </row>
    <row r="330" spans="1:13">
      <c r="A330" s="89" t="s">
        <v>84</v>
      </c>
      <c r="B330" s="90"/>
      <c r="C330" s="90"/>
      <c r="D330" s="90"/>
      <c r="E330" s="90"/>
      <c r="F330" s="90"/>
      <c r="G330" s="90"/>
      <c r="H330" s="90"/>
      <c r="I330" s="547" t="s">
        <v>85</v>
      </c>
      <c r="J330" s="548"/>
      <c r="K330" s="91"/>
      <c r="L330" s="92"/>
      <c r="M330" s="22"/>
    </row>
    <row r="331" spans="1:13" ht="15.75" thickBot="1">
      <c r="A331" s="93" t="s">
        <v>86</v>
      </c>
      <c r="B331" s="94"/>
      <c r="C331" s="94"/>
      <c r="D331" s="94"/>
      <c r="E331" s="94"/>
      <c r="F331" s="94"/>
      <c r="G331" s="94"/>
      <c r="H331" s="94"/>
      <c r="I331" s="95"/>
      <c r="J331" s="33"/>
      <c r="K331" s="34"/>
      <c r="L331" s="35"/>
      <c r="M331" s="36"/>
    </row>
    <row r="332" spans="1:13" ht="15.75" thickBot="1">
      <c r="A332" s="457" t="s">
        <v>87</v>
      </c>
      <c r="B332" s="458"/>
      <c r="C332" s="458"/>
      <c r="D332" s="458"/>
      <c r="E332" s="458"/>
      <c r="F332" s="458"/>
      <c r="G332" s="458"/>
      <c r="H332" s="459"/>
      <c r="I332" s="540" t="s">
        <v>88</v>
      </c>
      <c r="J332" s="541"/>
      <c r="K332" s="462">
        <v>2.02</v>
      </c>
      <c r="L332" s="463"/>
      <c r="M332" s="96">
        <f>K332*12*I259</f>
        <v>12127.272000000001</v>
      </c>
    </row>
    <row r="333" spans="1:13" ht="15.75" thickBot="1">
      <c r="A333" s="542" t="s">
        <v>89</v>
      </c>
      <c r="B333" s="458"/>
      <c r="C333" s="458"/>
      <c r="D333" s="458"/>
      <c r="E333" s="458"/>
      <c r="F333" s="458"/>
      <c r="G333" s="458"/>
      <c r="H333" s="473"/>
      <c r="I333" s="543" t="s">
        <v>85</v>
      </c>
      <c r="J333" s="544"/>
      <c r="K333" s="509">
        <v>1.78</v>
      </c>
      <c r="L333" s="510"/>
      <c r="M333" s="40">
        <f>K333*I259*12</f>
        <v>10686.407999999999</v>
      </c>
    </row>
    <row r="334" spans="1:13" ht="15.75" thickBot="1">
      <c r="A334" s="97" t="s">
        <v>90</v>
      </c>
      <c r="B334" s="98"/>
      <c r="C334" s="98"/>
      <c r="D334" s="98"/>
      <c r="E334" s="98"/>
      <c r="F334" s="98"/>
      <c r="G334" s="98"/>
      <c r="H334" s="98"/>
      <c r="I334" s="99"/>
      <c r="J334" s="100"/>
      <c r="K334" s="532"/>
      <c r="L334" s="533"/>
      <c r="M334" s="96"/>
    </row>
    <row r="335" spans="1:13" ht="15.75" thickBot="1">
      <c r="A335" s="449" t="s">
        <v>91</v>
      </c>
      <c r="B335" s="450"/>
      <c r="C335" s="450"/>
      <c r="D335" s="450"/>
      <c r="E335" s="450"/>
      <c r="F335" s="450"/>
      <c r="G335" s="450"/>
      <c r="H335" s="451"/>
      <c r="I335" s="110"/>
      <c r="J335" s="111"/>
      <c r="K335" s="452">
        <v>100.13</v>
      </c>
      <c r="L335" s="453"/>
      <c r="M335" s="112">
        <f>K335*I259*12</f>
        <v>601140.46799999999</v>
      </c>
    </row>
    <row r="336" spans="1:13" ht="16.5" thickBot="1">
      <c r="A336" s="573" t="s">
        <v>92</v>
      </c>
      <c r="B336" s="574"/>
      <c r="C336" s="574"/>
      <c r="D336" s="574"/>
      <c r="E336" s="574"/>
      <c r="F336" s="574"/>
      <c r="G336" s="574"/>
      <c r="H336" s="574"/>
      <c r="I336" s="110"/>
      <c r="J336" s="111"/>
      <c r="K336" s="452">
        <f>K337-K335</f>
        <v>5.0100000000000193</v>
      </c>
      <c r="L336" s="453"/>
      <c r="M336" s="112">
        <f>K336*I259*12</f>
        <v>30078.036000000116</v>
      </c>
    </row>
    <row r="337" spans="1:13" ht="16.5" thickBot="1">
      <c r="A337" s="575" t="s">
        <v>93</v>
      </c>
      <c r="B337" s="576"/>
      <c r="C337" s="576"/>
      <c r="D337" s="576"/>
      <c r="E337" s="576"/>
      <c r="F337" s="576"/>
      <c r="G337" s="576"/>
      <c r="H337" s="576"/>
      <c r="I337" s="110"/>
      <c r="J337" s="111"/>
      <c r="K337" s="452">
        <f>K333+K334+K332+K318+K285+K270+K260</f>
        <v>105.14000000000001</v>
      </c>
      <c r="L337" s="453"/>
      <c r="M337" s="112">
        <f>M334+M333+M332+M318+M285+M270+M260</f>
        <v>631218.50399999996</v>
      </c>
    </row>
    <row r="338" spans="1:13" ht="15.75">
      <c r="A338" s="570" t="s">
        <v>0</v>
      </c>
      <c r="B338" s="570"/>
      <c r="C338" s="570"/>
      <c r="D338" s="570"/>
      <c r="E338" s="570"/>
      <c r="F338" s="570"/>
      <c r="G338" s="570"/>
      <c r="H338" s="570"/>
      <c r="I338" s="570"/>
      <c r="J338" s="570"/>
      <c r="K338" s="570"/>
      <c r="L338" s="570"/>
      <c r="M338" s="1"/>
    </row>
    <row r="339" spans="1:13" ht="15.75">
      <c r="A339" s="527" t="s">
        <v>1</v>
      </c>
      <c r="B339" s="527"/>
      <c r="C339" s="527"/>
      <c r="D339" s="527"/>
      <c r="E339" s="527"/>
      <c r="F339" s="527"/>
      <c r="G339" s="527"/>
      <c r="H339" s="527"/>
      <c r="I339" s="527"/>
      <c r="J339" s="527"/>
      <c r="K339" s="527"/>
      <c r="L339" s="527"/>
      <c r="M339" s="1"/>
    </row>
    <row r="340" spans="1:13" ht="15.75">
      <c r="A340" s="2"/>
      <c r="B340" s="2"/>
      <c r="C340" s="2"/>
      <c r="D340" s="2"/>
      <c r="E340" s="2"/>
      <c r="F340" s="2" t="s">
        <v>115</v>
      </c>
      <c r="G340" s="2"/>
      <c r="H340" s="2"/>
      <c r="I340" s="2"/>
      <c r="J340" s="2"/>
      <c r="K340" s="571" t="s">
        <v>116</v>
      </c>
      <c r="L340" s="571"/>
      <c r="M340" s="571"/>
    </row>
    <row r="341" spans="1:13">
      <c r="A341" s="3"/>
      <c r="B341" s="4"/>
      <c r="C341" s="572" t="s">
        <v>2</v>
      </c>
      <c r="D341" s="572"/>
      <c r="E341" s="572"/>
      <c r="F341" s="4"/>
      <c r="G341" s="4"/>
      <c r="H341" s="5"/>
      <c r="I341" s="562" t="s">
        <v>3</v>
      </c>
      <c r="J341" s="563"/>
      <c r="K341" s="503" t="s">
        <v>4</v>
      </c>
      <c r="L341" s="504"/>
      <c r="M341" s="6"/>
    </row>
    <row r="342" spans="1:13">
      <c r="A342" s="7"/>
      <c r="B342" s="8"/>
      <c r="C342" s="8"/>
      <c r="D342" s="8"/>
      <c r="E342" s="8"/>
      <c r="F342" s="8"/>
      <c r="G342" s="8"/>
      <c r="H342" s="9"/>
      <c r="I342" s="10"/>
      <c r="J342" s="11"/>
      <c r="K342" s="464" t="s">
        <v>5</v>
      </c>
      <c r="L342" s="465"/>
      <c r="M342" s="12" t="s">
        <v>6</v>
      </c>
    </row>
    <row r="343" spans="1:13">
      <c r="A343" s="7"/>
      <c r="B343" s="8"/>
      <c r="C343" s="8"/>
      <c r="D343" s="8"/>
      <c r="E343" s="8"/>
      <c r="F343" s="8"/>
      <c r="G343" s="8"/>
      <c r="H343" s="9"/>
      <c r="I343" s="560" t="s">
        <v>7</v>
      </c>
      <c r="J343" s="561"/>
      <c r="K343" s="501" t="s">
        <v>8</v>
      </c>
      <c r="L343" s="502"/>
      <c r="M343" s="12" t="s">
        <v>9</v>
      </c>
    </row>
    <row r="344" spans="1:13" ht="16.5" thickBot="1">
      <c r="A344" s="13"/>
      <c r="B344" s="14"/>
      <c r="C344" s="14"/>
      <c r="D344" s="14"/>
      <c r="E344" s="14"/>
      <c r="F344" s="14"/>
      <c r="G344" s="14"/>
      <c r="H344" s="15"/>
      <c r="I344" s="566">
        <v>947.6</v>
      </c>
      <c r="J344" s="567"/>
      <c r="K344" s="568"/>
      <c r="L344" s="569"/>
      <c r="M344" s="16"/>
    </row>
    <row r="345" spans="1:13">
      <c r="A345" s="17" t="s">
        <v>10</v>
      </c>
      <c r="B345" s="18"/>
      <c r="C345" s="18"/>
      <c r="D345" s="18"/>
      <c r="E345" s="18"/>
      <c r="F345" s="18"/>
      <c r="G345" s="18"/>
      <c r="H345" s="19"/>
      <c r="I345" s="20"/>
      <c r="J345" s="21"/>
      <c r="K345" s="525">
        <f>K348+K351</f>
        <v>8.7799999999999994</v>
      </c>
      <c r="L345" s="516"/>
      <c r="M345" s="22">
        <f>K345*12*I344</f>
        <v>99839.135999999984</v>
      </c>
    </row>
    <row r="346" spans="1:13">
      <c r="A346" s="23" t="s">
        <v>11</v>
      </c>
      <c r="B346" s="24"/>
      <c r="C346" s="24"/>
      <c r="D346" s="24"/>
      <c r="E346" s="24"/>
      <c r="F346" s="24"/>
      <c r="G346" s="24"/>
      <c r="H346" s="25"/>
      <c r="I346" s="10"/>
      <c r="J346" s="11"/>
      <c r="K346" s="26"/>
      <c r="L346" s="27"/>
      <c r="M346" s="28"/>
    </row>
    <row r="347" spans="1:13" ht="15.75" thickBot="1">
      <c r="A347" s="29" t="s">
        <v>12</v>
      </c>
      <c r="B347" s="30"/>
      <c r="C347" s="30"/>
      <c r="D347" s="30"/>
      <c r="E347" s="30"/>
      <c r="F347" s="30"/>
      <c r="G347" s="30"/>
      <c r="H347" s="31"/>
      <c r="I347" s="32"/>
      <c r="J347" s="33"/>
      <c r="K347" s="34"/>
      <c r="L347" s="35"/>
      <c r="M347" s="36"/>
    </row>
    <row r="348" spans="1:13">
      <c r="A348" s="37" t="s">
        <v>13</v>
      </c>
      <c r="B348" s="38"/>
      <c r="C348" s="38"/>
      <c r="D348" s="38"/>
      <c r="E348" s="38"/>
      <c r="F348" s="38"/>
      <c r="G348" s="38"/>
      <c r="H348" s="39"/>
      <c r="I348" s="556" t="s">
        <v>14</v>
      </c>
      <c r="J348" s="557"/>
      <c r="K348" s="499">
        <v>5.25</v>
      </c>
      <c r="L348" s="500"/>
      <c r="M348" s="40">
        <f>K348*12*I344</f>
        <v>59698.8</v>
      </c>
    </row>
    <row r="349" spans="1:13">
      <c r="A349" s="41" t="s">
        <v>15</v>
      </c>
      <c r="B349" s="8"/>
      <c r="C349" s="8"/>
      <c r="D349" s="8"/>
      <c r="E349" s="8"/>
      <c r="F349" s="8"/>
      <c r="G349" s="8"/>
      <c r="H349" s="9"/>
      <c r="I349" s="562" t="s">
        <v>16</v>
      </c>
      <c r="J349" s="563"/>
      <c r="K349" s="1"/>
      <c r="L349" s="27"/>
      <c r="M349" s="40"/>
    </row>
    <row r="350" spans="1:13">
      <c r="A350" s="37" t="s">
        <v>17</v>
      </c>
      <c r="B350" s="38"/>
      <c r="C350" s="38"/>
      <c r="D350" s="38"/>
      <c r="E350" s="38"/>
      <c r="F350" s="38"/>
      <c r="G350" s="38"/>
      <c r="H350" s="39"/>
      <c r="I350" s="560"/>
      <c r="J350" s="561"/>
      <c r="K350" s="1"/>
      <c r="L350" s="27"/>
      <c r="M350" s="40"/>
    </row>
    <row r="351" spans="1:13">
      <c r="A351" s="37" t="s">
        <v>18</v>
      </c>
      <c r="B351" s="38"/>
      <c r="C351" s="38"/>
      <c r="D351" s="38"/>
      <c r="E351" s="38"/>
      <c r="F351" s="38"/>
      <c r="G351" s="38"/>
      <c r="H351" s="39"/>
      <c r="I351" s="558" t="s">
        <v>19</v>
      </c>
      <c r="J351" s="559"/>
      <c r="K351" s="497">
        <v>3.53</v>
      </c>
      <c r="L351" s="498"/>
      <c r="M351" s="40">
        <f>K351*12*I344</f>
        <v>40140.336000000003</v>
      </c>
    </row>
    <row r="352" spans="1:13" ht="15.75">
      <c r="A352" s="42" t="s">
        <v>20</v>
      </c>
      <c r="B352" s="43"/>
      <c r="C352" s="43"/>
      <c r="D352" s="43"/>
      <c r="E352" s="43"/>
      <c r="F352" s="43"/>
      <c r="G352" s="43"/>
      <c r="H352" s="44"/>
      <c r="I352" s="562" t="s">
        <v>16</v>
      </c>
      <c r="J352" s="563"/>
      <c r="K352" s="2"/>
      <c r="L352" s="45"/>
      <c r="M352" s="40"/>
    </row>
    <row r="353" spans="1:13">
      <c r="A353" s="46" t="s">
        <v>21</v>
      </c>
      <c r="B353" s="4"/>
      <c r="C353" s="4"/>
      <c r="D353" s="4"/>
      <c r="E353" s="4"/>
      <c r="F353" s="4"/>
      <c r="G353" s="4"/>
      <c r="H353" s="5"/>
      <c r="I353" s="545"/>
      <c r="J353" s="546"/>
      <c r="K353" s="47"/>
      <c r="L353" s="27"/>
      <c r="M353" s="40"/>
    </row>
    <row r="354" spans="1:13" ht="15.75" thickBot="1">
      <c r="A354" s="37" t="s">
        <v>22</v>
      </c>
      <c r="B354" s="48"/>
      <c r="C354" s="48"/>
      <c r="D354" s="48"/>
      <c r="E354" s="48"/>
      <c r="F354" s="48"/>
      <c r="G354" s="48"/>
      <c r="H354" s="49"/>
      <c r="I354" s="50"/>
      <c r="J354" s="51"/>
      <c r="K354" s="478"/>
      <c r="L354" s="479"/>
      <c r="M354" s="40"/>
    </row>
    <row r="355" spans="1:13">
      <c r="A355" s="17" t="s">
        <v>23</v>
      </c>
      <c r="B355" s="52"/>
      <c r="C355" s="52"/>
      <c r="D355" s="52"/>
      <c r="E355" s="52"/>
      <c r="F355" s="52"/>
      <c r="G355" s="52"/>
      <c r="H355" s="53"/>
      <c r="I355" s="20"/>
      <c r="J355" s="54"/>
      <c r="K355" s="515">
        <f>K357+K362+K365</f>
        <v>7.1899999999999995</v>
      </c>
      <c r="L355" s="516"/>
      <c r="M355" s="22">
        <f>K355*12*I344</f>
        <v>81758.928</v>
      </c>
    </row>
    <row r="356" spans="1:13" ht="15.75" thickBot="1">
      <c r="A356" s="29" t="s">
        <v>24</v>
      </c>
      <c r="B356" s="55"/>
      <c r="C356" s="55"/>
      <c r="D356" s="55"/>
      <c r="E356" s="55"/>
      <c r="F356" s="55"/>
      <c r="G356" s="55"/>
      <c r="H356" s="56"/>
      <c r="I356" s="32"/>
      <c r="J356" s="57"/>
      <c r="K356" s="34"/>
      <c r="L356" s="35"/>
      <c r="M356" s="36"/>
    </row>
    <row r="357" spans="1:13">
      <c r="A357" s="41" t="s">
        <v>25</v>
      </c>
      <c r="B357" s="58"/>
      <c r="C357" s="58"/>
      <c r="D357" s="58"/>
      <c r="E357" s="58"/>
      <c r="F357" s="58"/>
      <c r="G357" s="58"/>
      <c r="H357" s="59"/>
      <c r="I357" s="547" t="s">
        <v>14</v>
      </c>
      <c r="J357" s="548"/>
      <c r="K357" s="499">
        <v>3.6</v>
      </c>
      <c r="L357" s="500"/>
      <c r="M357" s="40">
        <f>K357*12*I344</f>
        <v>40936.320000000007</v>
      </c>
    </row>
    <row r="358" spans="1:13">
      <c r="A358" s="37" t="s">
        <v>26</v>
      </c>
      <c r="B358" s="48"/>
      <c r="C358" s="48"/>
      <c r="D358" s="48"/>
      <c r="E358" s="48"/>
      <c r="F358" s="48"/>
      <c r="G358" s="48"/>
      <c r="H358" s="49"/>
      <c r="I358" s="60"/>
      <c r="J358" s="61"/>
      <c r="K358" s="1"/>
      <c r="L358" s="27"/>
      <c r="M358" s="40"/>
    </row>
    <row r="359" spans="1:13">
      <c r="A359" s="41" t="s">
        <v>15</v>
      </c>
      <c r="B359" s="8"/>
      <c r="C359" s="8"/>
      <c r="D359" s="8"/>
      <c r="E359" s="8"/>
      <c r="F359" s="8"/>
      <c r="G359" s="8"/>
      <c r="H359" s="9"/>
      <c r="I359" s="562" t="s">
        <v>16</v>
      </c>
      <c r="J359" s="563"/>
      <c r="K359" s="1"/>
      <c r="L359" s="27"/>
      <c r="M359" s="40"/>
    </row>
    <row r="360" spans="1:13">
      <c r="A360" s="37" t="s">
        <v>17</v>
      </c>
      <c r="B360" s="38"/>
      <c r="C360" s="38"/>
      <c r="D360" s="38"/>
      <c r="E360" s="38"/>
      <c r="F360" s="38"/>
      <c r="G360" s="38"/>
      <c r="H360" s="39"/>
      <c r="I360" s="560"/>
      <c r="J360" s="561"/>
      <c r="K360" s="1"/>
      <c r="L360" s="27"/>
      <c r="M360" s="40"/>
    </row>
    <row r="361" spans="1:13">
      <c r="A361" s="42" t="s">
        <v>27</v>
      </c>
      <c r="B361" s="43"/>
      <c r="C361" s="44"/>
      <c r="D361" s="8"/>
      <c r="E361" s="8"/>
      <c r="F361" s="8"/>
      <c r="G361" s="8"/>
      <c r="H361" s="9"/>
      <c r="I361" s="558" t="s">
        <v>16</v>
      </c>
      <c r="J361" s="559"/>
      <c r="K361" s="1"/>
      <c r="L361" s="27"/>
      <c r="M361" s="40"/>
    </row>
    <row r="362" spans="1:13">
      <c r="A362" s="41" t="s">
        <v>28</v>
      </c>
      <c r="B362" s="8"/>
      <c r="C362" s="8"/>
      <c r="D362" s="43"/>
      <c r="E362" s="43"/>
      <c r="F362" s="43"/>
      <c r="G362" s="43"/>
      <c r="H362" s="44"/>
      <c r="I362" s="558" t="s">
        <v>19</v>
      </c>
      <c r="J362" s="559"/>
      <c r="K362" s="497">
        <v>1.58</v>
      </c>
      <c r="L362" s="498"/>
      <c r="M362" s="40">
        <f>K362*12*I344</f>
        <v>17966.496000000003</v>
      </c>
    </row>
    <row r="363" spans="1:13">
      <c r="A363" s="46" t="s">
        <v>29</v>
      </c>
      <c r="B363" s="62"/>
      <c r="C363" s="62"/>
      <c r="D363" s="62"/>
      <c r="E363" s="62"/>
      <c r="F363" s="62"/>
      <c r="G363" s="62"/>
      <c r="H363" s="63"/>
      <c r="I363" s="562" t="s">
        <v>95</v>
      </c>
      <c r="J363" s="563"/>
      <c r="K363" s="1"/>
      <c r="L363" s="27"/>
      <c r="M363" s="40"/>
    </row>
    <row r="364" spans="1:13">
      <c r="A364" s="37"/>
      <c r="B364" s="48"/>
      <c r="C364" s="48"/>
      <c r="D364" s="48"/>
      <c r="E364" s="48"/>
      <c r="F364" s="48"/>
      <c r="G364" s="48"/>
      <c r="H364" s="49"/>
      <c r="I364" s="50" t="s">
        <v>96</v>
      </c>
      <c r="J364" s="51"/>
      <c r="K364" s="47"/>
      <c r="L364" s="27"/>
      <c r="M364" s="40"/>
    </row>
    <row r="365" spans="1:13">
      <c r="A365" s="46" t="s">
        <v>30</v>
      </c>
      <c r="B365" s="62"/>
      <c r="C365" s="62"/>
      <c r="D365" s="62"/>
      <c r="E365" s="62"/>
      <c r="F365" s="62"/>
      <c r="G365" s="62"/>
      <c r="H365" s="63"/>
      <c r="I365" s="562" t="s">
        <v>19</v>
      </c>
      <c r="J365" s="563"/>
      <c r="K365" s="497">
        <v>2.0099999999999998</v>
      </c>
      <c r="L365" s="498"/>
      <c r="M365" s="40">
        <f>K365*12*I344</f>
        <v>22856.111999999997</v>
      </c>
    </row>
    <row r="366" spans="1:13">
      <c r="A366" s="37" t="s">
        <v>31</v>
      </c>
      <c r="B366" s="48"/>
      <c r="C366" s="48"/>
      <c r="D366" s="48"/>
      <c r="E366" s="48"/>
      <c r="F366" s="48"/>
      <c r="G366" s="48"/>
      <c r="H366" s="49"/>
      <c r="I366" s="50"/>
      <c r="J366" s="51"/>
      <c r="K366" s="1"/>
      <c r="L366" s="27"/>
      <c r="M366" s="40"/>
    </row>
    <row r="367" spans="1:13">
      <c r="A367" s="46" t="s">
        <v>32</v>
      </c>
      <c r="B367" s="62"/>
      <c r="C367" s="62"/>
      <c r="D367" s="62"/>
      <c r="E367" s="62"/>
      <c r="F367" s="62"/>
      <c r="G367" s="62"/>
      <c r="H367" s="63"/>
      <c r="I367" s="558" t="s">
        <v>16</v>
      </c>
      <c r="J367" s="559"/>
      <c r="K367" s="1"/>
      <c r="L367" s="27"/>
      <c r="M367" s="40"/>
    </row>
    <row r="368" spans="1:13">
      <c r="A368" s="46" t="s">
        <v>33</v>
      </c>
      <c r="B368" s="62"/>
      <c r="C368" s="62"/>
      <c r="D368" s="62"/>
      <c r="E368" s="62"/>
      <c r="F368" s="62"/>
      <c r="G368" s="62"/>
      <c r="H368" s="63"/>
      <c r="I368" s="562" t="s">
        <v>97</v>
      </c>
      <c r="J368" s="563"/>
      <c r="K368" s="14"/>
      <c r="L368" s="15"/>
      <c r="M368" s="64"/>
    </row>
    <row r="369" spans="1:13" ht="15.75" thickBot="1">
      <c r="A369" s="37"/>
      <c r="B369" s="48"/>
      <c r="C369" s="48"/>
      <c r="D369" s="48"/>
      <c r="E369" s="48"/>
      <c r="F369" s="48"/>
      <c r="G369" s="48"/>
      <c r="H369" s="49"/>
      <c r="I369" s="564" t="s">
        <v>98</v>
      </c>
      <c r="J369" s="565"/>
      <c r="K369" s="103"/>
      <c r="L369" s="104"/>
      <c r="M369" s="105"/>
    </row>
    <row r="370" spans="1:13">
      <c r="A370" s="65" t="s">
        <v>34</v>
      </c>
      <c r="B370" s="18"/>
      <c r="C370" s="18"/>
      <c r="D370" s="18"/>
      <c r="E370" s="18"/>
      <c r="F370" s="18"/>
      <c r="G370" s="66"/>
      <c r="H370" s="67"/>
      <c r="I370" s="20"/>
      <c r="J370" s="21"/>
      <c r="K370" s="513">
        <f>K372+K379+K387+K391+K392+K396</f>
        <v>59.05</v>
      </c>
      <c r="L370" s="514"/>
      <c r="M370" s="22">
        <f>M372+M379+M387+M391+M392+M396</f>
        <v>671469.36</v>
      </c>
    </row>
    <row r="371" spans="1:13" ht="15.75" thickBot="1">
      <c r="A371" s="106"/>
      <c r="B371" s="107"/>
      <c r="C371" s="107"/>
      <c r="D371" s="107"/>
      <c r="E371" s="107"/>
      <c r="F371" s="107"/>
      <c r="G371" s="107"/>
      <c r="H371" s="108"/>
      <c r="I371" s="32"/>
      <c r="J371" s="33"/>
      <c r="K371" s="34"/>
      <c r="L371" s="35"/>
      <c r="M371" s="36"/>
    </row>
    <row r="372" spans="1:13" ht="15.75" thickBot="1">
      <c r="A372" s="457" t="s">
        <v>35</v>
      </c>
      <c r="B372" s="458"/>
      <c r="C372" s="458"/>
      <c r="D372" s="458"/>
      <c r="E372" s="458"/>
      <c r="F372" s="458"/>
      <c r="G372" s="458"/>
      <c r="H372" s="473"/>
      <c r="I372" s="68"/>
      <c r="J372" s="69"/>
      <c r="K372" s="509">
        <f>K373+K374+K375+K377+K378</f>
        <v>12</v>
      </c>
      <c r="L372" s="510"/>
      <c r="M372" s="70">
        <f>K372*12*I344</f>
        <v>136454.39999999999</v>
      </c>
    </row>
    <row r="373" spans="1:13">
      <c r="A373" s="37" t="s">
        <v>36</v>
      </c>
      <c r="B373" s="48"/>
      <c r="C373" s="48"/>
      <c r="D373" s="48"/>
      <c r="E373" s="48"/>
      <c r="F373" s="48"/>
      <c r="G373" s="48"/>
      <c r="H373" s="49"/>
      <c r="I373" s="556" t="s">
        <v>37</v>
      </c>
      <c r="J373" s="557"/>
      <c r="K373" s="499">
        <v>2.59</v>
      </c>
      <c r="L373" s="500"/>
      <c r="M373" s="40">
        <f>K373*12*I344</f>
        <v>29451.407999999999</v>
      </c>
    </row>
    <row r="374" spans="1:13">
      <c r="A374" s="42" t="s">
        <v>38</v>
      </c>
      <c r="B374" s="71"/>
      <c r="C374" s="71"/>
      <c r="D374" s="71"/>
      <c r="E374" s="71"/>
      <c r="F374" s="71"/>
      <c r="G374" s="71"/>
      <c r="H374" s="72"/>
      <c r="I374" s="558" t="s">
        <v>39</v>
      </c>
      <c r="J374" s="559"/>
      <c r="K374" s="497">
        <v>6.1</v>
      </c>
      <c r="L374" s="498"/>
      <c r="M374" s="40">
        <f>K374*12*I344</f>
        <v>69364.319999999992</v>
      </c>
    </row>
    <row r="375" spans="1:13">
      <c r="A375" s="46" t="s">
        <v>40</v>
      </c>
      <c r="B375" s="62"/>
      <c r="C375" s="62"/>
      <c r="D375" s="62"/>
      <c r="E375" s="62"/>
      <c r="F375" s="62"/>
      <c r="G375" s="62"/>
      <c r="H375" s="63"/>
      <c r="I375" s="562" t="s">
        <v>19</v>
      </c>
      <c r="J375" s="563"/>
      <c r="K375" s="497">
        <v>0.69</v>
      </c>
      <c r="L375" s="498"/>
      <c r="M375" s="40">
        <f>K375*12*I344</f>
        <v>7846.1279999999997</v>
      </c>
    </row>
    <row r="376" spans="1:13">
      <c r="A376" s="73" t="s">
        <v>41</v>
      </c>
      <c r="B376" s="38"/>
      <c r="C376" s="38"/>
      <c r="D376" s="38"/>
      <c r="E376" s="48"/>
      <c r="F376" s="48"/>
      <c r="G376" s="48"/>
      <c r="H376" s="49"/>
      <c r="I376" s="50"/>
      <c r="J376" s="51"/>
      <c r="K376" s="26"/>
      <c r="L376" s="27"/>
      <c r="M376" s="40"/>
    </row>
    <row r="377" spans="1:13">
      <c r="A377" s="42" t="s">
        <v>42</v>
      </c>
      <c r="B377" s="71"/>
      <c r="C377" s="71"/>
      <c r="D377" s="71"/>
      <c r="E377" s="71"/>
      <c r="F377" s="71"/>
      <c r="G377" s="71"/>
      <c r="H377" s="72"/>
      <c r="I377" s="558" t="s">
        <v>14</v>
      </c>
      <c r="J377" s="559"/>
      <c r="K377" s="497">
        <v>0.21</v>
      </c>
      <c r="L377" s="498"/>
      <c r="M377" s="40">
        <f>K377*12*I344</f>
        <v>2387.9520000000002</v>
      </c>
    </row>
    <row r="378" spans="1:13" ht="15.75" thickBot="1">
      <c r="A378" s="46" t="s">
        <v>43</v>
      </c>
      <c r="B378" s="62"/>
      <c r="C378" s="62"/>
      <c r="D378" s="62"/>
      <c r="E378" s="62"/>
      <c r="F378" s="62"/>
      <c r="G378" s="62"/>
      <c r="H378" s="63"/>
      <c r="I378" s="549" t="s">
        <v>14</v>
      </c>
      <c r="J378" s="550"/>
      <c r="K378" s="507">
        <v>2.41</v>
      </c>
      <c r="L378" s="508"/>
      <c r="M378" s="40">
        <f>K378*12*I344</f>
        <v>27404.592000000001</v>
      </c>
    </row>
    <row r="379" spans="1:13" ht="15.75" thickBot="1">
      <c r="A379" s="553" t="s">
        <v>44</v>
      </c>
      <c r="B379" s="554"/>
      <c r="C379" s="554"/>
      <c r="D379" s="554"/>
      <c r="E379" s="554"/>
      <c r="F379" s="554"/>
      <c r="G379" s="554"/>
      <c r="H379" s="555"/>
      <c r="I379" s="68"/>
      <c r="J379" s="69"/>
      <c r="K379" s="471">
        <f>K380+K381+K383+K384+K385+K386</f>
        <v>2.9800000000000004</v>
      </c>
      <c r="L379" s="472"/>
      <c r="M379" s="70">
        <f>K379*12*I344</f>
        <v>33886.176000000007</v>
      </c>
    </row>
    <row r="380" spans="1:13">
      <c r="A380" s="74" t="s">
        <v>45</v>
      </c>
      <c r="B380" s="38"/>
      <c r="C380" s="38"/>
      <c r="D380" s="38"/>
      <c r="E380" s="38"/>
      <c r="F380" s="48"/>
      <c r="G380" s="48"/>
      <c r="H380" s="49"/>
      <c r="I380" s="75"/>
      <c r="J380" s="11"/>
      <c r="K380" s="499">
        <v>0.17</v>
      </c>
      <c r="L380" s="500"/>
      <c r="M380" s="40">
        <f>K380*12*I344</f>
        <v>1933.104</v>
      </c>
    </row>
    <row r="381" spans="1:13">
      <c r="A381" s="3" t="s">
        <v>46</v>
      </c>
      <c r="B381" s="4"/>
      <c r="C381" s="4"/>
      <c r="D381" s="4"/>
      <c r="E381" s="4"/>
      <c r="F381" s="62"/>
      <c r="G381" s="62"/>
      <c r="H381" s="63"/>
      <c r="I381" s="545" t="s">
        <v>47</v>
      </c>
      <c r="J381" s="546"/>
      <c r="K381" s="497">
        <v>1.42</v>
      </c>
      <c r="L381" s="498"/>
      <c r="M381" s="40">
        <f>K381*12*I344</f>
        <v>16147.103999999999</v>
      </c>
    </row>
    <row r="382" spans="1:13">
      <c r="A382" s="37" t="s">
        <v>48</v>
      </c>
      <c r="B382" s="48"/>
      <c r="C382" s="48"/>
      <c r="D382" s="48"/>
      <c r="E382" s="48"/>
      <c r="F382" s="48"/>
      <c r="G382" s="48"/>
      <c r="H382" s="49"/>
      <c r="I382" s="560" t="s">
        <v>49</v>
      </c>
      <c r="J382" s="561"/>
      <c r="K382" s="1"/>
      <c r="L382" s="27"/>
      <c r="M382" s="40"/>
    </row>
    <row r="383" spans="1:13">
      <c r="A383" s="42" t="s">
        <v>50</v>
      </c>
      <c r="B383" s="71"/>
      <c r="C383" s="71"/>
      <c r="D383" s="71"/>
      <c r="E383" s="71"/>
      <c r="F383" s="71"/>
      <c r="G383" s="71"/>
      <c r="H383" s="72"/>
      <c r="I383" s="558" t="s">
        <v>51</v>
      </c>
      <c r="J383" s="559"/>
      <c r="K383" s="497">
        <v>0.87</v>
      </c>
      <c r="L383" s="498"/>
      <c r="M383" s="40">
        <f>K383*12*I344</f>
        <v>9892.9439999999995</v>
      </c>
    </row>
    <row r="384" spans="1:13">
      <c r="A384" s="42" t="s">
        <v>52</v>
      </c>
      <c r="B384" s="71"/>
      <c r="C384" s="71"/>
      <c r="D384" s="71"/>
      <c r="E384" s="71"/>
      <c r="F384" s="71"/>
      <c r="G384" s="71"/>
      <c r="H384" s="72"/>
      <c r="I384" s="558" t="s">
        <v>53</v>
      </c>
      <c r="J384" s="559"/>
      <c r="K384" s="497">
        <v>0.22</v>
      </c>
      <c r="L384" s="498"/>
      <c r="M384" s="40">
        <f>K384*12*I344</f>
        <v>2501.6640000000002</v>
      </c>
    </row>
    <row r="385" spans="1:13">
      <c r="A385" s="46" t="s">
        <v>58</v>
      </c>
      <c r="B385" s="62"/>
      <c r="C385" s="62"/>
      <c r="D385" s="62"/>
      <c r="E385" s="62"/>
      <c r="F385" s="62"/>
      <c r="G385" s="62"/>
      <c r="H385" s="63"/>
      <c r="I385" s="558" t="s">
        <v>59</v>
      </c>
      <c r="J385" s="559"/>
      <c r="K385" s="474">
        <v>0.12</v>
      </c>
      <c r="L385" s="475"/>
      <c r="M385" s="40">
        <f>K385*12*I344</f>
        <v>1364.5439999999999</v>
      </c>
    </row>
    <row r="386" spans="1:13" ht="15.75" thickBot="1">
      <c r="A386" s="46" t="s">
        <v>60</v>
      </c>
      <c r="B386" s="62"/>
      <c r="C386" s="62"/>
      <c r="D386" s="62"/>
      <c r="E386" s="62"/>
      <c r="F386" s="62"/>
      <c r="G386" s="62"/>
      <c r="H386" s="63"/>
      <c r="I386" s="549" t="s">
        <v>61</v>
      </c>
      <c r="J386" s="550"/>
      <c r="K386" s="478">
        <v>0.18</v>
      </c>
      <c r="L386" s="479"/>
      <c r="M386" s="76">
        <f>K386*12*I344</f>
        <v>2046.8160000000003</v>
      </c>
    </row>
    <row r="387" spans="1:13" ht="15.75" thickBot="1">
      <c r="A387" s="553" t="s">
        <v>62</v>
      </c>
      <c r="B387" s="554"/>
      <c r="C387" s="554"/>
      <c r="D387" s="554"/>
      <c r="E387" s="554"/>
      <c r="F387" s="554"/>
      <c r="G387" s="554"/>
      <c r="H387" s="555"/>
      <c r="I387" s="77"/>
      <c r="J387" s="78"/>
      <c r="K387" s="490">
        <f>K388+K389+K390</f>
        <v>11.49</v>
      </c>
      <c r="L387" s="472"/>
      <c r="M387" s="70">
        <f>K387*12*I344</f>
        <v>130655.088</v>
      </c>
    </row>
    <row r="388" spans="1:13">
      <c r="A388" s="37" t="s">
        <v>63</v>
      </c>
      <c r="B388" s="48"/>
      <c r="C388" s="48"/>
      <c r="D388" s="48"/>
      <c r="E388" s="48"/>
      <c r="F388" s="48"/>
      <c r="G388" s="48"/>
      <c r="H388" s="49"/>
      <c r="I388" s="556" t="s">
        <v>64</v>
      </c>
      <c r="J388" s="557"/>
      <c r="K388" s="493">
        <v>0.67</v>
      </c>
      <c r="L388" s="494"/>
      <c r="M388" s="40">
        <f>K388*12*I344</f>
        <v>7618.7040000000006</v>
      </c>
    </row>
    <row r="389" spans="1:13">
      <c r="A389" s="42" t="s">
        <v>68</v>
      </c>
      <c r="B389" s="71"/>
      <c r="C389" s="71"/>
      <c r="D389" s="71"/>
      <c r="E389" s="71"/>
      <c r="F389" s="71"/>
      <c r="G389" s="71"/>
      <c r="H389" s="72"/>
      <c r="I389" s="82" t="s">
        <v>69</v>
      </c>
      <c r="J389" s="83"/>
      <c r="K389" s="474">
        <v>10.61</v>
      </c>
      <c r="L389" s="475"/>
      <c r="M389" s="40">
        <f>K389*12*I344</f>
        <v>120648.432</v>
      </c>
    </row>
    <row r="390" spans="1:13" ht="15.75" thickBot="1">
      <c r="A390" s="46" t="s">
        <v>58</v>
      </c>
      <c r="B390" s="62"/>
      <c r="C390" s="62"/>
      <c r="D390" s="62"/>
      <c r="E390" s="62"/>
      <c r="F390" s="62"/>
      <c r="G390" s="62"/>
      <c r="H390" s="63"/>
      <c r="I390" s="549" t="s">
        <v>59</v>
      </c>
      <c r="J390" s="550"/>
      <c r="K390" s="478">
        <v>0.21</v>
      </c>
      <c r="L390" s="479"/>
      <c r="M390" s="40">
        <f>K390*12*I344</f>
        <v>2387.9520000000002</v>
      </c>
    </row>
    <row r="391" spans="1:13" ht="15.75" thickBot="1">
      <c r="A391" s="84" t="s">
        <v>70</v>
      </c>
      <c r="B391" s="85"/>
      <c r="C391" s="85"/>
      <c r="D391" s="85"/>
      <c r="E391" s="85"/>
      <c r="F391" s="85"/>
      <c r="G391" s="85"/>
      <c r="H391" s="86"/>
      <c r="I391" s="543" t="s">
        <v>71</v>
      </c>
      <c r="J391" s="544"/>
      <c r="K391" s="551">
        <v>30.18</v>
      </c>
      <c r="L391" s="552"/>
      <c r="M391" s="70">
        <f>K391*12*I344</f>
        <v>343182.81599999999</v>
      </c>
    </row>
    <row r="392" spans="1:13" ht="15.75" thickBot="1">
      <c r="A392" s="457" t="s">
        <v>72</v>
      </c>
      <c r="B392" s="458"/>
      <c r="C392" s="458"/>
      <c r="D392" s="458"/>
      <c r="E392" s="458"/>
      <c r="F392" s="458"/>
      <c r="G392" s="458"/>
      <c r="H392" s="473"/>
      <c r="I392" s="68"/>
      <c r="J392" s="69"/>
      <c r="K392" s="471">
        <v>2.29</v>
      </c>
      <c r="L392" s="472"/>
      <c r="M392" s="70">
        <f>K392*12*I344</f>
        <v>26040.048000000003</v>
      </c>
    </row>
    <row r="393" spans="1:13">
      <c r="A393" s="41" t="s">
        <v>99</v>
      </c>
      <c r="B393" s="58"/>
      <c r="C393" s="58"/>
      <c r="D393" s="58"/>
      <c r="E393" s="58"/>
      <c r="F393" s="58"/>
      <c r="G393" s="58"/>
      <c r="H393" s="59"/>
      <c r="I393" s="547" t="s">
        <v>73</v>
      </c>
      <c r="J393" s="548"/>
      <c r="K393" s="87"/>
      <c r="L393" s="81"/>
      <c r="M393" s="40"/>
    </row>
    <row r="394" spans="1:13">
      <c r="A394" s="41" t="s">
        <v>100</v>
      </c>
      <c r="B394" s="58"/>
      <c r="C394" s="58"/>
      <c r="D394" s="58"/>
      <c r="E394" s="58"/>
      <c r="F394" s="58"/>
      <c r="G394" s="58"/>
      <c r="H394" s="59"/>
      <c r="I394" s="10"/>
      <c r="J394" s="11"/>
      <c r="K394" s="87"/>
      <c r="L394" s="81"/>
      <c r="M394" s="40"/>
    </row>
    <row r="395" spans="1:13" ht="15.75" thickBot="1">
      <c r="A395" s="41" t="s">
        <v>101</v>
      </c>
      <c r="B395" s="58"/>
      <c r="C395" s="58"/>
      <c r="D395" s="58"/>
      <c r="E395" s="58"/>
      <c r="F395" s="58"/>
      <c r="G395" s="58"/>
      <c r="H395" s="59"/>
      <c r="I395" s="109"/>
      <c r="J395" s="11"/>
      <c r="K395" s="87"/>
      <c r="L395" s="81"/>
      <c r="M395" s="40"/>
    </row>
    <row r="396" spans="1:13" ht="15.75" thickBot="1">
      <c r="A396" s="84" t="s">
        <v>74</v>
      </c>
      <c r="B396" s="85"/>
      <c r="C396" s="85"/>
      <c r="D396" s="85"/>
      <c r="E396" s="85"/>
      <c r="F396" s="85"/>
      <c r="G396" s="85"/>
      <c r="H396" s="86"/>
      <c r="I396" s="68"/>
      <c r="J396" s="69"/>
      <c r="K396" s="471">
        <v>0.11</v>
      </c>
      <c r="L396" s="472"/>
      <c r="M396" s="70">
        <f>K396*12*I344</f>
        <v>1250.8320000000001</v>
      </c>
    </row>
    <row r="397" spans="1:13">
      <c r="A397" s="41" t="s">
        <v>75</v>
      </c>
      <c r="B397" s="58"/>
      <c r="C397" s="58"/>
      <c r="D397" s="58"/>
      <c r="E397" s="58"/>
      <c r="F397" s="58"/>
      <c r="G397" s="58"/>
      <c r="H397" s="59"/>
      <c r="I397" s="547" t="s">
        <v>14</v>
      </c>
      <c r="J397" s="548"/>
      <c r="K397" s="80"/>
      <c r="L397" s="81"/>
      <c r="M397" s="40"/>
    </row>
    <row r="398" spans="1:13" ht="15.75" thickBot="1">
      <c r="A398" s="41" t="s">
        <v>76</v>
      </c>
      <c r="B398" s="58"/>
      <c r="C398" s="58"/>
      <c r="D398" s="58"/>
      <c r="E398" s="58"/>
      <c r="F398" s="58"/>
      <c r="G398" s="58"/>
      <c r="H398" s="59"/>
      <c r="I398" s="10"/>
      <c r="J398" s="11"/>
      <c r="K398" s="80"/>
      <c r="L398" s="81"/>
      <c r="M398" s="40"/>
    </row>
    <row r="399" spans="1:13" ht="15.75" thickBot="1">
      <c r="A399" s="457" t="s">
        <v>117</v>
      </c>
      <c r="B399" s="458"/>
      <c r="C399" s="458"/>
      <c r="D399" s="458"/>
      <c r="E399" s="458"/>
      <c r="F399" s="458"/>
      <c r="G399" s="458"/>
      <c r="H399" s="473"/>
      <c r="I399" s="68"/>
      <c r="J399" s="69"/>
      <c r="K399" s="471">
        <v>9.64</v>
      </c>
      <c r="L399" s="472"/>
      <c r="M399" s="70">
        <f>K399*12*I344</f>
        <v>109618.368</v>
      </c>
    </row>
    <row r="400" spans="1:13">
      <c r="A400" s="41" t="s">
        <v>102</v>
      </c>
      <c r="B400" s="79"/>
      <c r="C400" s="79"/>
      <c r="D400" s="79"/>
      <c r="E400" s="79"/>
      <c r="F400" s="58"/>
      <c r="G400" s="79"/>
      <c r="H400" s="59"/>
      <c r="I400" s="547" t="s">
        <v>78</v>
      </c>
      <c r="J400" s="548"/>
      <c r="K400" s="87"/>
      <c r="L400" s="81"/>
      <c r="M400" s="40"/>
    </row>
    <row r="401" spans="1:13">
      <c r="A401" s="41" t="s">
        <v>103</v>
      </c>
      <c r="B401" s="79"/>
      <c r="C401" s="79"/>
      <c r="D401" s="79"/>
      <c r="E401" s="79"/>
      <c r="F401" s="58"/>
      <c r="G401" s="79"/>
      <c r="H401" s="59"/>
      <c r="I401" s="545" t="s">
        <v>79</v>
      </c>
      <c r="J401" s="546"/>
      <c r="K401" s="87"/>
      <c r="L401" s="81"/>
      <c r="M401" s="40"/>
    </row>
    <row r="402" spans="1:13">
      <c r="A402" s="41" t="s">
        <v>104</v>
      </c>
      <c r="B402" s="79"/>
      <c r="C402" s="79"/>
      <c r="D402" s="79"/>
      <c r="E402" s="79"/>
      <c r="F402" s="58"/>
      <c r="G402" s="79"/>
      <c r="H402" s="59"/>
      <c r="I402" s="545" t="s">
        <v>80</v>
      </c>
      <c r="J402" s="546"/>
      <c r="K402" s="87"/>
      <c r="L402" s="81"/>
      <c r="M402" s="40"/>
    </row>
    <row r="403" spans="1:13">
      <c r="A403" s="41" t="s">
        <v>105</v>
      </c>
      <c r="B403" s="79"/>
      <c r="C403" s="79"/>
      <c r="D403" s="79"/>
      <c r="E403" s="79"/>
      <c r="F403" s="58"/>
      <c r="G403" s="79"/>
      <c r="H403" s="59"/>
      <c r="I403" s="545" t="s">
        <v>81</v>
      </c>
      <c r="J403" s="546"/>
      <c r="K403" s="87"/>
      <c r="L403" s="81"/>
      <c r="M403" s="40"/>
    </row>
    <row r="404" spans="1:13">
      <c r="A404" s="41" t="s">
        <v>106</v>
      </c>
      <c r="B404" s="79"/>
      <c r="C404" s="79"/>
      <c r="D404" s="79"/>
      <c r="E404" s="79"/>
      <c r="F404" s="58"/>
      <c r="G404" s="79"/>
      <c r="H404" s="59"/>
      <c r="I404" s="545" t="s">
        <v>82</v>
      </c>
      <c r="J404" s="546"/>
      <c r="K404" s="87"/>
      <c r="L404" s="81"/>
      <c r="M404" s="40"/>
    </row>
    <row r="405" spans="1:13">
      <c r="A405" s="41" t="s">
        <v>107</v>
      </c>
      <c r="B405" s="79"/>
      <c r="C405" s="79"/>
      <c r="D405" s="79"/>
      <c r="E405" s="79"/>
      <c r="F405" s="58"/>
      <c r="G405" s="79"/>
      <c r="H405" s="59"/>
      <c r="I405" s="10"/>
      <c r="J405" s="11"/>
      <c r="K405" s="87"/>
      <c r="L405" s="88"/>
      <c r="M405" s="40"/>
    </row>
    <row r="406" spans="1:13">
      <c r="A406" s="41" t="s">
        <v>108</v>
      </c>
      <c r="B406" s="79"/>
      <c r="C406" s="79"/>
      <c r="D406" s="79"/>
      <c r="E406" s="79"/>
      <c r="F406" s="58"/>
      <c r="G406" s="79"/>
      <c r="H406" s="59"/>
      <c r="I406" s="10"/>
      <c r="J406" s="11"/>
      <c r="K406" s="87"/>
      <c r="L406" s="81"/>
      <c r="M406" s="40"/>
    </row>
    <row r="407" spans="1:13">
      <c r="A407" s="41" t="s">
        <v>109</v>
      </c>
      <c r="B407" s="79"/>
      <c r="C407" s="79"/>
      <c r="D407" s="79"/>
      <c r="E407" s="79"/>
      <c r="F407" s="58"/>
      <c r="G407" s="79"/>
      <c r="H407" s="59"/>
      <c r="I407" s="10"/>
      <c r="J407" s="11"/>
      <c r="K407" s="87"/>
      <c r="L407" s="81"/>
      <c r="M407" s="40"/>
    </row>
    <row r="408" spans="1:13">
      <c r="A408" s="41" t="s">
        <v>83</v>
      </c>
      <c r="B408" s="79"/>
      <c r="C408" s="79"/>
      <c r="D408" s="79"/>
      <c r="E408" s="79"/>
      <c r="F408" s="58"/>
      <c r="G408" s="79"/>
      <c r="H408" s="59"/>
      <c r="I408" s="10"/>
      <c r="J408" s="11"/>
      <c r="K408" s="87"/>
      <c r="L408" s="81"/>
      <c r="M408" s="40"/>
    </row>
    <row r="409" spans="1:13">
      <c r="A409" s="41" t="s">
        <v>110</v>
      </c>
      <c r="B409" s="79"/>
      <c r="C409" s="79"/>
      <c r="D409" s="79"/>
      <c r="E409" s="79"/>
      <c r="F409" s="58"/>
      <c r="G409" s="79"/>
      <c r="H409" s="59"/>
      <c r="I409" s="10"/>
      <c r="J409" s="11"/>
      <c r="K409" s="87"/>
      <c r="L409" s="81"/>
      <c r="M409" s="40"/>
    </row>
    <row r="410" spans="1:13" ht="15.75" thickBot="1">
      <c r="A410" s="466" t="s">
        <v>111</v>
      </c>
      <c r="B410" s="467"/>
      <c r="C410" s="467"/>
      <c r="D410" s="467"/>
      <c r="E410" s="467"/>
      <c r="F410" s="467"/>
      <c r="G410" s="467"/>
      <c r="H410" s="468"/>
      <c r="I410" s="10"/>
      <c r="J410" s="11"/>
      <c r="K410" s="26"/>
      <c r="L410" s="27"/>
      <c r="M410" s="40"/>
    </row>
    <row r="411" spans="1:13">
      <c r="A411" s="89" t="s">
        <v>84</v>
      </c>
      <c r="B411" s="90"/>
      <c r="C411" s="90"/>
      <c r="D411" s="90"/>
      <c r="E411" s="90"/>
      <c r="F411" s="90"/>
      <c r="G411" s="90"/>
      <c r="H411" s="90"/>
      <c r="I411" s="547" t="s">
        <v>85</v>
      </c>
      <c r="J411" s="548"/>
      <c r="K411" s="91"/>
      <c r="L411" s="92"/>
      <c r="M411" s="22"/>
    </row>
    <row r="412" spans="1:13" ht="15.75" thickBot="1">
      <c r="A412" s="93" t="s">
        <v>86</v>
      </c>
      <c r="B412" s="94"/>
      <c r="C412" s="94"/>
      <c r="D412" s="94"/>
      <c r="E412" s="94"/>
      <c r="F412" s="94"/>
      <c r="G412" s="94"/>
      <c r="H412" s="94"/>
      <c r="I412" s="95"/>
      <c r="J412" s="33"/>
      <c r="K412" s="34"/>
      <c r="L412" s="35"/>
      <c r="M412" s="36"/>
    </row>
    <row r="413" spans="1:13" ht="15.75" thickBot="1">
      <c r="A413" s="457" t="s">
        <v>87</v>
      </c>
      <c r="B413" s="458"/>
      <c r="C413" s="458"/>
      <c r="D413" s="458"/>
      <c r="E413" s="458"/>
      <c r="F413" s="458"/>
      <c r="G413" s="458"/>
      <c r="H413" s="459"/>
      <c r="I413" s="540" t="s">
        <v>88</v>
      </c>
      <c r="J413" s="541"/>
      <c r="K413" s="462">
        <v>1.84</v>
      </c>
      <c r="L413" s="463"/>
      <c r="M413" s="96">
        <f>K413*12*I344</f>
        <v>20923.008000000002</v>
      </c>
    </row>
    <row r="414" spans="1:13" ht="15.75" thickBot="1">
      <c r="A414" s="542" t="s">
        <v>89</v>
      </c>
      <c r="B414" s="458"/>
      <c r="C414" s="458"/>
      <c r="D414" s="458"/>
      <c r="E414" s="458"/>
      <c r="F414" s="458"/>
      <c r="G414" s="458"/>
      <c r="H414" s="473"/>
      <c r="I414" s="543" t="s">
        <v>85</v>
      </c>
      <c r="J414" s="544"/>
      <c r="K414" s="509">
        <v>0.56999999999999995</v>
      </c>
      <c r="L414" s="510"/>
      <c r="M414" s="40">
        <f>I344*K414*12</f>
        <v>6481.5839999999989</v>
      </c>
    </row>
    <row r="415" spans="1:13" ht="15.75" thickBot="1">
      <c r="A415" s="97" t="s">
        <v>90</v>
      </c>
      <c r="B415" s="98"/>
      <c r="C415" s="98"/>
      <c r="D415" s="98"/>
      <c r="E415" s="98"/>
      <c r="F415" s="98"/>
      <c r="G415" s="98"/>
      <c r="H415" s="98"/>
      <c r="I415" s="99"/>
      <c r="J415" s="100"/>
      <c r="K415" s="532"/>
      <c r="L415" s="533"/>
      <c r="M415" s="96"/>
    </row>
    <row r="416" spans="1:13" ht="15.75" thickBot="1">
      <c r="A416" s="449" t="s">
        <v>91</v>
      </c>
      <c r="B416" s="450"/>
      <c r="C416" s="450"/>
      <c r="D416" s="450"/>
      <c r="E416" s="450"/>
      <c r="F416" s="450"/>
      <c r="G416" s="450"/>
      <c r="H416" s="451"/>
      <c r="I416" s="110"/>
      <c r="J416" s="111"/>
      <c r="K416" s="452">
        <v>82.92</v>
      </c>
      <c r="L416" s="453"/>
      <c r="M416" s="112">
        <f>K416*I344*12</f>
        <v>942899.90399999998</v>
      </c>
    </row>
    <row r="417" spans="1:13" ht="16.5" thickBot="1">
      <c r="A417" s="573" t="s">
        <v>92</v>
      </c>
      <c r="B417" s="574"/>
      <c r="C417" s="574"/>
      <c r="D417" s="574"/>
      <c r="E417" s="574"/>
      <c r="F417" s="574"/>
      <c r="G417" s="574"/>
      <c r="H417" s="574"/>
      <c r="I417" s="110"/>
      <c r="J417" s="111"/>
      <c r="K417" s="452">
        <f>K418-K416</f>
        <v>4.1499999999999915</v>
      </c>
      <c r="L417" s="453"/>
      <c r="M417" s="112">
        <f>K417*I344*12</f>
        <v>47190.479999999909</v>
      </c>
    </row>
    <row r="418" spans="1:13" ht="16.5" thickBot="1">
      <c r="A418" s="575" t="s">
        <v>93</v>
      </c>
      <c r="B418" s="576"/>
      <c r="C418" s="576"/>
      <c r="D418" s="576"/>
      <c r="E418" s="576"/>
      <c r="F418" s="576"/>
      <c r="G418" s="576"/>
      <c r="H418" s="576"/>
      <c r="I418" s="110"/>
      <c r="J418" s="111"/>
      <c r="K418" s="452">
        <f>K415+K414+K413+K399+K370+K355+K345</f>
        <v>87.07</v>
      </c>
      <c r="L418" s="453"/>
      <c r="M418" s="112">
        <f>M415+M414+M413+M399+M370+M355+M345</f>
        <v>990090.38399999985</v>
      </c>
    </row>
    <row r="419" spans="1:13" ht="15.75">
      <c r="A419" s="570" t="s">
        <v>0</v>
      </c>
      <c r="B419" s="570"/>
      <c r="C419" s="570"/>
      <c r="D419" s="570"/>
      <c r="E419" s="570"/>
      <c r="F419" s="570"/>
      <c r="G419" s="570"/>
      <c r="H419" s="570"/>
      <c r="I419" s="570"/>
      <c r="J419" s="570"/>
      <c r="K419" s="570"/>
      <c r="L419" s="570"/>
      <c r="M419" s="1"/>
    </row>
    <row r="420" spans="1:13" ht="15.75">
      <c r="A420" s="527" t="s">
        <v>1</v>
      </c>
      <c r="B420" s="527"/>
      <c r="C420" s="527"/>
      <c r="D420" s="527"/>
      <c r="E420" s="527"/>
      <c r="F420" s="527"/>
      <c r="G420" s="527"/>
      <c r="H420" s="527"/>
      <c r="I420" s="527"/>
      <c r="J420" s="527"/>
      <c r="K420" s="527"/>
      <c r="L420" s="527"/>
      <c r="M420" s="1"/>
    </row>
    <row r="421" spans="1:13" ht="15.75">
      <c r="A421" s="2"/>
      <c r="B421" s="2"/>
      <c r="C421" s="2"/>
      <c r="D421" s="2"/>
      <c r="E421" s="2"/>
      <c r="F421" s="2" t="s">
        <v>118</v>
      </c>
      <c r="G421" s="2"/>
      <c r="H421" s="2"/>
      <c r="I421" s="2"/>
      <c r="J421" s="2"/>
      <c r="K421" s="571">
        <v>46023</v>
      </c>
      <c r="L421" s="571"/>
      <c r="M421" s="571"/>
    </row>
    <row r="422" spans="1:13">
      <c r="A422" s="3"/>
      <c r="B422" s="4"/>
      <c r="C422" s="572" t="s">
        <v>2</v>
      </c>
      <c r="D422" s="572"/>
      <c r="E422" s="572"/>
      <c r="F422" s="4"/>
      <c r="G422" s="4"/>
      <c r="H422" s="5"/>
      <c r="I422" s="562" t="s">
        <v>3</v>
      </c>
      <c r="J422" s="563"/>
      <c r="K422" s="503" t="s">
        <v>4</v>
      </c>
      <c r="L422" s="504"/>
      <c r="M422" s="6"/>
    </row>
    <row r="423" spans="1:13">
      <c r="A423" s="7"/>
      <c r="B423" s="8"/>
      <c r="C423" s="8"/>
      <c r="D423" s="8"/>
      <c r="E423" s="8"/>
      <c r="F423" s="8"/>
      <c r="G423" s="8"/>
      <c r="H423" s="9"/>
      <c r="I423" s="10"/>
      <c r="J423" s="11"/>
      <c r="K423" s="464" t="s">
        <v>5</v>
      </c>
      <c r="L423" s="465"/>
      <c r="M423" s="12" t="s">
        <v>6</v>
      </c>
    </row>
    <row r="424" spans="1:13">
      <c r="A424" s="7"/>
      <c r="B424" s="8"/>
      <c r="C424" s="8"/>
      <c r="D424" s="8"/>
      <c r="E424" s="8"/>
      <c r="F424" s="8"/>
      <c r="G424" s="8"/>
      <c r="H424" s="9"/>
      <c r="I424" s="560" t="s">
        <v>7</v>
      </c>
      <c r="J424" s="561"/>
      <c r="K424" s="501" t="s">
        <v>8</v>
      </c>
      <c r="L424" s="502"/>
      <c r="M424" s="12" t="s">
        <v>9</v>
      </c>
    </row>
    <row r="425" spans="1:13" ht="16.5" thickBot="1">
      <c r="A425" s="13"/>
      <c r="B425" s="14"/>
      <c r="C425" s="14"/>
      <c r="D425" s="14"/>
      <c r="E425" s="14"/>
      <c r="F425" s="14"/>
      <c r="G425" s="14"/>
      <c r="H425" s="15"/>
      <c r="I425" s="566">
        <v>873.5</v>
      </c>
      <c r="J425" s="567"/>
      <c r="K425" s="568"/>
      <c r="L425" s="569"/>
      <c r="M425" s="16"/>
    </row>
    <row r="426" spans="1:13">
      <c r="A426" s="17" t="s">
        <v>10</v>
      </c>
      <c r="B426" s="18"/>
      <c r="C426" s="18"/>
      <c r="D426" s="18"/>
      <c r="E426" s="18"/>
      <c r="F426" s="18"/>
      <c r="G426" s="18"/>
      <c r="H426" s="19"/>
      <c r="I426" s="20"/>
      <c r="J426" s="21"/>
      <c r="K426" s="525">
        <f>K429+K432</f>
        <v>8.7799999999999994</v>
      </c>
      <c r="L426" s="516"/>
      <c r="M426" s="22">
        <f>K426*12*I425</f>
        <v>92031.959999999992</v>
      </c>
    </row>
    <row r="427" spans="1:13">
      <c r="A427" s="23" t="s">
        <v>11</v>
      </c>
      <c r="B427" s="24"/>
      <c r="C427" s="24"/>
      <c r="D427" s="24"/>
      <c r="E427" s="24"/>
      <c r="F427" s="24"/>
      <c r="G427" s="24"/>
      <c r="H427" s="25"/>
      <c r="I427" s="10"/>
      <c r="J427" s="11"/>
      <c r="K427" s="26"/>
      <c r="L427" s="27"/>
      <c r="M427" s="28"/>
    </row>
    <row r="428" spans="1:13" ht="15.75" thickBot="1">
      <c r="A428" s="29" t="s">
        <v>12</v>
      </c>
      <c r="B428" s="30"/>
      <c r="C428" s="30"/>
      <c r="D428" s="30"/>
      <c r="E428" s="30"/>
      <c r="F428" s="30"/>
      <c r="G428" s="30"/>
      <c r="H428" s="31"/>
      <c r="I428" s="32"/>
      <c r="J428" s="33"/>
      <c r="K428" s="34"/>
      <c r="L428" s="35"/>
      <c r="M428" s="36"/>
    </row>
    <row r="429" spans="1:13">
      <c r="A429" s="37" t="s">
        <v>13</v>
      </c>
      <c r="B429" s="38"/>
      <c r="C429" s="38"/>
      <c r="D429" s="38"/>
      <c r="E429" s="38"/>
      <c r="F429" s="38"/>
      <c r="G429" s="38"/>
      <c r="H429" s="39"/>
      <c r="I429" s="556" t="s">
        <v>14</v>
      </c>
      <c r="J429" s="557"/>
      <c r="K429" s="499">
        <v>5.25</v>
      </c>
      <c r="L429" s="500"/>
      <c r="M429" s="40">
        <f>K429*12*I425</f>
        <v>55030.5</v>
      </c>
    </row>
    <row r="430" spans="1:13">
      <c r="A430" s="41" t="s">
        <v>15</v>
      </c>
      <c r="B430" s="8"/>
      <c r="C430" s="8"/>
      <c r="D430" s="8"/>
      <c r="E430" s="8"/>
      <c r="F430" s="8"/>
      <c r="G430" s="8"/>
      <c r="H430" s="9"/>
      <c r="I430" s="562" t="s">
        <v>16</v>
      </c>
      <c r="J430" s="563"/>
      <c r="K430" s="1"/>
      <c r="L430" s="27"/>
      <c r="M430" s="40"/>
    </row>
    <row r="431" spans="1:13">
      <c r="A431" s="37" t="s">
        <v>17</v>
      </c>
      <c r="B431" s="38"/>
      <c r="C431" s="38"/>
      <c r="D431" s="38"/>
      <c r="E431" s="38"/>
      <c r="F431" s="38"/>
      <c r="G431" s="38"/>
      <c r="H431" s="39"/>
      <c r="I431" s="560"/>
      <c r="J431" s="561"/>
      <c r="K431" s="1"/>
      <c r="L431" s="27"/>
      <c r="M431" s="40"/>
    </row>
    <row r="432" spans="1:13">
      <c r="A432" s="37" t="s">
        <v>18</v>
      </c>
      <c r="B432" s="38"/>
      <c r="C432" s="38"/>
      <c r="D432" s="38"/>
      <c r="E432" s="38"/>
      <c r="F432" s="38"/>
      <c r="G432" s="38"/>
      <c r="H432" s="39"/>
      <c r="I432" s="558" t="s">
        <v>19</v>
      </c>
      <c r="J432" s="559"/>
      <c r="K432" s="497">
        <v>3.53</v>
      </c>
      <c r="L432" s="498"/>
      <c r="M432" s="40">
        <f>K432*12*I425</f>
        <v>37001.46</v>
      </c>
    </row>
    <row r="433" spans="1:13" ht="15.75">
      <c r="A433" s="42" t="s">
        <v>20</v>
      </c>
      <c r="B433" s="43"/>
      <c r="C433" s="43"/>
      <c r="D433" s="43"/>
      <c r="E433" s="43"/>
      <c r="F433" s="43"/>
      <c r="G433" s="43"/>
      <c r="H433" s="44"/>
      <c r="I433" s="562" t="s">
        <v>16</v>
      </c>
      <c r="J433" s="563"/>
      <c r="K433" s="2"/>
      <c r="L433" s="45"/>
      <c r="M433" s="40"/>
    </row>
    <row r="434" spans="1:13">
      <c r="A434" s="46" t="s">
        <v>21</v>
      </c>
      <c r="B434" s="4"/>
      <c r="C434" s="4"/>
      <c r="D434" s="4"/>
      <c r="E434" s="4"/>
      <c r="F434" s="4"/>
      <c r="G434" s="4"/>
      <c r="H434" s="5"/>
      <c r="I434" s="545"/>
      <c r="J434" s="546"/>
      <c r="K434" s="47"/>
      <c r="L434" s="27"/>
      <c r="M434" s="40"/>
    </row>
    <row r="435" spans="1:13" ht="15.75" thickBot="1">
      <c r="A435" s="37" t="s">
        <v>22</v>
      </c>
      <c r="B435" s="48"/>
      <c r="C435" s="48"/>
      <c r="D435" s="48"/>
      <c r="E435" s="48"/>
      <c r="F435" s="48"/>
      <c r="G435" s="48"/>
      <c r="H435" s="49"/>
      <c r="I435" s="50"/>
      <c r="J435" s="51"/>
      <c r="K435" s="478"/>
      <c r="L435" s="479"/>
      <c r="M435" s="40"/>
    </row>
    <row r="436" spans="1:13">
      <c r="A436" s="17" t="s">
        <v>23</v>
      </c>
      <c r="B436" s="52"/>
      <c r="C436" s="52"/>
      <c r="D436" s="52"/>
      <c r="E436" s="52"/>
      <c r="F436" s="52"/>
      <c r="G436" s="52"/>
      <c r="H436" s="53"/>
      <c r="I436" s="20"/>
      <c r="J436" s="54"/>
      <c r="K436" s="515">
        <f>K438+K443+K446</f>
        <v>7.1899999999999995</v>
      </c>
      <c r="L436" s="516"/>
      <c r="M436" s="22">
        <f>K436*12*I425</f>
        <v>75365.58</v>
      </c>
    </row>
    <row r="437" spans="1:13" ht="15.75" thickBot="1">
      <c r="A437" s="29" t="s">
        <v>24</v>
      </c>
      <c r="B437" s="55"/>
      <c r="C437" s="55"/>
      <c r="D437" s="55"/>
      <c r="E437" s="55"/>
      <c r="F437" s="55"/>
      <c r="G437" s="55"/>
      <c r="H437" s="56"/>
      <c r="I437" s="32"/>
      <c r="J437" s="57"/>
      <c r="K437" s="34"/>
      <c r="L437" s="35"/>
      <c r="M437" s="36"/>
    </row>
    <row r="438" spans="1:13">
      <c r="A438" s="41" t="s">
        <v>25</v>
      </c>
      <c r="B438" s="58"/>
      <c r="C438" s="58"/>
      <c r="D438" s="58"/>
      <c r="E438" s="58"/>
      <c r="F438" s="58"/>
      <c r="G438" s="58"/>
      <c r="H438" s="59"/>
      <c r="I438" s="547" t="s">
        <v>14</v>
      </c>
      <c r="J438" s="548"/>
      <c r="K438" s="499">
        <v>3.6</v>
      </c>
      <c r="L438" s="500"/>
      <c r="M438" s="40">
        <f>K438*12*I425</f>
        <v>37735.200000000004</v>
      </c>
    </row>
    <row r="439" spans="1:13">
      <c r="A439" s="37" t="s">
        <v>26</v>
      </c>
      <c r="B439" s="48"/>
      <c r="C439" s="48"/>
      <c r="D439" s="48"/>
      <c r="E439" s="48"/>
      <c r="F439" s="48"/>
      <c r="G439" s="48"/>
      <c r="H439" s="49"/>
      <c r="I439" s="60"/>
      <c r="J439" s="61"/>
      <c r="K439" s="1"/>
      <c r="L439" s="27"/>
      <c r="M439" s="40"/>
    </row>
    <row r="440" spans="1:13">
      <c r="A440" s="41" t="s">
        <v>15</v>
      </c>
      <c r="B440" s="8"/>
      <c r="C440" s="8"/>
      <c r="D440" s="8"/>
      <c r="E440" s="8"/>
      <c r="F440" s="8"/>
      <c r="G440" s="8"/>
      <c r="H440" s="9"/>
      <c r="I440" s="562" t="s">
        <v>16</v>
      </c>
      <c r="J440" s="563"/>
      <c r="K440" s="1"/>
      <c r="L440" s="27"/>
      <c r="M440" s="40"/>
    </row>
    <row r="441" spans="1:13">
      <c r="A441" s="37" t="s">
        <v>17</v>
      </c>
      <c r="B441" s="38"/>
      <c r="C441" s="38"/>
      <c r="D441" s="38"/>
      <c r="E441" s="38"/>
      <c r="F441" s="38"/>
      <c r="G441" s="38"/>
      <c r="H441" s="39"/>
      <c r="I441" s="560"/>
      <c r="J441" s="561"/>
      <c r="K441" s="1"/>
      <c r="L441" s="27"/>
      <c r="M441" s="40"/>
    </row>
    <row r="442" spans="1:13">
      <c r="A442" s="42" t="s">
        <v>27</v>
      </c>
      <c r="B442" s="43"/>
      <c r="C442" s="44"/>
      <c r="D442" s="8"/>
      <c r="E442" s="8"/>
      <c r="F442" s="8"/>
      <c r="G442" s="8"/>
      <c r="H442" s="9"/>
      <c r="I442" s="558" t="s">
        <v>16</v>
      </c>
      <c r="J442" s="559"/>
      <c r="K442" s="1"/>
      <c r="L442" s="27"/>
      <c r="M442" s="40"/>
    </row>
    <row r="443" spans="1:13">
      <c r="A443" s="41" t="s">
        <v>28</v>
      </c>
      <c r="B443" s="8"/>
      <c r="C443" s="8"/>
      <c r="D443" s="43"/>
      <c r="E443" s="43"/>
      <c r="F443" s="43"/>
      <c r="G443" s="43"/>
      <c r="H443" s="44"/>
      <c r="I443" s="558" t="s">
        <v>19</v>
      </c>
      <c r="J443" s="559"/>
      <c r="K443" s="497">
        <v>1.58</v>
      </c>
      <c r="L443" s="498"/>
      <c r="M443" s="40">
        <f>K443*12*I425</f>
        <v>16561.560000000001</v>
      </c>
    </row>
    <row r="444" spans="1:13">
      <c r="A444" s="46" t="s">
        <v>29</v>
      </c>
      <c r="B444" s="62"/>
      <c r="C444" s="62"/>
      <c r="D444" s="62"/>
      <c r="E444" s="62"/>
      <c r="F444" s="62"/>
      <c r="G444" s="62"/>
      <c r="H444" s="63"/>
      <c r="I444" s="562" t="s">
        <v>95</v>
      </c>
      <c r="J444" s="563"/>
      <c r="K444" s="1"/>
      <c r="L444" s="27"/>
      <c r="M444" s="40"/>
    </row>
    <row r="445" spans="1:13">
      <c r="A445" s="37"/>
      <c r="B445" s="48"/>
      <c r="C445" s="48"/>
      <c r="D445" s="48"/>
      <c r="E445" s="48"/>
      <c r="F445" s="48"/>
      <c r="G445" s="48"/>
      <c r="H445" s="49"/>
      <c r="I445" s="50" t="s">
        <v>96</v>
      </c>
      <c r="J445" s="51"/>
      <c r="K445" s="47"/>
      <c r="L445" s="27"/>
      <c r="M445" s="40"/>
    </row>
    <row r="446" spans="1:13">
      <c r="A446" s="46" t="s">
        <v>30</v>
      </c>
      <c r="B446" s="62"/>
      <c r="C446" s="62"/>
      <c r="D446" s="62"/>
      <c r="E446" s="62"/>
      <c r="F446" s="62"/>
      <c r="G446" s="62"/>
      <c r="H446" s="63"/>
      <c r="I446" s="562" t="s">
        <v>19</v>
      </c>
      <c r="J446" s="563"/>
      <c r="K446" s="497">
        <v>2.0099999999999998</v>
      </c>
      <c r="L446" s="498"/>
      <c r="M446" s="40">
        <f>K446*12*I425</f>
        <v>21068.819999999996</v>
      </c>
    </row>
    <row r="447" spans="1:13">
      <c r="A447" s="37" t="s">
        <v>31</v>
      </c>
      <c r="B447" s="48"/>
      <c r="C447" s="48"/>
      <c r="D447" s="48"/>
      <c r="E447" s="48"/>
      <c r="F447" s="48"/>
      <c r="G447" s="48"/>
      <c r="H447" s="49"/>
      <c r="I447" s="50"/>
      <c r="J447" s="51"/>
      <c r="K447" s="1"/>
      <c r="L447" s="27"/>
      <c r="M447" s="40"/>
    </row>
    <row r="448" spans="1:13">
      <c r="A448" s="46" t="s">
        <v>32</v>
      </c>
      <c r="B448" s="62"/>
      <c r="C448" s="62"/>
      <c r="D448" s="62"/>
      <c r="E448" s="62"/>
      <c r="F448" s="62"/>
      <c r="G448" s="62"/>
      <c r="H448" s="63"/>
      <c r="I448" s="558" t="s">
        <v>16</v>
      </c>
      <c r="J448" s="559"/>
      <c r="K448" s="1"/>
      <c r="L448" s="27"/>
      <c r="M448" s="40"/>
    </row>
    <row r="449" spans="1:13">
      <c r="A449" s="46" t="s">
        <v>33</v>
      </c>
      <c r="B449" s="62"/>
      <c r="C449" s="62"/>
      <c r="D449" s="62"/>
      <c r="E449" s="62"/>
      <c r="F449" s="62"/>
      <c r="G449" s="62"/>
      <c r="H449" s="63"/>
      <c r="I449" s="562" t="s">
        <v>97</v>
      </c>
      <c r="J449" s="563"/>
      <c r="K449" s="14"/>
      <c r="L449" s="15"/>
      <c r="M449" s="64"/>
    </row>
    <row r="450" spans="1:13" ht="15.75" thickBot="1">
      <c r="A450" s="37"/>
      <c r="B450" s="48"/>
      <c r="C450" s="48"/>
      <c r="D450" s="48"/>
      <c r="E450" s="48"/>
      <c r="F450" s="48"/>
      <c r="G450" s="48"/>
      <c r="H450" s="49"/>
      <c r="I450" s="564" t="s">
        <v>98</v>
      </c>
      <c r="J450" s="565"/>
      <c r="K450" s="103"/>
      <c r="L450" s="104"/>
      <c r="M450" s="105"/>
    </row>
    <row r="451" spans="1:13">
      <c r="A451" s="65" t="s">
        <v>34</v>
      </c>
      <c r="B451" s="18"/>
      <c r="C451" s="18"/>
      <c r="D451" s="18"/>
      <c r="E451" s="18"/>
      <c r="F451" s="18"/>
      <c r="G451" s="66"/>
      <c r="H451" s="67"/>
      <c r="I451" s="20"/>
      <c r="J451" s="21"/>
      <c r="K451" s="513">
        <f>K453+K460+K468+K472+K473+K477</f>
        <v>53.93</v>
      </c>
      <c r="L451" s="514"/>
      <c r="M451" s="22">
        <f>M453+M460+M468+M472+M473+M477</f>
        <v>565294.26</v>
      </c>
    </row>
    <row r="452" spans="1:13" ht="15.75" thickBot="1">
      <c r="A452" s="106"/>
      <c r="B452" s="107"/>
      <c r="C452" s="107"/>
      <c r="D452" s="107"/>
      <c r="E452" s="107"/>
      <c r="F452" s="107"/>
      <c r="G452" s="107"/>
      <c r="H452" s="108"/>
      <c r="I452" s="32"/>
      <c r="J452" s="33"/>
      <c r="K452" s="34"/>
      <c r="L452" s="35"/>
      <c r="M452" s="36"/>
    </row>
    <row r="453" spans="1:13" ht="15.75" thickBot="1">
      <c r="A453" s="457" t="s">
        <v>35</v>
      </c>
      <c r="B453" s="458"/>
      <c r="C453" s="458"/>
      <c r="D453" s="458"/>
      <c r="E453" s="458"/>
      <c r="F453" s="458"/>
      <c r="G453" s="458"/>
      <c r="H453" s="473"/>
      <c r="I453" s="68"/>
      <c r="J453" s="69"/>
      <c r="K453" s="509">
        <f>K454+K455+K456+K458+K459</f>
        <v>11.4</v>
      </c>
      <c r="L453" s="510"/>
      <c r="M453" s="70">
        <f>K453*12*I425</f>
        <v>119494.8</v>
      </c>
    </row>
    <row r="454" spans="1:13">
      <c r="A454" s="37" t="s">
        <v>36</v>
      </c>
      <c r="B454" s="48"/>
      <c r="C454" s="48"/>
      <c r="D454" s="48"/>
      <c r="E454" s="48"/>
      <c r="F454" s="48"/>
      <c r="G454" s="48"/>
      <c r="H454" s="49"/>
      <c r="I454" s="556" t="s">
        <v>37</v>
      </c>
      <c r="J454" s="557"/>
      <c r="K454" s="499">
        <v>2.59</v>
      </c>
      <c r="L454" s="500"/>
      <c r="M454" s="40">
        <f>K454*12*I425</f>
        <v>27148.379999999997</v>
      </c>
    </row>
    <row r="455" spans="1:13">
      <c r="A455" s="42" t="s">
        <v>38</v>
      </c>
      <c r="B455" s="71"/>
      <c r="C455" s="71"/>
      <c r="D455" s="71"/>
      <c r="E455" s="71"/>
      <c r="F455" s="71"/>
      <c r="G455" s="71"/>
      <c r="H455" s="72"/>
      <c r="I455" s="558" t="s">
        <v>39</v>
      </c>
      <c r="J455" s="559"/>
      <c r="K455" s="497">
        <v>6.1</v>
      </c>
      <c r="L455" s="498"/>
      <c r="M455" s="40">
        <f>K455*12*I425</f>
        <v>63940.19999999999</v>
      </c>
    </row>
    <row r="456" spans="1:13">
      <c r="A456" s="46" t="s">
        <v>40</v>
      </c>
      <c r="B456" s="62"/>
      <c r="C456" s="62"/>
      <c r="D456" s="62"/>
      <c r="E456" s="62"/>
      <c r="F456" s="62"/>
      <c r="G456" s="62"/>
      <c r="H456" s="63"/>
      <c r="I456" s="562" t="s">
        <v>19</v>
      </c>
      <c r="J456" s="563"/>
      <c r="K456" s="497">
        <v>0.69</v>
      </c>
      <c r="L456" s="498"/>
      <c r="M456" s="40">
        <f>K456*12*I425</f>
        <v>7232.579999999999</v>
      </c>
    </row>
    <row r="457" spans="1:13">
      <c r="A457" s="73" t="s">
        <v>41</v>
      </c>
      <c r="B457" s="38"/>
      <c r="C457" s="38"/>
      <c r="D457" s="38"/>
      <c r="E457" s="48"/>
      <c r="F457" s="48"/>
      <c r="G457" s="48"/>
      <c r="H457" s="49"/>
      <c r="I457" s="50"/>
      <c r="J457" s="51"/>
      <c r="K457" s="26"/>
      <c r="L457" s="27"/>
      <c r="M457" s="40"/>
    </row>
    <row r="458" spans="1:13">
      <c r="A458" s="42" t="s">
        <v>42</v>
      </c>
      <c r="B458" s="71"/>
      <c r="C458" s="71"/>
      <c r="D458" s="71"/>
      <c r="E458" s="71"/>
      <c r="F458" s="71"/>
      <c r="G458" s="71"/>
      <c r="H458" s="72"/>
      <c r="I458" s="558" t="s">
        <v>14</v>
      </c>
      <c r="J458" s="559"/>
      <c r="K458" s="497">
        <v>0.21</v>
      </c>
      <c r="L458" s="498"/>
      <c r="M458" s="40">
        <f>K458*12*I425</f>
        <v>2201.2199999999998</v>
      </c>
    </row>
    <row r="459" spans="1:13" ht="15.75" thickBot="1">
      <c r="A459" s="46" t="s">
        <v>43</v>
      </c>
      <c r="B459" s="62"/>
      <c r="C459" s="62"/>
      <c r="D459" s="62"/>
      <c r="E459" s="62"/>
      <c r="F459" s="62"/>
      <c r="G459" s="62"/>
      <c r="H459" s="63"/>
      <c r="I459" s="549" t="s">
        <v>14</v>
      </c>
      <c r="J459" s="550"/>
      <c r="K459" s="507">
        <v>1.81</v>
      </c>
      <c r="L459" s="508"/>
      <c r="M459" s="40">
        <f>K459*12*I425</f>
        <v>18972.419999999998</v>
      </c>
    </row>
    <row r="460" spans="1:13" ht="15.75" thickBot="1">
      <c r="A460" s="553" t="s">
        <v>44</v>
      </c>
      <c r="B460" s="554"/>
      <c r="C460" s="554"/>
      <c r="D460" s="554"/>
      <c r="E460" s="554"/>
      <c r="F460" s="554"/>
      <c r="G460" s="554"/>
      <c r="H460" s="555"/>
      <c r="I460" s="68"/>
      <c r="J460" s="69"/>
      <c r="K460" s="471">
        <f>K461+K462+K464+K465+K466+K467</f>
        <v>2.9800000000000004</v>
      </c>
      <c r="L460" s="472"/>
      <c r="M460" s="70">
        <f>K460*12*I425</f>
        <v>31236.360000000004</v>
      </c>
    </row>
    <row r="461" spans="1:13">
      <c r="A461" s="74" t="s">
        <v>45</v>
      </c>
      <c r="B461" s="38"/>
      <c r="C461" s="38"/>
      <c r="D461" s="38"/>
      <c r="E461" s="38"/>
      <c r="F461" s="48"/>
      <c r="G461" s="48"/>
      <c r="H461" s="49"/>
      <c r="I461" s="75"/>
      <c r="J461" s="11"/>
      <c r="K461" s="499">
        <v>0.17</v>
      </c>
      <c r="L461" s="500"/>
      <c r="M461" s="40">
        <f>K461*12*I425</f>
        <v>1781.94</v>
      </c>
    </row>
    <row r="462" spans="1:13">
      <c r="A462" s="3" t="s">
        <v>46</v>
      </c>
      <c r="B462" s="4"/>
      <c r="C462" s="4"/>
      <c r="D462" s="4"/>
      <c r="E462" s="4"/>
      <c r="F462" s="62"/>
      <c r="G462" s="62"/>
      <c r="H462" s="63"/>
      <c r="I462" s="545" t="s">
        <v>47</v>
      </c>
      <c r="J462" s="546"/>
      <c r="K462" s="497">
        <v>1.42</v>
      </c>
      <c r="L462" s="498"/>
      <c r="M462" s="40">
        <f>K462*12*I425</f>
        <v>14884.439999999999</v>
      </c>
    </row>
    <row r="463" spans="1:13">
      <c r="A463" s="37" t="s">
        <v>48</v>
      </c>
      <c r="B463" s="48"/>
      <c r="C463" s="48"/>
      <c r="D463" s="48"/>
      <c r="E463" s="48"/>
      <c r="F463" s="48"/>
      <c r="G463" s="48"/>
      <c r="H463" s="49"/>
      <c r="I463" s="560" t="s">
        <v>49</v>
      </c>
      <c r="J463" s="561"/>
      <c r="K463" s="1"/>
      <c r="L463" s="27"/>
      <c r="M463" s="40"/>
    </row>
    <row r="464" spans="1:13">
      <c r="A464" s="42" t="s">
        <v>50</v>
      </c>
      <c r="B464" s="71"/>
      <c r="C464" s="71"/>
      <c r="D464" s="71"/>
      <c r="E464" s="71"/>
      <c r="F464" s="71"/>
      <c r="G464" s="71"/>
      <c r="H464" s="72"/>
      <c r="I464" s="558" t="s">
        <v>51</v>
      </c>
      <c r="J464" s="559"/>
      <c r="K464" s="497">
        <v>0.87</v>
      </c>
      <c r="L464" s="498"/>
      <c r="M464" s="40">
        <f>K464*12*I425</f>
        <v>9119.34</v>
      </c>
    </row>
    <row r="465" spans="1:13">
      <c r="A465" s="42" t="s">
        <v>52</v>
      </c>
      <c r="B465" s="71"/>
      <c r="C465" s="71"/>
      <c r="D465" s="71"/>
      <c r="E465" s="71"/>
      <c r="F465" s="71"/>
      <c r="G465" s="71"/>
      <c r="H465" s="72"/>
      <c r="I465" s="558" t="s">
        <v>53</v>
      </c>
      <c r="J465" s="559"/>
      <c r="K465" s="497">
        <v>0.22</v>
      </c>
      <c r="L465" s="498"/>
      <c r="M465" s="40">
        <f>K465*12*I425</f>
        <v>2306.04</v>
      </c>
    </row>
    <row r="466" spans="1:13">
      <c r="A466" s="46" t="s">
        <v>58</v>
      </c>
      <c r="B466" s="62"/>
      <c r="C466" s="62"/>
      <c r="D466" s="62"/>
      <c r="E466" s="62"/>
      <c r="F466" s="62"/>
      <c r="G466" s="62"/>
      <c r="H466" s="63"/>
      <c r="I466" s="558" t="s">
        <v>59</v>
      </c>
      <c r="J466" s="559"/>
      <c r="K466" s="474">
        <v>0.12</v>
      </c>
      <c r="L466" s="475"/>
      <c r="M466" s="40">
        <f>K466*12*I425</f>
        <v>1257.8399999999999</v>
      </c>
    </row>
    <row r="467" spans="1:13" ht="15.75" thickBot="1">
      <c r="A467" s="46" t="s">
        <v>60</v>
      </c>
      <c r="B467" s="62"/>
      <c r="C467" s="62"/>
      <c r="D467" s="62"/>
      <c r="E467" s="62"/>
      <c r="F467" s="62"/>
      <c r="G467" s="62"/>
      <c r="H467" s="63"/>
      <c r="I467" s="549" t="s">
        <v>61</v>
      </c>
      <c r="J467" s="550"/>
      <c r="K467" s="478">
        <v>0.18</v>
      </c>
      <c r="L467" s="479"/>
      <c r="M467" s="76">
        <f>K467*12*I425</f>
        <v>1886.7600000000002</v>
      </c>
    </row>
    <row r="468" spans="1:13" ht="15.75" thickBot="1">
      <c r="A468" s="553" t="s">
        <v>62</v>
      </c>
      <c r="B468" s="554"/>
      <c r="C468" s="554"/>
      <c r="D468" s="554"/>
      <c r="E468" s="554"/>
      <c r="F468" s="554"/>
      <c r="G468" s="554"/>
      <c r="H468" s="555"/>
      <c r="I468" s="77"/>
      <c r="J468" s="78"/>
      <c r="K468" s="490">
        <f>K469+K470+K471</f>
        <v>1.94</v>
      </c>
      <c r="L468" s="472"/>
      <c r="M468" s="70">
        <f>K468*12*I425</f>
        <v>20335.080000000002</v>
      </c>
    </row>
    <row r="469" spans="1:13">
      <c r="A469" s="37" t="s">
        <v>63</v>
      </c>
      <c r="B469" s="48"/>
      <c r="C469" s="48"/>
      <c r="D469" s="48"/>
      <c r="E469" s="48"/>
      <c r="F469" s="48"/>
      <c r="G469" s="48"/>
      <c r="H469" s="49"/>
      <c r="I469" s="556" t="s">
        <v>64</v>
      </c>
      <c r="J469" s="557"/>
      <c r="K469" s="493">
        <v>0.67</v>
      </c>
      <c r="L469" s="494"/>
      <c r="M469" s="40">
        <f>K469*12*I425</f>
        <v>7022.9400000000005</v>
      </c>
    </row>
    <row r="470" spans="1:13">
      <c r="A470" s="42" t="s">
        <v>68</v>
      </c>
      <c r="B470" s="71"/>
      <c r="C470" s="71"/>
      <c r="D470" s="71"/>
      <c r="E470" s="71"/>
      <c r="F470" s="71"/>
      <c r="G470" s="71"/>
      <c r="H470" s="72"/>
      <c r="I470" s="82" t="s">
        <v>69</v>
      </c>
      <c r="J470" s="83"/>
      <c r="K470" s="474">
        <v>1.06</v>
      </c>
      <c r="L470" s="475"/>
      <c r="M470" s="40">
        <f>K470*12*I425</f>
        <v>11110.92</v>
      </c>
    </row>
    <row r="471" spans="1:13" ht="15.75" thickBot="1">
      <c r="A471" s="46" t="s">
        <v>58</v>
      </c>
      <c r="B471" s="62"/>
      <c r="C471" s="62"/>
      <c r="D471" s="62"/>
      <c r="E471" s="62"/>
      <c r="F471" s="62"/>
      <c r="G471" s="62"/>
      <c r="H471" s="63"/>
      <c r="I471" s="549" t="s">
        <v>59</v>
      </c>
      <c r="J471" s="550"/>
      <c r="K471" s="478">
        <v>0.21</v>
      </c>
      <c r="L471" s="479"/>
      <c r="M471" s="40">
        <f>K471*12*I425</f>
        <v>2201.2199999999998</v>
      </c>
    </row>
    <row r="472" spans="1:13" ht="15.75" thickBot="1">
      <c r="A472" s="84" t="s">
        <v>70</v>
      </c>
      <c r="B472" s="85"/>
      <c r="C472" s="85"/>
      <c r="D472" s="85"/>
      <c r="E472" s="85"/>
      <c r="F472" s="85"/>
      <c r="G472" s="85"/>
      <c r="H472" s="86"/>
      <c r="I472" s="543" t="s">
        <v>71</v>
      </c>
      <c r="J472" s="544"/>
      <c r="K472" s="551">
        <v>34.979999999999997</v>
      </c>
      <c r="L472" s="552"/>
      <c r="M472" s="70">
        <f>K472*12*I425</f>
        <v>366660.36</v>
      </c>
    </row>
    <row r="473" spans="1:13" ht="15.75" thickBot="1">
      <c r="A473" s="457" t="s">
        <v>72</v>
      </c>
      <c r="B473" s="458"/>
      <c r="C473" s="458"/>
      <c r="D473" s="458"/>
      <c r="E473" s="458"/>
      <c r="F473" s="458"/>
      <c r="G473" s="458"/>
      <c r="H473" s="473"/>
      <c r="I473" s="68"/>
      <c r="J473" s="69"/>
      <c r="K473" s="471">
        <v>2.52</v>
      </c>
      <c r="L473" s="472"/>
      <c r="M473" s="70">
        <f>K473*12*I425</f>
        <v>26414.640000000003</v>
      </c>
    </row>
    <row r="474" spans="1:13">
      <c r="A474" s="41" t="s">
        <v>99</v>
      </c>
      <c r="B474" s="58"/>
      <c r="C474" s="58"/>
      <c r="D474" s="58"/>
      <c r="E474" s="58"/>
      <c r="F474" s="58"/>
      <c r="G474" s="58"/>
      <c r="H474" s="59"/>
      <c r="I474" s="547" t="s">
        <v>73</v>
      </c>
      <c r="J474" s="548"/>
      <c r="K474" s="87"/>
      <c r="L474" s="81"/>
      <c r="M474" s="40"/>
    </row>
    <row r="475" spans="1:13">
      <c r="A475" s="41" t="s">
        <v>100</v>
      </c>
      <c r="B475" s="58"/>
      <c r="C475" s="58"/>
      <c r="D475" s="58"/>
      <c r="E475" s="58"/>
      <c r="F475" s="58"/>
      <c r="G475" s="58"/>
      <c r="H475" s="59"/>
      <c r="I475" s="10"/>
      <c r="J475" s="11"/>
      <c r="K475" s="87"/>
      <c r="L475" s="81"/>
      <c r="M475" s="40"/>
    </row>
    <row r="476" spans="1:13" ht="15.75" thickBot="1">
      <c r="A476" s="41" t="s">
        <v>101</v>
      </c>
      <c r="B476" s="58"/>
      <c r="C476" s="58"/>
      <c r="D476" s="58"/>
      <c r="E476" s="58"/>
      <c r="F476" s="58"/>
      <c r="G476" s="58"/>
      <c r="H476" s="59"/>
      <c r="I476" s="109"/>
      <c r="J476" s="11"/>
      <c r="K476" s="87"/>
      <c r="L476" s="81"/>
      <c r="M476" s="40"/>
    </row>
    <row r="477" spans="1:13" ht="15.75" thickBot="1">
      <c r="A477" s="84" t="s">
        <v>74</v>
      </c>
      <c r="B477" s="85"/>
      <c r="C477" s="85"/>
      <c r="D477" s="85"/>
      <c r="E477" s="85"/>
      <c r="F477" s="85"/>
      <c r="G477" s="85"/>
      <c r="H477" s="86"/>
      <c r="I477" s="68"/>
      <c r="J477" s="69"/>
      <c r="K477" s="471">
        <v>0.11</v>
      </c>
      <c r="L477" s="472"/>
      <c r="M477" s="70">
        <f>K477*12*I425</f>
        <v>1153.02</v>
      </c>
    </row>
    <row r="478" spans="1:13">
      <c r="A478" s="41" t="s">
        <v>75</v>
      </c>
      <c r="B478" s="58"/>
      <c r="C478" s="58"/>
      <c r="D478" s="58"/>
      <c r="E478" s="58"/>
      <c r="F478" s="58"/>
      <c r="G478" s="58"/>
      <c r="H478" s="59"/>
      <c r="I478" s="547" t="s">
        <v>14</v>
      </c>
      <c r="J478" s="548"/>
      <c r="K478" s="80"/>
      <c r="L478" s="81"/>
      <c r="M478" s="40"/>
    </row>
    <row r="479" spans="1:13" ht="15.75" thickBot="1">
      <c r="A479" s="41" t="s">
        <v>76</v>
      </c>
      <c r="B479" s="58"/>
      <c r="C479" s="58"/>
      <c r="D479" s="58"/>
      <c r="E479" s="58"/>
      <c r="F479" s="58"/>
      <c r="G479" s="58"/>
      <c r="H479" s="59"/>
      <c r="I479" s="10"/>
      <c r="J479" s="11"/>
      <c r="K479" s="80"/>
      <c r="L479" s="81"/>
      <c r="M479" s="40"/>
    </row>
    <row r="480" spans="1:13" ht="15.75" thickBot="1">
      <c r="A480" s="457" t="s">
        <v>77</v>
      </c>
      <c r="B480" s="458"/>
      <c r="C480" s="458"/>
      <c r="D480" s="458"/>
      <c r="E480" s="458"/>
      <c r="F480" s="458"/>
      <c r="G480" s="458"/>
      <c r="H480" s="473"/>
      <c r="I480" s="68"/>
      <c r="J480" s="69"/>
      <c r="K480" s="471">
        <v>9.64</v>
      </c>
      <c r="L480" s="472"/>
      <c r="M480" s="70">
        <f>K480*12*I425</f>
        <v>101046.48000000001</v>
      </c>
    </row>
    <row r="481" spans="1:13">
      <c r="A481" s="41" t="s">
        <v>102</v>
      </c>
      <c r="B481" s="79"/>
      <c r="C481" s="79"/>
      <c r="D481" s="79"/>
      <c r="E481" s="79"/>
      <c r="F481" s="58"/>
      <c r="G481" s="79"/>
      <c r="H481" s="59"/>
      <c r="I481" s="547" t="s">
        <v>78</v>
      </c>
      <c r="J481" s="548"/>
      <c r="K481" s="87"/>
      <c r="L481" s="81"/>
      <c r="M481" s="40"/>
    </row>
    <row r="482" spans="1:13">
      <c r="A482" s="41" t="s">
        <v>103</v>
      </c>
      <c r="B482" s="79"/>
      <c r="C482" s="79"/>
      <c r="D482" s="79"/>
      <c r="E482" s="79"/>
      <c r="F482" s="58"/>
      <c r="G482" s="79"/>
      <c r="H482" s="59"/>
      <c r="I482" s="545" t="s">
        <v>79</v>
      </c>
      <c r="J482" s="546"/>
      <c r="K482" s="87"/>
      <c r="L482" s="81"/>
      <c r="M482" s="40"/>
    </row>
    <row r="483" spans="1:13">
      <c r="A483" s="41" t="s">
        <v>104</v>
      </c>
      <c r="B483" s="79"/>
      <c r="C483" s="79"/>
      <c r="D483" s="79"/>
      <c r="E483" s="79"/>
      <c r="F483" s="58"/>
      <c r="G483" s="79"/>
      <c r="H483" s="59"/>
      <c r="I483" s="545" t="s">
        <v>80</v>
      </c>
      <c r="J483" s="546"/>
      <c r="K483" s="87"/>
      <c r="L483" s="81"/>
      <c r="M483" s="40"/>
    </row>
    <row r="484" spans="1:13">
      <c r="A484" s="41" t="s">
        <v>105</v>
      </c>
      <c r="B484" s="79"/>
      <c r="C484" s="79"/>
      <c r="D484" s="79"/>
      <c r="E484" s="79"/>
      <c r="F484" s="58"/>
      <c r="G484" s="79"/>
      <c r="H484" s="59"/>
      <c r="I484" s="545" t="s">
        <v>81</v>
      </c>
      <c r="J484" s="546"/>
      <c r="K484" s="87"/>
      <c r="L484" s="81"/>
      <c r="M484" s="40"/>
    </row>
    <row r="485" spans="1:13">
      <c r="A485" s="41" t="s">
        <v>106</v>
      </c>
      <c r="B485" s="79"/>
      <c r="C485" s="79"/>
      <c r="D485" s="79"/>
      <c r="E485" s="79"/>
      <c r="F485" s="58"/>
      <c r="G485" s="79"/>
      <c r="H485" s="59"/>
      <c r="I485" s="545" t="s">
        <v>82</v>
      </c>
      <c r="J485" s="546"/>
      <c r="K485" s="87"/>
      <c r="L485" s="81"/>
      <c r="M485" s="40"/>
    </row>
    <row r="486" spans="1:13">
      <c r="A486" s="41" t="s">
        <v>107</v>
      </c>
      <c r="B486" s="79"/>
      <c r="C486" s="79"/>
      <c r="D486" s="79"/>
      <c r="E486" s="79"/>
      <c r="F486" s="58"/>
      <c r="G486" s="79"/>
      <c r="H486" s="59"/>
      <c r="I486" s="10"/>
      <c r="J486" s="11"/>
      <c r="K486" s="87"/>
      <c r="L486" s="88"/>
      <c r="M486" s="40"/>
    </row>
    <row r="487" spans="1:13">
      <c r="A487" s="41" t="s">
        <v>108</v>
      </c>
      <c r="B487" s="79"/>
      <c r="C487" s="79"/>
      <c r="D487" s="79"/>
      <c r="E487" s="79"/>
      <c r="F487" s="58"/>
      <c r="G487" s="79"/>
      <c r="H487" s="59"/>
      <c r="I487" s="10"/>
      <c r="J487" s="11"/>
      <c r="K487" s="87"/>
      <c r="L487" s="81"/>
      <c r="M487" s="40"/>
    </row>
    <row r="488" spans="1:13">
      <c r="A488" s="41" t="s">
        <v>109</v>
      </c>
      <c r="B488" s="79"/>
      <c r="C488" s="79"/>
      <c r="D488" s="79"/>
      <c r="E488" s="79"/>
      <c r="F488" s="58"/>
      <c r="G488" s="79"/>
      <c r="H488" s="59"/>
      <c r="I488" s="10"/>
      <c r="J488" s="11"/>
      <c r="K488" s="87"/>
      <c r="L488" s="81"/>
      <c r="M488" s="40"/>
    </row>
    <row r="489" spans="1:13">
      <c r="A489" s="41" t="s">
        <v>83</v>
      </c>
      <c r="B489" s="79"/>
      <c r="C489" s="79"/>
      <c r="D489" s="79"/>
      <c r="E489" s="79"/>
      <c r="F489" s="58"/>
      <c r="G489" s="79"/>
      <c r="H489" s="59"/>
      <c r="I489" s="10"/>
      <c r="J489" s="11"/>
      <c r="K489" s="87"/>
      <c r="L489" s="81"/>
      <c r="M489" s="40"/>
    </row>
    <row r="490" spans="1:13">
      <c r="A490" s="41" t="s">
        <v>110</v>
      </c>
      <c r="B490" s="79"/>
      <c r="C490" s="79"/>
      <c r="D490" s="79"/>
      <c r="E490" s="79"/>
      <c r="F490" s="58"/>
      <c r="G490" s="79"/>
      <c r="H490" s="59"/>
      <c r="I490" s="10"/>
      <c r="J490" s="11"/>
      <c r="K490" s="87"/>
      <c r="L490" s="81"/>
      <c r="M490" s="40"/>
    </row>
    <row r="491" spans="1:13" ht="15.75" thickBot="1">
      <c r="A491" s="466" t="s">
        <v>111</v>
      </c>
      <c r="B491" s="467"/>
      <c r="C491" s="467"/>
      <c r="D491" s="467"/>
      <c r="E491" s="467"/>
      <c r="F491" s="467"/>
      <c r="G491" s="467"/>
      <c r="H491" s="468"/>
      <c r="I491" s="10"/>
      <c r="J491" s="11"/>
      <c r="K491" s="26"/>
      <c r="L491" s="27"/>
      <c r="M491" s="40"/>
    </row>
    <row r="492" spans="1:13">
      <c r="A492" s="89" t="s">
        <v>84</v>
      </c>
      <c r="B492" s="90"/>
      <c r="C492" s="90"/>
      <c r="D492" s="90"/>
      <c r="E492" s="90"/>
      <c r="F492" s="90"/>
      <c r="G492" s="90"/>
      <c r="H492" s="90"/>
      <c r="I492" s="547" t="s">
        <v>85</v>
      </c>
      <c r="J492" s="548"/>
      <c r="K492" s="91"/>
      <c r="L492" s="92"/>
      <c r="M492" s="22"/>
    </row>
    <row r="493" spans="1:13" ht="15.75" thickBot="1">
      <c r="A493" s="93" t="s">
        <v>86</v>
      </c>
      <c r="B493" s="94"/>
      <c r="C493" s="94"/>
      <c r="D493" s="94"/>
      <c r="E493" s="94"/>
      <c r="F493" s="94"/>
      <c r="G493" s="94"/>
      <c r="H493" s="94"/>
      <c r="I493" s="95"/>
      <c r="J493" s="33"/>
      <c r="K493" s="34"/>
      <c r="L493" s="35"/>
      <c r="M493" s="36"/>
    </row>
    <row r="494" spans="1:13" ht="15.75" thickBot="1">
      <c r="A494" s="457" t="s">
        <v>87</v>
      </c>
      <c r="B494" s="458"/>
      <c r="C494" s="458"/>
      <c r="D494" s="458"/>
      <c r="E494" s="458"/>
      <c r="F494" s="458"/>
      <c r="G494" s="458"/>
      <c r="H494" s="459"/>
      <c r="I494" s="540" t="s">
        <v>88</v>
      </c>
      <c r="J494" s="541"/>
      <c r="K494" s="462">
        <v>1.84</v>
      </c>
      <c r="L494" s="463"/>
      <c r="M494" s="96">
        <f>K494*12*I425</f>
        <v>19286.88</v>
      </c>
    </row>
    <row r="495" spans="1:13" ht="16.5" customHeight="1" thickBot="1">
      <c r="A495" s="542" t="s">
        <v>89</v>
      </c>
      <c r="B495" s="458"/>
      <c r="C495" s="458"/>
      <c r="D495" s="458"/>
      <c r="E495" s="458"/>
      <c r="F495" s="458"/>
      <c r="G495" s="458"/>
      <c r="H495" s="473"/>
      <c r="I495" s="543" t="s">
        <v>85</v>
      </c>
      <c r="J495" s="544"/>
      <c r="K495" s="509">
        <v>0.61</v>
      </c>
      <c r="L495" s="510"/>
      <c r="M495" s="40">
        <f>I425*K495*12</f>
        <v>6394.02</v>
      </c>
    </row>
    <row r="496" spans="1:13" ht="15.75" thickBot="1">
      <c r="A496" s="97" t="s">
        <v>90</v>
      </c>
      <c r="B496" s="98"/>
      <c r="C496" s="98"/>
      <c r="D496" s="98"/>
      <c r="E496" s="98"/>
      <c r="F496" s="98"/>
      <c r="G496" s="98"/>
      <c r="H496" s="98"/>
      <c r="I496" s="99"/>
      <c r="J496" s="100"/>
      <c r="K496" s="532">
        <v>0</v>
      </c>
      <c r="L496" s="533"/>
      <c r="M496" s="96">
        <f>K496*12*I425</f>
        <v>0</v>
      </c>
    </row>
    <row r="497" spans="1:13" ht="15.75" thickBot="1">
      <c r="A497" s="449" t="s">
        <v>91</v>
      </c>
      <c r="B497" s="450"/>
      <c r="C497" s="450"/>
      <c r="D497" s="450"/>
      <c r="E497" s="450"/>
      <c r="F497" s="450"/>
      <c r="G497" s="450"/>
      <c r="H497" s="451"/>
      <c r="I497" s="110"/>
      <c r="J497" s="111"/>
      <c r="K497" s="452">
        <v>78.09</v>
      </c>
      <c r="L497" s="453"/>
      <c r="M497" s="112">
        <f>K497*I425*12</f>
        <v>818539.38000000012</v>
      </c>
    </row>
    <row r="498" spans="1:13" ht="16.5" thickBot="1">
      <c r="A498" s="534" t="s">
        <v>92</v>
      </c>
      <c r="B498" s="535"/>
      <c r="C498" s="535"/>
      <c r="D498" s="535"/>
      <c r="E498" s="535"/>
      <c r="F498" s="535"/>
      <c r="G498" s="535"/>
      <c r="H498" s="536"/>
      <c r="I498" s="110"/>
      <c r="J498" s="111"/>
      <c r="K498" s="452">
        <f>K499-K497</f>
        <v>3.8999999999999915</v>
      </c>
      <c r="L498" s="453"/>
      <c r="M498" s="112">
        <f>K498*I425*12</f>
        <v>40879.799999999908</v>
      </c>
    </row>
    <row r="499" spans="1:13" ht="16.5" thickBot="1">
      <c r="A499" s="537" t="s">
        <v>93</v>
      </c>
      <c r="B499" s="538"/>
      <c r="C499" s="538"/>
      <c r="D499" s="538"/>
      <c r="E499" s="538"/>
      <c r="F499" s="538"/>
      <c r="G499" s="538"/>
      <c r="H499" s="539"/>
      <c r="I499" s="110"/>
      <c r="J499" s="111"/>
      <c r="K499" s="452">
        <f>K496+K495+K494+K480+K451+K436+K426</f>
        <v>81.99</v>
      </c>
      <c r="L499" s="453"/>
      <c r="M499" s="112">
        <f>M496+M495+M494+M480+M451+M436+M426</f>
        <v>859419.17999999993</v>
      </c>
    </row>
    <row r="501" spans="1:13" ht="15.75">
      <c r="A501" s="570" t="s">
        <v>0</v>
      </c>
      <c r="B501" s="570"/>
      <c r="C501" s="570"/>
      <c r="D501" s="570"/>
      <c r="E501" s="570"/>
      <c r="F501" s="570"/>
      <c r="G501" s="570"/>
      <c r="H501" s="570"/>
      <c r="I501" s="570"/>
      <c r="J501" s="570"/>
      <c r="K501" s="570"/>
      <c r="L501" s="570"/>
      <c r="M501" s="1"/>
    </row>
    <row r="502" spans="1:13" ht="15.75">
      <c r="A502" s="527" t="s">
        <v>1</v>
      </c>
      <c r="B502" s="527"/>
      <c r="C502" s="527"/>
      <c r="D502" s="527"/>
      <c r="E502" s="527"/>
      <c r="F502" s="527"/>
      <c r="G502" s="527"/>
      <c r="H502" s="527"/>
      <c r="I502" s="527"/>
      <c r="J502" s="527"/>
      <c r="K502" s="527"/>
      <c r="L502" s="527"/>
      <c r="M502" s="1"/>
    </row>
    <row r="503" spans="1:13" ht="15.75">
      <c r="A503" s="2"/>
      <c r="B503" s="2"/>
      <c r="C503" s="2"/>
      <c r="D503" s="2"/>
      <c r="E503" s="2"/>
      <c r="F503" s="2" t="s">
        <v>119</v>
      </c>
      <c r="G503" s="2"/>
      <c r="H503" s="2"/>
      <c r="I503" s="2"/>
      <c r="J503" s="2"/>
      <c r="K503" s="571">
        <v>46023</v>
      </c>
      <c r="L503" s="571"/>
      <c r="M503" s="571"/>
    </row>
    <row r="504" spans="1:13">
      <c r="A504" s="3"/>
      <c r="B504" s="4"/>
      <c r="C504" s="572" t="s">
        <v>2</v>
      </c>
      <c r="D504" s="572"/>
      <c r="E504" s="572"/>
      <c r="F504" s="4"/>
      <c r="G504" s="4"/>
      <c r="H504" s="5"/>
      <c r="I504" s="562" t="s">
        <v>3</v>
      </c>
      <c r="J504" s="563"/>
      <c r="K504" s="503" t="s">
        <v>4</v>
      </c>
      <c r="L504" s="504"/>
      <c r="M504" s="6"/>
    </row>
    <row r="505" spans="1:13">
      <c r="A505" s="7"/>
      <c r="B505" s="8"/>
      <c r="C505" s="8"/>
      <c r="D505" s="8"/>
      <c r="E505" s="8"/>
      <c r="F505" s="8"/>
      <c r="G505" s="8"/>
      <c r="H505" s="9"/>
      <c r="I505" s="10"/>
      <c r="J505" s="11"/>
      <c r="K505" s="464" t="s">
        <v>5</v>
      </c>
      <c r="L505" s="465"/>
      <c r="M505" s="12" t="s">
        <v>6</v>
      </c>
    </row>
    <row r="506" spans="1:13">
      <c r="A506" s="7"/>
      <c r="B506" s="8"/>
      <c r="C506" s="8"/>
      <c r="D506" s="8"/>
      <c r="E506" s="8"/>
      <c r="F506" s="8"/>
      <c r="G506" s="8"/>
      <c r="H506" s="9"/>
      <c r="I506" s="560" t="s">
        <v>7</v>
      </c>
      <c r="J506" s="561"/>
      <c r="K506" s="501" t="s">
        <v>8</v>
      </c>
      <c r="L506" s="502"/>
      <c r="M506" s="12" t="s">
        <v>9</v>
      </c>
    </row>
    <row r="507" spans="1:13" ht="16.5" thickBot="1">
      <c r="A507" s="13"/>
      <c r="B507" s="14"/>
      <c r="C507" s="14"/>
      <c r="D507" s="14"/>
      <c r="E507" s="14"/>
      <c r="F507" s="14"/>
      <c r="G507" s="14"/>
      <c r="H507" s="15"/>
      <c r="I507" s="566">
        <v>555.79999999999995</v>
      </c>
      <c r="J507" s="567"/>
      <c r="K507" s="568"/>
      <c r="L507" s="569"/>
      <c r="M507" s="16"/>
    </row>
    <row r="508" spans="1:13">
      <c r="A508" s="17" t="s">
        <v>10</v>
      </c>
      <c r="B508" s="18"/>
      <c r="C508" s="18"/>
      <c r="D508" s="18"/>
      <c r="E508" s="18"/>
      <c r="F508" s="18"/>
      <c r="G508" s="18"/>
      <c r="H508" s="19"/>
      <c r="I508" s="20"/>
      <c r="J508" s="21"/>
      <c r="K508" s="525">
        <f>K511+K514</f>
        <v>8.7799999999999994</v>
      </c>
      <c r="L508" s="516"/>
      <c r="M508" s="22">
        <f>K508*12*I507</f>
        <v>58559.087999999989</v>
      </c>
    </row>
    <row r="509" spans="1:13">
      <c r="A509" s="23" t="s">
        <v>11</v>
      </c>
      <c r="B509" s="24"/>
      <c r="C509" s="24"/>
      <c r="D509" s="24"/>
      <c r="E509" s="24"/>
      <c r="F509" s="24"/>
      <c r="G509" s="24"/>
      <c r="H509" s="25"/>
      <c r="I509" s="10"/>
      <c r="J509" s="11"/>
      <c r="K509" s="26"/>
      <c r="L509" s="27"/>
      <c r="M509" s="28"/>
    </row>
    <row r="510" spans="1:13" ht="15.75" thickBot="1">
      <c r="A510" s="29" t="s">
        <v>12</v>
      </c>
      <c r="B510" s="30"/>
      <c r="C510" s="30"/>
      <c r="D510" s="30"/>
      <c r="E510" s="30"/>
      <c r="F510" s="30"/>
      <c r="G510" s="30"/>
      <c r="H510" s="31"/>
      <c r="I510" s="32"/>
      <c r="J510" s="33"/>
      <c r="K510" s="34"/>
      <c r="L510" s="35"/>
      <c r="M510" s="36"/>
    </row>
    <row r="511" spans="1:13">
      <c r="A511" s="37" t="s">
        <v>13</v>
      </c>
      <c r="B511" s="38"/>
      <c r="C511" s="38"/>
      <c r="D511" s="38"/>
      <c r="E511" s="38"/>
      <c r="F511" s="38"/>
      <c r="G511" s="38"/>
      <c r="H511" s="39"/>
      <c r="I511" s="556" t="s">
        <v>14</v>
      </c>
      <c r="J511" s="557"/>
      <c r="K511" s="499">
        <v>5.25</v>
      </c>
      <c r="L511" s="500"/>
      <c r="M511" s="40">
        <f>K511*12*I507</f>
        <v>35015.399999999994</v>
      </c>
    </row>
    <row r="512" spans="1:13">
      <c r="A512" s="41" t="s">
        <v>15</v>
      </c>
      <c r="B512" s="8"/>
      <c r="C512" s="8"/>
      <c r="D512" s="8"/>
      <c r="E512" s="8"/>
      <c r="F512" s="8"/>
      <c r="G512" s="8"/>
      <c r="H512" s="9"/>
      <c r="I512" s="562" t="s">
        <v>16</v>
      </c>
      <c r="J512" s="563"/>
      <c r="K512" s="1"/>
      <c r="L512" s="27"/>
      <c r="M512" s="40"/>
    </row>
    <row r="513" spans="1:13">
      <c r="A513" s="37" t="s">
        <v>17</v>
      </c>
      <c r="B513" s="38"/>
      <c r="C513" s="38"/>
      <c r="D513" s="38"/>
      <c r="E513" s="38"/>
      <c r="F513" s="38"/>
      <c r="G513" s="38"/>
      <c r="H513" s="39"/>
      <c r="I513" s="560"/>
      <c r="J513" s="561"/>
      <c r="K513" s="1"/>
      <c r="L513" s="27"/>
      <c r="M513" s="40"/>
    </row>
    <row r="514" spans="1:13">
      <c r="A514" s="37" t="s">
        <v>18</v>
      </c>
      <c r="B514" s="38"/>
      <c r="C514" s="38"/>
      <c r="D514" s="38"/>
      <c r="E514" s="38"/>
      <c r="F514" s="38"/>
      <c r="G514" s="38"/>
      <c r="H514" s="39"/>
      <c r="I514" s="558" t="s">
        <v>19</v>
      </c>
      <c r="J514" s="559"/>
      <c r="K514" s="497">
        <v>3.53</v>
      </c>
      <c r="L514" s="498"/>
      <c r="M514" s="40">
        <f>K514*12*I507</f>
        <v>23543.687999999998</v>
      </c>
    </row>
    <row r="515" spans="1:13" ht="15.75">
      <c r="A515" s="42" t="s">
        <v>20</v>
      </c>
      <c r="B515" s="43"/>
      <c r="C515" s="43"/>
      <c r="D515" s="43"/>
      <c r="E515" s="43"/>
      <c r="F515" s="43"/>
      <c r="G515" s="43"/>
      <c r="H515" s="44"/>
      <c r="I515" s="562" t="s">
        <v>16</v>
      </c>
      <c r="J515" s="563"/>
      <c r="K515" s="2"/>
      <c r="L515" s="45"/>
      <c r="M515" s="40"/>
    </row>
    <row r="516" spans="1:13">
      <c r="A516" s="46" t="s">
        <v>21</v>
      </c>
      <c r="B516" s="4"/>
      <c r="C516" s="4"/>
      <c r="D516" s="4"/>
      <c r="E516" s="4"/>
      <c r="F516" s="4"/>
      <c r="G516" s="4"/>
      <c r="H516" s="5"/>
      <c r="I516" s="545"/>
      <c r="J516" s="546"/>
      <c r="K516" s="47"/>
      <c r="L516" s="27"/>
      <c r="M516" s="40"/>
    </row>
    <row r="517" spans="1:13" ht="15.75" thickBot="1">
      <c r="A517" s="37" t="s">
        <v>22</v>
      </c>
      <c r="B517" s="48"/>
      <c r="C517" s="48"/>
      <c r="D517" s="48"/>
      <c r="E517" s="48"/>
      <c r="F517" s="48"/>
      <c r="G517" s="48"/>
      <c r="H517" s="49"/>
      <c r="I517" s="50"/>
      <c r="J517" s="51"/>
      <c r="K517" s="478"/>
      <c r="L517" s="479"/>
      <c r="M517" s="40"/>
    </row>
    <row r="518" spans="1:13">
      <c r="A518" s="17" t="s">
        <v>23</v>
      </c>
      <c r="B518" s="52"/>
      <c r="C518" s="52"/>
      <c r="D518" s="52"/>
      <c r="E518" s="52"/>
      <c r="F518" s="52"/>
      <c r="G518" s="52"/>
      <c r="H518" s="53"/>
      <c r="I518" s="20"/>
      <c r="J518" s="54"/>
      <c r="K518" s="515">
        <f>K520+K525+K528</f>
        <v>7.1899999999999995</v>
      </c>
      <c r="L518" s="516"/>
      <c r="M518" s="22">
        <f>K518*12*I507</f>
        <v>47954.423999999999</v>
      </c>
    </row>
    <row r="519" spans="1:13" ht="15.75" thickBot="1">
      <c r="A519" s="29" t="s">
        <v>24</v>
      </c>
      <c r="B519" s="55"/>
      <c r="C519" s="55"/>
      <c r="D519" s="55"/>
      <c r="E519" s="55"/>
      <c r="F519" s="55"/>
      <c r="G519" s="55"/>
      <c r="H519" s="56"/>
      <c r="I519" s="32"/>
      <c r="J519" s="57"/>
      <c r="K519" s="34"/>
      <c r="L519" s="35"/>
      <c r="M519" s="36"/>
    </row>
    <row r="520" spans="1:13">
      <c r="A520" s="41" t="s">
        <v>25</v>
      </c>
      <c r="B520" s="58"/>
      <c r="C520" s="58"/>
      <c r="D520" s="58"/>
      <c r="E520" s="58"/>
      <c r="F520" s="58"/>
      <c r="G520" s="58"/>
      <c r="H520" s="59"/>
      <c r="I520" s="547" t="s">
        <v>14</v>
      </c>
      <c r="J520" s="548"/>
      <c r="K520" s="499">
        <v>3.6</v>
      </c>
      <c r="L520" s="500"/>
      <c r="M520" s="40">
        <f>K520*12*I507</f>
        <v>24010.560000000001</v>
      </c>
    </row>
    <row r="521" spans="1:13">
      <c r="A521" s="37" t="s">
        <v>26</v>
      </c>
      <c r="B521" s="48"/>
      <c r="C521" s="48"/>
      <c r="D521" s="48"/>
      <c r="E521" s="48"/>
      <c r="F521" s="48"/>
      <c r="G521" s="48"/>
      <c r="H521" s="49"/>
      <c r="I521" s="60"/>
      <c r="J521" s="61"/>
      <c r="K521" s="1"/>
      <c r="L521" s="27"/>
      <c r="M521" s="40"/>
    </row>
    <row r="522" spans="1:13">
      <c r="A522" s="41" t="s">
        <v>15</v>
      </c>
      <c r="B522" s="8"/>
      <c r="C522" s="8"/>
      <c r="D522" s="8"/>
      <c r="E522" s="8"/>
      <c r="F522" s="8"/>
      <c r="G522" s="8"/>
      <c r="H522" s="9"/>
      <c r="I522" s="562" t="s">
        <v>16</v>
      </c>
      <c r="J522" s="563"/>
      <c r="K522" s="1"/>
      <c r="L522" s="27"/>
      <c r="M522" s="40"/>
    </row>
    <row r="523" spans="1:13">
      <c r="A523" s="37" t="s">
        <v>17</v>
      </c>
      <c r="B523" s="38"/>
      <c r="C523" s="38"/>
      <c r="D523" s="38"/>
      <c r="E523" s="38"/>
      <c r="F523" s="38"/>
      <c r="G523" s="38"/>
      <c r="H523" s="39"/>
      <c r="I523" s="560"/>
      <c r="J523" s="561"/>
      <c r="K523" s="1"/>
      <c r="L523" s="27"/>
      <c r="M523" s="40"/>
    </row>
    <row r="524" spans="1:13">
      <c r="A524" s="42" t="s">
        <v>27</v>
      </c>
      <c r="B524" s="43"/>
      <c r="C524" s="44"/>
      <c r="D524" s="8"/>
      <c r="E524" s="8"/>
      <c r="F524" s="8"/>
      <c r="G524" s="8"/>
      <c r="H524" s="9"/>
      <c r="I524" s="558" t="s">
        <v>16</v>
      </c>
      <c r="J524" s="559"/>
      <c r="K524" s="1"/>
      <c r="L524" s="27"/>
      <c r="M524" s="40"/>
    </row>
    <row r="525" spans="1:13">
      <c r="A525" s="41" t="s">
        <v>28</v>
      </c>
      <c r="B525" s="8"/>
      <c r="C525" s="8"/>
      <c r="D525" s="43"/>
      <c r="E525" s="43"/>
      <c r="F525" s="43"/>
      <c r="G525" s="43"/>
      <c r="H525" s="44"/>
      <c r="I525" s="558" t="s">
        <v>19</v>
      </c>
      <c r="J525" s="559"/>
      <c r="K525" s="497">
        <v>1.58</v>
      </c>
      <c r="L525" s="498"/>
      <c r="M525" s="40">
        <f>K525*12*I507</f>
        <v>10537.967999999999</v>
      </c>
    </row>
    <row r="526" spans="1:13">
      <c r="A526" s="46" t="s">
        <v>29</v>
      </c>
      <c r="B526" s="62"/>
      <c r="C526" s="62"/>
      <c r="D526" s="62"/>
      <c r="E526" s="62"/>
      <c r="F526" s="62"/>
      <c r="G526" s="62"/>
      <c r="H526" s="63"/>
      <c r="I526" s="562" t="s">
        <v>95</v>
      </c>
      <c r="J526" s="563"/>
      <c r="K526" s="1"/>
      <c r="L526" s="27"/>
      <c r="M526" s="40"/>
    </row>
    <row r="527" spans="1:13">
      <c r="A527" s="37"/>
      <c r="B527" s="48"/>
      <c r="C527" s="48"/>
      <c r="D527" s="48"/>
      <c r="E527" s="48"/>
      <c r="F527" s="48"/>
      <c r="G527" s="48"/>
      <c r="H527" s="49"/>
      <c r="I527" s="50" t="s">
        <v>96</v>
      </c>
      <c r="J527" s="51"/>
      <c r="K527" s="47"/>
      <c r="L527" s="27"/>
      <c r="M527" s="40"/>
    </row>
    <row r="528" spans="1:13">
      <c r="A528" s="46" t="s">
        <v>30</v>
      </c>
      <c r="B528" s="62"/>
      <c r="C528" s="62"/>
      <c r="D528" s="62"/>
      <c r="E528" s="62"/>
      <c r="F528" s="62"/>
      <c r="G528" s="62"/>
      <c r="H528" s="63"/>
      <c r="I528" s="562" t="s">
        <v>19</v>
      </c>
      <c r="J528" s="563"/>
      <c r="K528" s="497">
        <v>2.0099999999999998</v>
      </c>
      <c r="L528" s="498"/>
      <c r="M528" s="40">
        <f>K528*12*I507</f>
        <v>13405.895999999997</v>
      </c>
    </row>
    <row r="529" spans="1:13">
      <c r="A529" s="37" t="s">
        <v>31</v>
      </c>
      <c r="B529" s="48"/>
      <c r="C529" s="48"/>
      <c r="D529" s="48"/>
      <c r="E529" s="48"/>
      <c r="F529" s="48"/>
      <c r="G529" s="48"/>
      <c r="H529" s="49"/>
      <c r="I529" s="50"/>
      <c r="J529" s="51"/>
      <c r="K529" s="1"/>
      <c r="L529" s="27"/>
      <c r="M529" s="40"/>
    </row>
    <row r="530" spans="1:13">
      <c r="A530" s="46" t="s">
        <v>32</v>
      </c>
      <c r="B530" s="62"/>
      <c r="C530" s="62"/>
      <c r="D530" s="62"/>
      <c r="E530" s="62"/>
      <c r="F530" s="62"/>
      <c r="G530" s="62"/>
      <c r="H530" s="63"/>
      <c r="I530" s="558" t="s">
        <v>16</v>
      </c>
      <c r="J530" s="559"/>
      <c r="K530" s="1"/>
      <c r="L530" s="27"/>
      <c r="M530" s="40"/>
    </row>
    <row r="531" spans="1:13">
      <c r="A531" s="46" t="s">
        <v>33</v>
      </c>
      <c r="B531" s="62"/>
      <c r="C531" s="62"/>
      <c r="D531" s="62"/>
      <c r="E531" s="62"/>
      <c r="F531" s="62"/>
      <c r="G531" s="62"/>
      <c r="H531" s="63"/>
      <c r="I531" s="562" t="s">
        <v>97</v>
      </c>
      <c r="J531" s="563"/>
      <c r="K531" s="14"/>
      <c r="L531" s="15"/>
      <c r="M531" s="64"/>
    </row>
    <row r="532" spans="1:13" ht="15.75" thickBot="1">
      <c r="A532" s="37"/>
      <c r="B532" s="48"/>
      <c r="C532" s="48"/>
      <c r="D532" s="48"/>
      <c r="E532" s="48"/>
      <c r="F532" s="48"/>
      <c r="G532" s="48"/>
      <c r="H532" s="49"/>
      <c r="I532" s="564" t="s">
        <v>98</v>
      </c>
      <c r="J532" s="565"/>
      <c r="K532" s="103"/>
      <c r="L532" s="104"/>
      <c r="M532" s="105"/>
    </row>
    <row r="533" spans="1:13">
      <c r="A533" s="65" t="s">
        <v>34</v>
      </c>
      <c r="B533" s="18"/>
      <c r="C533" s="18"/>
      <c r="D533" s="18"/>
      <c r="E533" s="18"/>
      <c r="F533" s="18"/>
      <c r="G533" s="66"/>
      <c r="H533" s="67"/>
      <c r="I533" s="20"/>
      <c r="J533" s="21"/>
      <c r="K533" s="513">
        <f>K535+K542+K550+K554+K555+K559</f>
        <v>62.96</v>
      </c>
      <c r="L533" s="514"/>
      <c r="M533" s="22">
        <f>M535+M542+M550+M554+M555+M559</f>
        <v>419918.016</v>
      </c>
    </row>
    <row r="534" spans="1:13" ht="15.75" thickBot="1">
      <c r="A534" s="106"/>
      <c r="B534" s="107"/>
      <c r="C534" s="107"/>
      <c r="D534" s="107"/>
      <c r="E534" s="107"/>
      <c r="F534" s="107"/>
      <c r="G534" s="107"/>
      <c r="H534" s="108"/>
      <c r="I534" s="32"/>
      <c r="J534" s="33"/>
      <c r="K534" s="34"/>
      <c r="L534" s="35"/>
      <c r="M534" s="36"/>
    </row>
    <row r="535" spans="1:13" ht="15.75" thickBot="1">
      <c r="A535" s="457" t="s">
        <v>35</v>
      </c>
      <c r="B535" s="458"/>
      <c r="C535" s="458"/>
      <c r="D535" s="458"/>
      <c r="E535" s="458"/>
      <c r="F535" s="458"/>
      <c r="G535" s="458"/>
      <c r="H535" s="473"/>
      <c r="I535" s="68"/>
      <c r="J535" s="69"/>
      <c r="K535" s="509">
        <f>K536+K537+K538+K540+K541</f>
        <v>12.43</v>
      </c>
      <c r="L535" s="510"/>
      <c r="M535" s="70">
        <f>K535*12*I507</f>
        <v>82903.127999999997</v>
      </c>
    </row>
    <row r="536" spans="1:13">
      <c r="A536" s="37" t="s">
        <v>36</v>
      </c>
      <c r="B536" s="48"/>
      <c r="C536" s="48"/>
      <c r="D536" s="48"/>
      <c r="E536" s="48"/>
      <c r="F536" s="48"/>
      <c r="G536" s="48"/>
      <c r="H536" s="49"/>
      <c r="I536" s="556" t="s">
        <v>37</v>
      </c>
      <c r="J536" s="557"/>
      <c r="K536" s="499">
        <v>2.59</v>
      </c>
      <c r="L536" s="500"/>
      <c r="M536" s="40">
        <f>K536*12*I507</f>
        <v>17274.263999999999</v>
      </c>
    </row>
    <row r="537" spans="1:13">
      <c r="A537" s="42" t="s">
        <v>38</v>
      </c>
      <c r="B537" s="71"/>
      <c r="C537" s="71"/>
      <c r="D537" s="71"/>
      <c r="E537" s="71"/>
      <c r="F537" s="71"/>
      <c r="G537" s="71"/>
      <c r="H537" s="72"/>
      <c r="I537" s="558" t="s">
        <v>39</v>
      </c>
      <c r="J537" s="559"/>
      <c r="K537" s="497">
        <v>6.1</v>
      </c>
      <c r="L537" s="498"/>
      <c r="M537" s="40">
        <f>K537*12*I507</f>
        <v>40684.55999999999</v>
      </c>
    </row>
    <row r="538" spans="1:13">
      <c r="A538" s="46" t="s">
        <v>40</v>
      </c>
      <c r="B538" s="62"/>
      <c r="C538" s="62"/>
      <c r="D538" s="62"/>
      <c r="E538" s="62"/>
      <c r="F538" s="62"/>
      <c r="G538" s="62"/>
      <c r="H538" s="63"/>
      <c r="I538" s="562" t="s">
        <v>19</v>
      </c>
      <c r="J538" s="563"/>
      <c r="K538" s="497">
        <v>0.69</v>
      </c>
      <c r="L538" s="498"/>
      <c r="M538" s="40">
        <f>K538*12*I507</f>
        <v>4602.0239999999994</v>
      </c>
    </row>
    <row r="539" spans="1:13">
      <c r="A539" s="73" t="s">
        <v>41</v>
      </c>
      <c r="B539" s="38"/>
      <c r="C539" s="38"/>
      <c r="D539" s="38"/>
      <c r="E539" s="48"/>
      <c r="F539" s="48"/>
      <c r="G539" s="48"/>
      <c r="H539" s="49"/>
      <c r="I539" s="50"/>
      <c r="J539" s="51"/>
      <c r="K539" s="26"/>
      <c r="L539" s="27"/>
      <c r="M539" s="40"/>
    </row>
    <row r="540" spans="1:13">
      <c r="A540" s="42" t="s">
        <v>42</v>
      </c>
      <c r="B540" s="71"/>
      <c r="C540" s="71"/>
      <c r="D540" s="71"/>
      <c r="E540" s="71"/>
      <c r="F540" s="71"/>
      <c r="G540" s="71"/>
      <c r="H540" s="72"/>
      <c r="I540" s="558" t="s">
        <v>14</v>
      </c>
      <c r="J540" s="559"/>
      <c r="K540" s="497">
        <v>0.21</v>
      </c>
      <c r="L540" s="498"/>
      <c r="M540" s="40">
        <f>K540*12*I507</f>
        <v>1400.616</v>
      </c>
    </row>
    <row r="541" spans="1:13" ht="15.75" thickBot="1">
      <c r="A541" s="46" t="s">
        <v>43</v>
      </c>
      <c r="B541" s="62"/>
      <c r="C541" s="62"/>
      <c r="D541" s="62"/>
      <c r="E541" s="62"/>
      <c r="F541" s="62"/>
      <c r="G541" s="62"/>
      <c r="H541" s="63"/>
      <c r="I541" s="549" t="s">
        <v>14</v>
      </c>
      <c r="J541" s="550"/>
      <c r="K541" s="507">
        <v>2.84</v>
      </c>
      <c r="L541" s="508"/>
      <c r="M541" s="40">
        <f>K541*12*I507</f>
        <v>18941.663999999997</v>
      </c>
    </row>
    <row r="542" spans="1:13" ht="15.75" thickBot="1">
      <c r="A542" s="553" t="s">
        <v>44</v>
      </c>
      <c r="B542" s="554"/>
      <c r="C542" s="554"/>
      <c r="D542" s="554"/>
      <c r="E542" s="554"/>
      <c r="F542" s="554"/>
      <c r="G542" s="554"/>
      <c r="H542" s="555"/>
      <c r="I542" s="68"/>
      <c r="J542" s="69"/>
      <c r="K542" s="471">
        <f>K543+K544+K546+K547+K548+K549</f>
        <v>2.9800000000000004</v>
      </c>
      <c r="L542" s="472"/>
      <c r="M542" s="70">
        <f>K542*12*I507</f>
        <v>19875.407999999999</v>
      </c>
    </row>
    <row r="543" spans="1:13">
      <c r="A543" s="74" t="s">
        <v>45</v>
      </c>
      <c r="B543" s="38"/>
      <c r="C543" s="38"/>
      <c r="D543" s="38"/>
      <c r="E543" s="38"/>
      <c r="F543" s="48"/>
      <c r="G543" s="48"/>
      <c r="H543" s="49"/>
      <c r="I543" s="75"/>
      <c r="J543" s="11"/>
      <c r="K543" s="499">
        <v>0.17</v>
      </c>
      <c r="L543" s="500"/>
      <c r="M543" s="40">
        <f>K543*12*I507</f>
        <v>1133.8319999999999</v>
      </c>
    </row>
    <row r="544" spans="1:13">
      <c r="A544" s="3" t="s">
        <v>46</v>
      </c>
      <c r="B544" s="4"/>
      <c r="C544" s="4"/>
      <c r="D544" s="4"/>
      <c r="E544" s="4"/>
      <c r="F544" s="62"/>
      <c r="G544" s="62"/>
      <c r="H544" s="63"/>
      <c r="I544" s="545" t="s">
        <v>47</v>
      </c>
      <c r="J544" s="546"/>
      <c r="K544" s="497">
        <v>1.42</v>
      </c>
      <c r="L544" s="498"/>
      <c r="M544" s="40">
        <f>K544*12*I507</f>
        <v>9470.8319999999985</v>
      </c>
    </row>
    <row r="545" spans="1:13">
      <c r="A545" s="37" t="s">
        <v>48</v>
      </c>
      <c r="B545" s="48"/>
      <c r="C545" s="48"/>
      <c r="D545" s="48"/>
      <c r="E545" s="48"/>
      <c r="F545" s="48"/>
      <c r="G545" s="48"/>
      <c r="H545" s="49"/>
      <c r="I545" s="560" t="s">
        <v>49</v>
      </c>
      <c r="J545" s="561"/>
      <c r="K545" s="1"/>
      <c r="L545" s="27"/>
      <c r="M545" s="40"/>
    </row>
    <row r="546" spans="1:13">
      <c r="A546" s="42" t="s">
        <v>50</v>
      </c>
      <c r="B546" s="71"/>
      <c r="C546" s="71"/>
      <c r="D546" s="71"/>
      <c r="E546" s="71"/>
      <c r="F546" s="71"/>
      <c r="G546" s="71"/>
      <c r="H546" s="72"/>
      <c r="I546" s="558" t="s">
        <v>51</v>
      </c>
      <c r="J546" s="559"/>
      <c r="K546" s="497">
        <v>0.87</v>
      </c>
      <c r="L546" s="498"/>
      <c r="M546" s="40">
        <f>K546*12*I507</f>
        <v>5802.5519999999997</v>
      </c>
    </row>
    <row r="547" spans="1:13">
      <c r="A547" s="42" t="s">
        <v>52</v>
      </c>
      <c r="B547" s="71"/>
      <c r="C547" s="71"/>
      <c r="D547" s="71"/>
      <c r="E547" s="71"/>
      <c r="F547" s="71"/>
      <c r="G547" s="71"/>
      <c r="H547" s="72"/>
      <c r="I547" s="558" t="s">
        <v>53</v>
      </c>
      <c r="J547" s="559"/>
      <c r="K547" s="497">
        <v>0.22</v>
      </c>
      <c r="L547" s="498"/>
      <c r="M547" s="40">
        <f>K547*12*I507</f>
        <v>1467.3119999999999</v>
      </c>
    </row>
    <row r="548" spans="1:13">
      <c r="A548" s="46" t="s">
        <v>58</v>
      </c>
      <c r="B548" s="62"/>
      <c r="C548" s="62"/>
      <c r="D548" s="62"/>
      <c r="E548" s="62"/>
      <c r="F548" s="62"/>
      <c r="G548" s="62"/>
      <c r="H548" s="63"/>
      <c r="I548" s="558" t="s">
        <v>59</v>
      </c>
      <c r="J548" s="559"/>
      <c r="K548" s="474">
        <v>0.12</v>
      </c>
      <c r="L548" s="475"/>
      <c r="M548" s="40">
        <f>K548*12*I507</f>
        <v>800.35199999999986</v>
      </c>
    </row>
    <row r="549" spans="1:13" ht="15.75" thickBot="1">
      <c r="A549" s="46" t="s">
        <v>60</v>
      </c>
      <c r="B549" s="62"/>
      <c r="C549" s="62"/>
      <c r="D549" s="62"/>
      <c r="E549" s="62"/>
      <c r="F549" s="62"/>
      <c r="G549" s="62"/>
      <c r="H549" s="63"/>
      <c r="I549" s="549" t="s">
        <v>61</v>
      </c>
      <c r="J549" s="550"/>
      <c r="K549" s="478">
        <v>0.18</v>
      </c>
      <c r="L549" s="479"/>
      <c r="M549" s="76">
        <f>K549*12*I507</f>
        <v>1200.528</v>
      </c>
    </row>
    <row r="550" spans="1:13" ht="15.75" thickBot="1">
      <c r="A550" s="553" t="s">
        <v>62</v>
      </c>
      <c r="B550" s="554"/>
      <c r="C550" s="554"/>
      <c r="D550" s="554"/>
      <c r="E550" s="554"/>
      <c r="F550" s="554"/>
      <c r="G550" s="554"/>
      <c r="H550" s="555"/>
      <c r="I550" s="77"/>
      <c r="J550" s="78"/>
      <c r="K550" s="490">
        <f>K551+K552+K553</f>
        <v>1.94</v>
      </c>
      <c r="L550" s="472"/>
      <c r="M550" s="70">
        <f>M551+M552+M553</f>
        <v>12939.023999999999</v>
      </c>
    </row>
    <row r="551" spans="1:13">
      <c r="A551" s="37" t="s">
        <v>63</v>
      </c>
      <c r="B551" s="48"/>
      <c r="C551" s="48"/>
      <c r="D551" s="48"/>
      <c r="E551" s="48"/>
      <c r="F551" s="48"/>
      <c r="G551" s="48"/>
      <c r="H551" s="49"/>
      <c r="I551" s="556" t="s">
        <v>64</v>
      </c>
      <c r="J551" s="557"/>
      <c r="K551" s="493">
        <v>0.67</v>
      </c>
      <c r="L551" s="494"/>
      <c r="M551" s="40">
        <f>K551*12*I507</f>
        <v>4468.6320000000005</v>
      </c>
    </row>
    <row r="552" spans="1:13">
      <c r="A552" s="42" t="s">
        <v>68</v>
      </c>
      <c r="B552" s="71"/>
      <c r="C552" s="71"/>
      <c r="D552" s="71"/>
      <c r="E552" s="71"/>
      <c r="F552" s="71"/>
      <c r="G552" s="71"/>
      <c r="H552" s="72"/>
      <c r="I552" s="82" t="s">
        <v>69</v>
      </c>
      <c r="J552" s="83"/>
      <c r="K552" s="474">
        <v>1.06</v>
      </c>
      <c r="L552" s="475"/>
      <c r="M552" s="40">
        <f>K552*12*I507</f>
        <v>7069.7759999999998</v>
      </c>
    </row>
    <row r="553" spans="1:13" ht="15.75" thickBot="1">
      <c r="A553" s="46" t="s">
        <v>58</v>
      </c>
      <c r="B553" s="62"/>
      <c r="C553" s="62"/>
      <c r="D553" s="62"/>
      <c r="E553" s="62"/>
      <c r="F553" s="62"/>
      <c r="G553" s="62"/>
      <c r="H553" s="63"/>
      <c r="I553" s="549" t="s">
        <v>59</v>
      </c>
      <c r="J553" s="550"/>
      <c r="K553" s="478">
        <v>0.21</v>
      </c>
      <c r="L553" s="479"/>
      <c r="M553" s="40">
        <f>K553*12*I507</f>
        <v>1400.616</v>
      </c>
    </row>
    <row r="554" spans="1:13" ht="15.75" thickBot="1">
      <c r="A554" s="84" t="s">
        <v>70</v>
      </c>
      <c r="B554" s="85"/>
      <c r="C554" s="85"/>
      <c r="D554" s="85"/>
      <c r="E554" s="85"/>
      <c r="F554" s="85"/>
      <c r="G554" s="85"/>
      <c r="H554" s="86"/>
      <c r="I554" s="543" t="s">
        <v>71</v>
      </c>
      <c r="J554" s="544"/>
      <c r="K554" s="551">
        <v>43.21</v>
      </c>
      <c r="L554" s="552"/>
      <c r="M554" s="70">
        <f>K554*12*I507</f>
        <v>288193.41599999997</v>
      </c>
    </row>
    <row r="555" spans="1:13" ht="15.75" thickBot="1">
      <c r="A555" s="457" t="s">
        <v>72</v>
      </c>
      <c r="B555" s="458"/>
      <c r="C555" s="458"/>
      <c r="D555" s="458"/>
      <c r="E555" s="458"/>
      <c r="F555" s="458"/>
      <c r="G555" s="458"/>
      <c r="H555" s="473"/>
      <c r="I555" s="68"/>
      <c r="J555" s="69"/>
      <c r="K555" s="471">
        <v>2.29</v>
      </c>
      <c r="L555" s="472"/>
      <c r="M555" s="70">
        <f>K555*12*I507</f>
        <v>15273.383999999998</v>
      </c>
    </row>
    <row r="556" spans="1:13">
      <c r="A556" s="41" t="s">
        <v>99</v>
      </c>
      <c r="B556" s="58"/>
      <c r="C556" s="58"/>
      <c r="D556" s="58"/>
      <c r="E556" s="58"/>
      <c r="F556" s="58"/>
      <c r="G556" s="58"/>
      <c r="H556" s="59"/>
      <c r="I556" s="547" t="s">
        <v>73</v>
      </c>
      <c r="J556" s="548"/>
      <c r="K556" s="87"/>
      <c r="L556" s="81"/>
      <c r="M556" s="40"/>
    </row>
    <row r="557" spans="1:13">
      <c r="A557" s="41" t="s">
        <v>100</v>
      </c>
      <c r="B557" s="58"/>
      <c r="C557" s="58"/>
      <c r="D557" s="58"/>
      <c r="E557" s="58"/>
      <c r="F557" s="58"/>
      <c r="G557" s="58"/>
      <c r="H557" s="59"/>
      <c r="I557" s="10"/>
      <c r="J557" s="11"/>
      <c r="K557" s="87"/>
      <c r="L557" s="81"/>
      <c r="M557" s="40"/>
    </row>
    <row r="558" spans="1:13" ht="15.75" thickBot="1">
      <c r="A558" s="41" t="s">
        <v>101</v>
      </c>
      <c r="B558" s="58"/>
      <c r="C558" s="58"/>
      <c r="D558" s="58"/>
      <c r="E558" s="58"/>
      <c r="F558" s="58"/>
      <c r="G558" s="58"/>
      <c r="H558" s="59"/>
      <c r="I558" s="109"/>
      <c r="J558" s="11"/>
      <c r="K558" s="87"/>
      <c r="L558" s="81"/>
      <c r="M558" s="40"/>
    </row>
    <row r="559" spans="1:13" ht="15.75" thickBot="1">
      <c r="A559" s="84" t="s">
        <v>74</v>
      </c>
      <c r="B559" s="85"/>
      <c r="C559" s="85"/>
      <c r="D559" s="85"/>
      <c r="E559" s="85"/>
      <c r="F559" s="85"/>
      <c r="G559" s="85"/>
      <c r="H559" s="86"/>
      <c r="I559" s="68"/>
      <c r="J559" s="69"/>
      <c r="K559" s="471">
        <v>0.11</v>
      </c>
      <c r="L559" s="472"/>
      <c r="M559" s="70">
        <f>K559*12*I507</f>
        <v>733.65599999999995</v>
      </c>
    </row>
    <row r="560" spans="1:13">
      <c r="A560" s="41" t="s">
        <v>75</v>
      </c>
      <c r="B560" s="58"/>
      <c r="C560" s="58"/>
      <c r="D560" s="58"/>
      <c r="E560" s="58"/>
      <c r="F560" s="58"/>
      <c r="G560" s="58"/>
      <c r="H560" s="59"/>
      <c r="I560" s="547" t="s">
        <v>14</v>
      </c>
      <c r="J560" s="548"/>
      <c r="K560" s="80"/>
      <c r="L560" s="81"/>
      <c r="M560" s="40"/>
    </row>
    <row r="561" spans="1:13" ht="15.75" thickBot="1">
      <c r="A561" s="41" t="s">
        <v>76</v>
      </c>
      <c r="B561" s="58"/>
      <c r="C561" s="58"/>
      <c r="D561" s="58"/>
      <c r="E561" s="58"/>
      <c r="F561" s="58"/>
      <c r="G561" s="58"/>
      <c r="H561" s="59"/>
      <c r="I561" s="10"/>
      <c r="J561" s="11"/>
      <c r="K561" s="80"/>
      <c r="L561" s="81"/>
      <c r="M561" s="40"/>
    </row>
    <row r="562" spans="1:13" ht="15.75" thickBot="1">
      <c r="A562" s="457" t="s">
        <v>77</v>
      </c>
      <c r="B562" s="458"/>
      <c r="C562" s="458"/>
      <c r="D562" s="458"/>
      <c r="E562" s="458"/>
      <c r="F562" s="458"/>
      <c r="G562" s="458"/>
      <c r="H562" s="473"/>
      <c r="I562" s="68"/>
      <c r="J562" s="69"/>
      <c r="K562" s="471">
        <v>8.48</v>
      </c>
      <c r="L562" s="472"/>
      <c r="M562" s="70">
        <f>K562*12*I507</f>
        <v>56558.207999999999</v>
      </c>
    </row>
    <row r="563" spans="1:13">
      <c r="A563" s="41" t="s">
        <v>102</v>
      </c>
      <c r="B563" s="79"/>
      <c r="C563" s="79"/>
      <c r="D563" s="79"/>
      <c r="E563" s="79"/>
      <c r="F563" s="58"/>
      <c r="G563" s="79"/>
      <c r="H563" s="59"/>
      <c r="I563" s="547" t="s">
        <v>78</v>
      </c>
      <c r="J563" s="548"/>
      <c r="K563" s="87"/>
      <c r="L563" s="81"/>
      <c r="M563" s="40"/>
    </row>
    <row r="564" spans="1:13">
      <c r="A564" s="41" t="s">
        <v>103</v>
      </c>
      <c r="B564" s="79"/>
      <c r="C564" s="79"/>
      <c r="D564" s="79"/>
      <c r="E564" s="79"/>
      <c r="F564" s="58"/>
      <c r="G564" s="79"/>
      <c r="H564" s="59"/>
      <c r="I564" s="545" t="s">
        <v>79</v>
      </c>
      <c r="J564" s="546"/>
      <c r="K564" s="87"/>
      <c r="L564" s="81"/>
      <c r="M564" s="40"/>
    </row>
    <row r="565" spans="1:13">
      <c r="A565" s="41" t="s">
        <v>104</v>
      </c>
      <c r="B565" s="79"/>
      <c r="C565" s="79"/>
      <c r="D565" s="79"/>
      <c r="E565" s="79"/>
      <c r="F565" s="58"/>
      <c r="G565" s="79"/>
      <c r="H565" s="59"/>
      <c r="I565" s="545" t="s">
        <v>80</v>
      </c>
      <c r="J565" s="546"/>
      <c r="K565" s="87"/>
      <c r="L565" s="81"/>
      <c r="M565" s="40"/>
    </row>
    <row r="566" spans="1:13">
      <c r="A566" s="41" t="s">
        <v>105</v>
      </c>
      <c r="B566" s="79"/>
      <c r="C566" s="79"/>
      <c r="D566" s="79"/>
      <c r="E566" s="79"/>
      <c r="F566" s="58"/>
      <c r="G566" s="79"/>
      <c r="H566" s="59"/>
      <c r="I566" s="545" t="s">
        <v>81</v>
      </c>
      <c r="J566" s="546"/>
      <c r="K566" s="87"/>
      <c r="L566" s="81"/>
      <c r="M566" s="40"/>
    </row>
    <row r="567" spans="1:13">
      <c r="A567" s="41" t="s">
        <v>106</v>
      </c>
      <c r="B567" s="79"/>
      <c r="C567" s="79"/>
      <c r="D567" s="79"/>
      <c r="E567" s="79"/>
      <c r="F567" s="58"/>
      <c r="G567" s="79"/>
      <c r="H567" s="59"/>
      <c r="I567" s="545" t="s">
        <v>82</v>
      </c>
      <c r="J567" s="546"/>
      <c r="K567" s="87"/>
      <c r="L567" s="81"/>
      <c r="M567" s="40"/>
    </row>
    <row r="568" spans="1:13">
      <c r="A568" s="41" t="s">
        <v>107</v>
      </c>
      <c r="B568" s="79"/>
      <c r="C568" s="79"/>
      <c r="D568" s="79"/>
      <c r="E568" s="79"/>
      <c r="F568" s="58"/>
      <c r="G568" s="79"/>
      <c r="H568" s="59"/>
      <c r="I568" s="10"/>
      <c r="J568" s="11"/>
      <c r="K568" s="87"/>
      <c r="L568" s="88"/>
      <c r="M568" s="40"/>
    </row>
    <row r="569" spans="1:13">
      <c r="A569" s="41" t="s">
        <v>108</v>
      </c>
      <c r="B569" s="79"/>
      <c r="C569" s="79"/>
      <c r="D569" s="79"/>
      <c r="E569" s="79"/>
      <c r="F569" s="58"/>
      <c r="G569" s="79"/>
      <c r="H569" s="59"/>
      <c r="I569" s="10"/>
      <c r="J569" s="11"/>
      <c r="K569" s="87"/>
      <c r="L569" s="81"/>
      <c r="M569" s="40"/>
    </row>
    <row r="570" spans="1:13">
      <c r="A570" s="41" t="s">
        <v>109</v>
      </c>
      <c r="B570" s="79"/>
      <c r="C570" s="79"/>
      <c r="D570" s="79"/>
      <c r="E570" s="79"/>
      <c r="F570" s="58"/>
      <c r="G570" s="79"/>
      <c r="H570" s="59"/>
      <c r="I570" s="10"/>
      <c r="J570" s="11"/>
      <c r="K570" s="87"/>
      <c r="L570" s="81"/>
      <c r="M570" s="40"/>
    </row>
    <row r="571" spans="1:13">
      <c r="A571" s="41" t="s">
        <v>83</v>
      </c>
      <c r="B571" s="79"/>
      <c r="C571" s="79"/>
      <c r="D571" s="79"/>
      <c r="E571" s="79"/>
      <c r="F571" s="58"/>
      <c r="G571" s="79"/>
      <c r="H571" s="59"/>
      <c r="I571" s="10"/>
      <c r="J571" s="11"/>
      <c r="K571" s="87"/>
      <c r="L571" s="81"/>
      <c r="M571" s="40"/>
    </row>
    <row r="572" spans="1:13">
      <c r="A572" s="41" t="s">
        <v>110</v>
      </c>
      <c r="B572" s="79"/>
      <c r="C572" s="79"/>
      <c r="D572" s="79"/>
      <c r="E572" s="79"/>
      <c r="F572" s="58"/>
      <c r="G572" s="79"/>
      <c r="H572" s="59"/>
      <c r="I572" s="10"/>
      <c r="J572" s="11"/>
      <c r="K572" s="87"/>
      <c r="L572" s="81"/>
      <c r="M572" s="40"/>
    </row>
    <row r="573" spans="1:13" ht="15.75" thickBot="1">
      <c r="A573" s="466" t="s">
        <v>111</v>
      </c>
      <c r="B573" s="467"/>
      <c r="C573" s="467"/>
      <c r="D573" s="467"/>
      <c r="E573" s="467"/>
      <c r="F573" s="467"/>
      <c r="G573" s="467"/>
      <c r="H573" s="468"/>
      <c r="I573" s="10"/>
      <c r="J573" s="11"/>
      <c r="K573" s="26"/>
      <c r="L573" s="27"/>
      <c r="M573" s="40"/>
    </row>
    <row r="574" spans="1:13">
      <c r="A574" s="89" t="s">
        <v>84</v>
      </c>
      <c r="B574" s="90"/>
      <c r="C574" s="90"/>
      <c r="D574" s="90"/>
      <c r="E574" s="90"/>
      <c r="F574" s="90"/>
      <c r="G574" s="90"/>
      <c r="H574" s="90"/>
      <c r="I574" s="547" t="s">
        <v>85</v>
      </c>
      <c r="J574" s="548"/>
      <c r="K574" s="91"/>
      <c r="L574" s="92"/>
      <c r="M574" s="22"/>
    </row>
    <row r="575" spans="1:13" ht="15.75" thickBot="1">
      <c r="A575" s="93" t="s">
        <v>86</v>
      </c>
      <c r="B575" s="94"/>
      <c r="C575" s="94"/>
      <c r="D575" s="94"/>
      <c r="E575" s="94"/>
      <c r="F575" s="94"/>
      <c r="G575" s="94"/>
      <c r="H575" s="94"/>
      <c r="I575" s="95"/>
      <c r="J575" s="33"/>
      <c r="K575" s="34"/>
      <c r="L575" s="35"/>
      <c r="M575" s="36"/>
    </row>
    <row r="576" spans="1:13" ht="15.75" thickBot="1">
      <c r="A576" s="457" t="s">
        <v>87</v>
      </c>
      <c r="B576" s="458"/>
      <c r="C576" s="458"/>
      <c r="D576" s="458"/>
      <c r="E576" s="458"/>
      <c r="F576" s="458"/>
      <c r="G576" s="458"/>
      <c r="H576" s="459"/>
      <c r="I576" s="540" t="s">
        <v>88</v>
      </c>
      <c r="J576" s="541"/>
      <c r="K576" s="462">
        <v>1.84</v>
      </c>
      <c r="L576" s="463"/>
      <c r="M576" s="96">
        <f>K576*12*I507</f>
        <v>12272.064</v>
      </c>
    </row>
    <row r="577" spans="1:13" ht="15.75" thickBot="1">
      <c r="A577" s="542" t="s">
        <v>89</v>
      </c>
      <c r="B577" s="458"/>
      <c r="C577" s="458"/>
      <c r="D577" s="458"/>
      <c r="E577" s="458"/>
      <c r="F577" s="458"/>
      <c r="G577" s="458"/>
      <c r="H577" s="473"/>
      <c r="I577" s="543" t="s">
        <v>85</v>
      </c>
      <c r="J577" s="544"/>
      <c r="K577" s="509">
        <v>0.44</v>
      </c>
      <c r="L577" s="510"/>
      <c r="M577" s="40">
        <f>I507*K577*12</f>
        <v>2934.6239999999998</v>
      </c>
    </row>
    <row r="578" spans="1:13" ht="15.75" thickBot="1">
      <c r="A578" s="97" t="s">
        <v>90</v>
      </c>
      <c r="B578" s="98"/>
      <c r="C578" s="98"/>
      <c r="D578" s="98"/>
      <c r="E578" s="98"/>
      <c r="F578" s="98"/>
      <c r="G578" s="98"/>
      <c r="H578" s="98"/>
      <c r="I578" s="99"/>
      <c r="J578" s="100"/>
      <c r="K578" s="532"/>
      <c r="L578" s="533"/>
      <c r="M578" s="96"/>
    </row>
    <row r="579" spans="1:13" ht="15.75" thickBot="1">
      <c r="A579" s="449" t="s">
        <v>91</v>
      </c>
      <c r="B579" s="450"/>
      <c r="C579" s="450"/>
      <c r="D579" s="450"/>
      <c r="E579" s="450"/>
      <c r="F579" s="450"/>
      <c r="G579" s="450"/>
      <c r="H579" s="451"/>
      <c r="I579" s="110"/>
      <c r="J579" s="111"/>
      <c r="K579" s="452">
        <v>85.42</v>
      </c>
      <c r="L579" s="453"/>
      <c r="M579" s="112">
        <f>K579*I507*12</f>
        <v>569717.23199999996</v>
      </c>
    </row>
    <row r="580" spans="1:13" ht="16.5" thickBot="1">
      <c r="A580" s="534" t="s">
        <v>92</v>
      </c>
      <c r="B580" s="535"/>
      <c r="C580" s="535"/>
      <c r="D580" s="535"/>
      <c r="E580" s="535"/>
      <c r="F580" s="535"/>
      <c r="G580" s="535"/>
      <c r="H580" s="536"/>
      <c r="I580" s="110"/>
      <c r="J580" s="111"/>
      <c r="K580" s="452">
        <f>K581-K579</f>
        <v>4.269999999999996</v>
      </c>
      <c r="L580" s="453"/>
      <c r="M580" s="112">
        <f>K580*I507*12</f>
        <v>28479.191999999974</v>
      </c>
    </row>
    <row r="581" spans="1:13" ht="16.5" thickBot="1">
      <c r="A581" s="537" t="s">
        <v>93</v>
      </c>
      <c r="B581" s="538"/>
      <c r="C581" s="538"/>
      <c r="D581" s="538"/>
      <c r="E581" s="538"/>
      <c r="F581" s="538"/>
      <c r="G581" s="538"/>
      <c r="H581" s="539"/>
      <c r="I581" s="110"/>
      <c r="J581" s="111"/>
      <c r="K581" s="452">
        <f>K578+K577+K576+K562+K533+K518+K508</f>
        <v>89.69</v>
      </c>
      <c r="L581" s="453"/>
      <c r="M581" s="112">
        <f>M578+M577+M576+M562+M533+M518+M508</f>
        <v>598196.424</v>
      </c>
    </row>
    <row r="582" spans="1:13" ht="15.75">
      <c r="A582" s="114"/>
      <c r="B582" s="114"/>
      <c r="C582" s="114"/>
      <c r="D582" s="114"/>
      <c r="E582" s="114"/>
      <c r="F582" s="114"/>
      <c r="G582" s="114"/>
      <c r="H582" s="114"/>
      <c r="I582" s="10"/>
      <c r="J582" s="115"/>
      <c r="K582" s="116"/>
      <c r="L582" s="116"/>
      <c r="M582" s="117"/>
    </row>
    <row r="583" spans="1:13" ht="15.75">
      <c r="A583" s="526" t="s">
        <v>0</v>
      </c>
      <c r="B583" s="526"/>
      <c r="C583" s="526"/>
      <c r="D583" s="526"/>
      <c r="E583" s="526"/>
      <c r="F583" s="526"/>
      <c r="G583" s="526"/>
      <c r="H583" s="526"/>
      <c r="I583" s="526"/>
      <c r="J583" s="526"/>
      <c r="K583" s="526"/>
      <c r="L583" s="526"/>
      <c r="M583" s="118"/>
    </row>
    <row r="584" spans="1:13" ht="15.75">
      <c r="A584" s="527" t="s">
        <v>120</v>
      </c>
      <c r="B584" s="527"/>
      <c r="C584" s="527"/>
      <c r="D584" s="527"/>
      <c r="E584" s="527"/>
      <c r="F584" s="527"/>
      <c r="G584" s="527"/>
      <c r="H584" s="527"/>
      <c r="I584" s="527"/>
      <c r="J584" s="527"/>
      <c r="K584" s="527"/>
      <c r="L584" s="527"/>
      <c r="M584" s="119"/>
    </row>
    <row r="585" spans="1:13" ht="15.75">
      <c r="A585" s="2"/>
      <c r="B585" s="2"/>
      <c r="C585" s="2"/>
      <c r="D585" s="2"/>
      <c r="E585" s="2"/>
      <c r="F585" s="2" t="s">
        <v>121</v>
      </c>
      <c r="G585" s="2"/>
      <c r="H585" s="2"/>
      <c r="I585" s="2"/>
      <c r="J585" s="528" t="s">
        <v>122</v>
      </c>
      <c r="K585" s="528"/>
      <c r="L585" s="528"/>
      <c r="M585" s="528"/>
    </row>
    <row r="586" spans="1:13" ht="18.75">
      <c r="A586" s="122"/>
      <c r="B586" s="123"/>
      <c r="C586" s="529" t="s">
        <v>2</v>
      </c>
      <c r="D586" s="529"/>
      <c r="E586" s="529"/>
      <c r="F586" s="123"/>
      <c r="G586" s="123"/>
      <c r="H586" s="124"/>
      <c r="I586" s="530" t="s">
        <v>3</v>
      </c>
      <c r="J586" s="531"/>
      <c r="K586" s="530" t="s">
        <v>4</v>
      </c>
      <c r="L586" s="531"/>
      <c r="M586" s="125"/>
    </row>
    <row r="587" spans="1:13" ht="18.75">
      <c r="A587" s="126"/>
      <c r="B587" s="127"/>
      <c r="C587" s="127"/>
      <c r="D587" s="127"/>
      <c r="E587" s="127"/>
      <c r="F587" s="127"/>
      <c r="G587" s="127"/>
      <c r="H587" s="128"/>
      <c r="I587" s="127"/>
      <c r="J587" s="128"/>
      <c r="K587" s="517" t="s">
        <v>5</v>
      </c>
      <c r="L587" s="518"/>
      <c r="M587" s="129" t="s">
        <v>6</v>
      </c>
    </row>
    <row r="588" spans="1:13" ht="18.75">
      <c r="A588" s="126"/>
      <c r="B588" s="127"/>
      <c r="C588" s="127"/>
      <c r="D588" s="127"/>
      <c r="E588" s="127"/>
      <c r="F588" s="127"/>
      <c r="G588" s="127"/>
      <c r="H588" s="128"/>
      <c r="I588" s="519" t="s">
        <v>7</v>
      </c>
      <c r="J588" s="520"/>
      <c r="K588" s="519" t="s">
        <v>8</v>
      </c>
      <c r="L588" s="520"/>
      <c r="M588" s="129" t="s">
        <v>9</v>
      </c>
    </row>
    <row r="589" spans="1:13" ht="19.5" thickBot="1">
      <c r="A589" s="122"/>
      <c r="B589" s="123"/>
      <c r="C589" s="123"/>
      <c r="D589" s="123"/>
      <c r="E589" s="123"/>
      <c r="F589" s="123"/>
      <c r="G589" s="123"/>
      <c r="H589" s="124"/>
      <c r="I589" s="521">
        <v>720.1</v>
      </c>
      <c r="J589" s="522"/>
      <c r="K589" s="523"/>
      <c r="L589" s="524"/>
      <c r="M589" s="130"/>
    </row>
    <row r="590" spans="1:13">
      <c r="A590" s="17" t="s">
        <v>10</v>
      </c>
      <c r="B590" s="18"/>
      <c r="C590" s="18"/>
      <c r="D590" s="18"/>
      <c r="E590" s="18"/>
      <c r="F590" s="18"/>
      <c r="G590" s="18"/>
      <c r="H590" s="19"/>
      <c r="I590" s="66"/>
      <c r="J590" s="67"/>
      <c r="K590" s="525">
        <f>K593+K596</f>
        <v>12.239999999999998</v>
      </c>
      <c r="L590" s="516"/>
      <c r="M590" s="22">
        <f>K590*12*I589</f>
        <v>105768.288</v>
      </c>
    </row>
    <row r="591" spans="1:13">
      <c r="A591" s="23" t="s">
        <v>11</v>
      </c>
      <c r="B591" s="24"/>
      <c r="C591" s="24"/>
      <c r="D591" s="24"/>
      <c r="E591" s="24"/>
      <c r="F591" s="24"/>
      <c r="G591" s="24"/>
      <c r="H591" s="25"/>
      <c r="I591" s="8"/>
      <c r="J591" s="9"/>
      <c r="K591" s="26"/>
      <c r="L591" s="27"/>
      <c r="M591" s="28"/>
    </row>
    <row r="592" spans="1:13" ht="15.75" thickBot="1">
      <c r="A592" s="29" t="s">
        <v>12</v>
      </c>
      <c r="B592" s="30"/>
      <c r="C592" s="30"/>
      <c r="D592" s="30"/>
      <c r="E592" s="30"/>
      <c r="F592" s="30"/>
      <c r="G592" s="30"/>
      <c r="H592" s="31"/>
      <c r="I592" s="107"/>
      <c r="J592" s="108"/>
      <c r="K592" s="34"/>
      <c r="L592" s="35"/>
      <c r="M592" s="36"/>
    </row>
    <row r="593" spans="1:13">
      <c r="A593" s="37" t="s">
        <v>13</v>
      </c>
      <c r="B593" s="38"/>
      <c r="C593" s="38"/>
      <c r="D593" s="38"/>
      <c r="E593" s="38"/>
      <c r="F593" s="38"/>
      <c r="G593" s="38"/>
      <c r="H593" s="39"/>
      <c r="I593" s="491" t="s">
        <v>14</v>
      </c>
      <c r="J593" s="492"/>
      <c r="K593" s="499">
        <v>7.56</v>
      </c>
      <c r="L593" s="500"/>
      <c r="M593" s="40">
        <f>K593*12*I589</f>
        <v>65327.472000000002</v>
      </c>
    </row>
    <row r="594" spans="1:13">
      <c r="A594" s="41" t="s">
        <v>15</v>
      </c>
      <c r="B594" s="8"/>
      <c r="C594" s="8"/>
      <c r="D594" s="8"/>
      <c r="E594" s="8"/>
      <c r="F594" s="8"/>
      <c r="G594" s="8"/>
      <c r="H594" s="9"/>
      <c r="I594" s="503" t="s">
        <v>16</v>
      </c>
      <c r="J594" s="504"/>
      <c r="K594" s="1"/>
      <c r="L594" s="27"/>
      <c r="M594" s="40"/>
    </row>
    <row r="595" spans="1:13">
      <c r="A595" s="37" t="s">
        <v>17</v>
      </c>
      <c r="B595" s="38"/>
      <c r="C595" s="38"/>
      <c r="D595" s="38"/>
      <c r="E595" s="38"/>
      <c r="F595" s="38"/>
      <c r="G595" s="38"/>
      <c r="H595" s="39"/>
      <c r="I595" s="501"/>
      <c r="J595" s="502"/>
      <c r="K595" s="1"/>
      <c r="L595" s="27"/>
      <c r="M595" s="40"/>
    </row>
    <row r="596" spans="1:13">
      <c r="A596" s="37" t="s">
        <v>18</v>
      </c>
      <c r="B596" s="38"/>
      <c r="C596" s="38"/>
      <c r="D596" s="38"/>
      <c r="E596" s="38"/>
      <c r="F596" s="38"/>
      <c r="G596" s="38"/>
      <c r="H596" s="39"/>
      <c r="I596" s="495" t="s">
        <v>19</v>
      </c>
      <c r="J596" s="496"/>
      <c r="K596" s="497">
        <v>4.68</v>
      </c>
      <c r="L596" s="498"/>
      <c r="M596" s="40">
        <f>K596*12*I589</f>
        <v>40440.815999999999</v>
      </c>
    </row>
    <row r="597" spans="1:13">
      <c r="A597" s="42" t="s">
        <v>20</v>
      </c>
      <c r="B597" s="43"/>
      <c r="C597" s="43"/>
      <c r="D597" s="43"/>
      <c r="E597" s="43"/>
      <c r="F597" s="43"/>
      <c r="G597" s="43"/>
      <c r="H597" s="44"/>
      <c r="I597" s="503" t="s">
        <v>16</v>
      </c>
      <c r="J597" s="504"/>
      <c r="K597" s="131"/>
      <c r="L597" s="132"/>
      <c r="M597" s="40"/>
    </row>
    <row r="598" spans="1:13">
      <c r="A598" s="46" t="s">
        <v>21</v>
      </c>
      <c r="B598" s="4"/>
      <c r="C598" s="4"/>
      <c r="D598" s="4"/>
      <c r="E598" s="4"/>
      <c r="F598" s="4"/>
      <c r="G598" s="4"/>
      <c r="H598" s="5"/>
      <c r="I598" s="464"/>
      <c r="J598" s="465"/>
      <c r="K598" s="1"/>
      <c r="L598" s="27"/>
      <c r="M598" s="40"/>
    </row>
    <row r="599" spans="1:13" ht="15.75" thickBot="1">
      <c r="A599" s="37" t="s">
        <v>22</v>
      </c>
      <c r="B599" s="48"/>
      <c r="C599" s="48"/>
      <c r="D599" s="48"/>
      <c r="E599" s="48"/>
      <c r="F599" s="48"/>
      <c r="G599" s="48"/>
      <c r="H599" s="49"/>
      <c r="I599" s="38"/>
      <c r="J599" s="39"/>
      <c r="K599" s="478"/>
      <c r="L599" s="479"/>
      <c r="M599" s="40"/>
    </row>
    <row r="600" spans="1:13">
      <c r="A600" s="17" t="s">
        <v>23</v>
      </c>
      <c r="B600" s="52"/>
      <c r="C600" s="52"/>
      <c r="D600" s="52"/>
      <c r="E600" s="52"/>
      <c r="F600" s="52"/>
      <c r="G600" s="52"/>
      <c r="H600" s="53"/>
      <c r="I600" s="66"/>
      <c r="J600" s="133"/>
      <c r="K600" s="515">
        <f>K602+K607+K610</f>
        <v>8.85</v>
      </c>
      <c r="L600" s="516"/>
      <c r="M600" s="22">
        <f>K600*12*I589</f>
        <v>76474.62</v>
      </c>
    </row>
    <row r="601" spans="1:13" ht="15.75" thickBot="1">
      <c r="A601" s="29" t="s">
        <v>24</v>
      </c>
      <c r="B601" s="55"/>
      <c r="C601" s="55"/>
      <c r="D601" s="55"/>
      <c r="E601" s="55"/>
      <c r="F601" s="55"/>
      <c r="G601" s="55"/>
      <c r="H601" s="56"/>
      <c r="I601" s="107"/>
      <c r="J601" s="134"/>
      <c r="K601" s="34"/>
      <c r="L601" s="35"/>
      <c r="M601" s="36"/>
    </row>
    <row r="602" spans="1:13">
      <c r="A602" s="41" t="s">
        <v>25</v>
      </c>
      <c r="B602" s="58"/>
      <c r="C602" s="58"/>
      <c r="D602" s="58"/>
      <c r="E602" s="58"/>
      <c r="F602" s="58"/>
      <c r="G602" s="58"/>
      <c r="H602" s="59"/>
      <c r="I602" s="469" t="s">
        <v>14</v>
      </c>
      <c r="J602" s="470"/>
      <c r="K602" s="499">
        <v>4.84</v>
      </c>
      <c r="L602" s="500"/>
      <c r="M602" s="40">
        <f>K602*12*I589</f>
        <v>41823.408000000003</v>
      </c>
    </row>
    <row r="603" spans="1:13">
      <c r="A603" s="37" t="s">
        <v>26</v>
      </c>
      <c r="B603" s="48"/>
      <c r="C603" s="48"/>
      <c r="D603" s="48"/>
      <c r="E603" s="48"/>
      <c r="F603" s="48"/>
      <c r="G603" s="48"/>
      <c r="H603" s="49"/>
      <c r="I603" s="135"/>
      <c r="J603" s="136"/>
      <c r="K603" s="1"/>
      <c r="L603" s="27"/>
      <c r="M603" s="40"/>
    </row>
    <row r="604" spans="1:13">
      <c r="A604" s="41" t="s">
        <v>15</v>
      </c>
      <c r="B604" s="8"/>
      <c r="C604" s="8"/>
      <c r="D604" s="8"/>
      <c r="E604" s="8"/>
      <c r="F604" s="8"/>
      <c r="G604" s="8"/>
      <c r="H604" s="9"/>
      <c r="I604" s="503" t="s">
        <v>16</v>
      </c>
      <c r="J604" s="504"/>
      <c r="K604" s="1"/>
      <c r="L604" s="27"/>
      <c r="M604" s="40"/>
    </row>
    <row r="605" spans="1:13">
      <c r="A605" s="37" t="s">
        <v>17</v>
      </c>
      <c r="B605" s="38"/>
      <c r="C605" s="38"/>
      <c r="D605" s="38"/>
      <c r="E605" s="38"/>
      <c r="F605" s="38"/>
      <c r="G605" s="38"/>
      <c r="H605" s="39"/>
      <c r="I605" s="501"/>
      <c r="J605" s="502"/>
      <c r="K605" s="1"/>
      <c r="L605" s="27"/>
      <c r="M605" s="40"/>
    </row>
    <row r="606" spans="1:13">
      <c r="A606" s="42" t="s">
        <v>27</v>
      </c>
      <c r="B606" s="43"/>
      <c r="C606" s="44"/>
      <c r="D606" s="8"/>
      <c r="E606" s="8"/>
      <c r="F606" s="8"/>
      <c r="G606" s="8"/>
      <c r="H606" s="9"/>
      <c r="I606" s="495" t="s">
        <v>16</v>
      </c>
      <c r="J606" s="496"/>
      <c r="K606" s="1"/>
      <c r="L606" s="27"/>
      <c r="M606" s="40"/>
    </row>
    <row r="607" spans="1:13">
      <c r="A607" s="41" t="s">
        <v>28</v>
      </c>
      <c r="B607" s="8"/>
      <c r="C607" s="8"/>
      <c r="D607" s="43"/>
      <c r="E607" s="43"/>
      <c r="F607" s="43"/>
      <c r="G607" s="43"/>
      <c r="H607" s="44"/>
      <c r="I607" s="495" t="s">
        <v>19</v>
      </c>
      <c r="J607" s="496"/>
      <c r="K607" s="497">
        <v>1.66</v>
      </c>
      <c r="L607" s="498"/>
      <c r="M607" s="40">
        <f>K607*12*I589</f>
        <v>14344.392</v>
      </c>
    </row>
    <row r="608" spans="1:13">
      <c r="A608" s="46" t="s">
        <v>29</v>
      </c>
      <c r="B608" s="62"/>
      <c r="C608" s="62"/>
      <c r="D608" s="62"/>
      <c r="E608" s="62"/>
      <c r="F608" s="62"/>
      <c r="G608" s="62"/>
      <c r="H608" s="63"/>
      <c r="I608" s="503" t="s">
        <v>95</v>
      </c>
      <c r="J608" s="504"/>
      <c r="K608" s="1"/>
      <c r="L608" s="27"/>
      <c r="M608" s="40"/>
    </row>
    <row r="609" spans="1:13">
      <c r="A609" s="37"/>
      <c r="B609" s="48"/>
      <c r="C609" s="48"/>
      <c r="D609" s="48"/>
      <c r="E609" s="48"/>
      <c r="F609" s="48"/>
      <c r="G609" s="48"/>
      <c r="H609" s="49"/>
      <c r="I609" s="38" t="s">
        <v>96</v>
      </c>
      <c r="J609" s="39"/>
      <c r="K609" s="1"/>
      <c r="L609" s="27"/>
      <c r="M609" s="40"/>
    </row>
    <row r="610" spans="1:13">
      <c r="A610" s="46" t="s">
        <v>30</v>
      </c>
      <c r="B610" s="62"/>
      <c r="C610" s="62"/>
      <c r="D610" s="62"/>
      <c r="E610" s="62"/>
      <c r="F610" s="62"/>
      <c r="G610" s="62"/>
      <c r="H610" s="63"/>
      <c r="I610" s="503" t="s">
        <v>19</v>
      </c>
      <c r="J610" s="504"/>
      <c r="K610" s="497">
        <v>2.35</v>
      </c>
      <c r="L610" s="498"/>
      <c r="M610" s="40">
        <f>K610*12*I589</f>
        <v>20306.820000000003</v>
      </c>
    </row>
    <row r="611" spans="1:13">
      <c r="A611" s="37" t="s">
        <v>31</v>
      </c>
      <c r="B611" s="48"/>
      <c r="C611" s="48"/>
      <c r="D611" s="48"/>
      <c r="E611" s="48"/>
      <c r="F611" s="48"/>
      <c r="G611" s="48"/>
      <c r="H611" s="49"/>
      <c r="I611" s="38"/>
      <c r="J611" s="39"/>
      <c r="K611" s="1"/>
      <c r="L611" s="27"/>
      <c r="M611" s="40"/>
    </row>
    <row r="612" spans="1:13">
      <c r="A612" s="46" t="s">
        <v>32</v>
      </c>
      <c r="B612" s="62"/>
      <c r="C612" s="62"/>
      <c r="D612" s="62"/>
      <c r="E612" s="62"/>
      <c r="F612" s="62"/>
      <c r="G612" s="62"/>
      <c r="H612" s="63"/>
      <c r="I612" s="495" t="s">
        <v>16</v>
      </c>
      <c r="J612" s="496"/>
      <c r="K612" s="1"/>
      <c r="L612" s="27"/>
      <c r="M612" s="40"/>
    </row>
    <row r="613" spans="1:13">
      <c r="A613" s="46" t="s">
        <v>33</v>
      </c>
      <c r="B613" s="62"/>
      <c r="C613" s="62"/>
      <c r="D613" s="62"/>
      <c r="E613" s="62"/>
      <c r="F613" s="62"/>
      <c r="G613" s="62"/>
      <c r="H613" s="63"/>
      <c r="I613" s="503" t="s">
        <v>97</v>
      </c>
      <c r="J613" s="504"/>
      <c r="K613" s="14"/>
      <c r="L613" s="15"/>
      <c r="M613" s="64"/>
    </row>
    <row r="614" spans="1:13" ht="15.75" thickBot="1">
      <c r="A614" s="37"/>
      <c r="B614" s="48"/>
      <c r="C614" s="48"/>
      <c r="D614" s="48"/>
      <c r="E614" s="48"/>
      <c r="F614" s="48"/>
      <c r="G614" s="48"/>
      <c r="H614" s="49"/>
      <c r="I614" s="511" t="s">
        <v>98</v>
      </c>
      <c r="J614" s="512"/>
      <c r="K614" s="103"/>
      <c r="L614" s="104"/>
      <c r="M614" s="105"/>
    </row>
    <row r="615" spans="1:13">
      <c r="A615" s="65" t="s">
        <v>34</v>
      </c>
      <c r="B615" s="18"/>
      <c r="C615" s="18"/>
      <c r="D615" s="18"/>
      <c r="E615" s="18"/>
      <c r="F615" s="18"/>
      <c r="G615" s="66"/>
      <c r="H615" s="67"/>
      <c r="I615" s="66"/>
      <c r="J615" s="67"/>
      <c r="K615" s="513">
        <f>K617+K624+K632+K636+K637+K641</f>
        <v>62.49</v>
      </c>
      <c r="L615" s="514"/>
      <c r="M615" s="22">
        <f>M617+M624+M632+M636+M637+M641</f>
        <v>539988.58799999999</v>
      </c>
    </row>
    <row r="616" spans="1:13" ht="15.75" thickBot="1">
      <c r="A616" s="106"/>
      <c r="B616" s="107"/>
      <c r="C616" s="107"/>
      <c r="D616" s="107"/>
      <c r="E616" s="107"/>
      <c r="F616" s="107"/>
      <c r="G616" s="107"/>
      <c r="H616" s="108"/>
      <c r="I616" s="107"/>
      <c r="J616" s="108"/>
      <c r="K616" s="34"/>
      <c r="L616" s="35"/>
      <c r="M616" s="36"/>
    </row>
    <row r="617" spans="1:13" ht="15.75" thickBot="1">
      <c r="A617" s="484" t="s">
        <v>35</v>
      </c>
      <c r="B617" s="485"/>
      <c r="C617" s="485"/>
      <c r="D617" s="485"/>
      <c r="E617" s="485"/>
      <c r="F617" s="485"/>
      <c r="G617" s="485"/>
      <c r="H617" s="486"/>
      <c r="I617" s="137"/>
      <c r="J617" s="138"/>
      <c r="K617" s="509">
        <f>K618+K619+K620+K622+K623</f>
        <v>11.3</v>
      </c>
      <c r="L617" s="510"/>
      <c r="M617" s="70">
        <f>K617*12*I589</f>
        <v>97645.560000000012</v>
      </c>
    </row>
    <row r="618" spans="1:13">
      <c r="A618" s="139" t="s">
        <v>36</v>
      </c>
      <c r="B618" s="140"/>
      <c r="C618" s="140"/>
      <c r="D618" s="140"/>
      <c r="E618" s="140"/>
      <c r="F618" s="140"/>
      <c r="G618" s="140"/>
      <c r="H618" s="141"/>
      <c r="I618" s="491" t="s">
        <v>37</v>
      </c>
      <c r="J618" s="492"/>
      <c r="K618" s="499">
        <v>2.59</v>
      </c>
      <c r="L618" s="500"/>
      <c r="M618" s="40">
        <f>K618*12*I589</f>
        <v>22380.707999999999</v>
      </c>
    </row>
    <row r="619" spans="1:13">
      <c r="A619" s="142" t="s">
        <v>38</v>
      </c>
      <c r="B619" s="143"/>
      <c r="C619" s="143"/>
      <c r="D619" s="143"/>
      <c r="E619" s="143"/>
      <c r="F619" s="143"/>
      <c r="G619" s="143"/>
      <c r="H619" s="144"/>
      <c r="I619" s="495" t="s">
        <v>39</v>
      </c>
      <c r="J619" s="496"/>
      <c r="K619" s="497">
        <v>6.1</v>
      </c>
      <c r="L619" s="498"/>
      <c r="M619" s="40">
        <f>K619*12*I589</f>
        <v>52711.319999999992</v>
      </c>
    </row>
    <row r="620" spans="1:13">
      <c r="A620" s="145" t="s">
        <v>40</v>
      </c>
      <c r="B620" s="146"/>
      <c r="C620" s="146"/>
      <c r="D620" s="146"/>
      <c r="E620" s="146"/>
      <c r="F620" s="146"/>
      <c r="G620" s="146"/>
      <c r="H620" s="147"/>
      <c r="I620" s="503" t="s">
        <v>19</v>
      </c>
      <c r="J620" s="504"/>
      <c r="K620" s="497">
        <v>0.69</v>
      </c>
      <c r="L620" s="498"/>
      <c r="M620" s="40">
        <f>K620*12*I589</f>
        <v>5962.4279999999999</v>
      </c>
    </row>
    <row r="621" spans="1:13">
      <c r="A621" s="139" t="s">
        <v>41</v>
      </c>
      <c r="B621" s="148"/>
      <c r="C621" s="148"/>
      <c r="D621" s="148"/>
      <c r="E621" s="140"/>
      <c r="F621" s="140"/>
      <c r="G621" s="140"/>
      <c r="H621" s="141"/>
      <c r="I621" s="38"/>
      <c r="J621" s="39"/>
      <c r="K621" s="26"/>
      <c r="L621" s="27"/>
      <c r="M621" s="40"/>
    </row>
    <row r="622" spans="1:13">
      <c r="A622" s="142" t="s">
        <v>42</v>
      </c>
      <c r="B622" s="143"/>
      <c r="C622" s="143"/>
      <c r="D622" s="143"/>
      <c r="E622" s="143"/>
      <c r="F622" s="143"/>
      <c r="G622" s="143"/>
      <c r="H622" s="144"/>
      <c r="I622" s="495" t="s">
        <v>14</v>
      </c>
      <c r="J622" s="496"/>
      <c r="K622" s="497">
        <v>0.21</v>
      </c>
      <c r="L622" s="498"/>
      <c r="M622" s="40">
        <f>K622*12*I589</f>
        <v>1814.652</v>
      </c>
    </row>
    <row r="623" spans="1:13" ht="15.75" thickBot="1">
      <c r="A623" s="145" t="s">
        <v>43</v>
      </c>
      <c r="B623" s="146"/>
      <c r="C623" s="146"/>
      <c r="D623" s="146"/>
      <c r="E623" s="146"/>
      <c r="F623" s="146"/>
      <c r="G623" s="146"/>
      <c r="H623" s="147"/>
      <c r="I623" s="505" t="s">
        <v>14</v>
      </c>
      <c r="J623" s="506"/>
      <c r="K623" s="507">
        <v>1.71</v>
      </c>
      <c r="L623" s="508"/>
      <c r="M623" s="149">
        <f>K623*12*I589</f>
        <v>14776.451999999999</v>
      </c>
    </row>
    <row r="624" spans="1:13" ht="15.75" thickBot="1">
      <c r="A624" s="487" t="s">
        <v>44</v>
      </c>
      <c r="B624" s="488"/>
      <c r="C624" s="488"/>
      <c r="D624" s="488"/>
      <c r="E624" s="488"/>
      <c r="F624" s="488"/>
      <c r="G624" s="488"/>
      <c r="H624" s="489"/>
      <c r="I624" s="137"/>
      <c r="J624" s="138"/>
      <c r="K624" s="471">
        <f>K625+K626+K628+K629+K630+K631</f>
        <v>2.9800000000000004</v>
      </c>
      <c r="L624" s="472"/>
      <c r="M624" s="70">
        <f>K624*12*I589</f>
        <v>25750.776000000005</v>
      </c>
    </row>
    <row r="625" spans="1:13">
      <c r="A625" s="150" t="s">
        <v>45</v>
      </c>
      <c r="B625" s="148"/>
      <c r="C625" s="148"/>
      <c r="D625" s="148"/>
      <c r="E625" s="148"/>
      <c r="F625" s="140"/>
      <c r="G625" s="140"/>
      <c r="H625" s="141"/>
      <c r="I625" s="151"/>
      <c r="J625" s="9"/>
      <c r="K625" s="499">
        <v>0.17</v>
      </c>
      <c r="L625" s="500"/>
      <c r="M625" s="40">
        <f>K625*12*I589</f>
        <v>1469.0040000000001</v>
      </c>
    </row>
    <row r="626" spans="1:13">
      <c r="A626" s="152" t="s">
        <v>46</v>
      </c>
      <c r="B626" s="153"/>
      <c r="C626" s="153"/>
      <c r="D626" s="153"/>
      <c r="E626" s="153"/>
      <c r="F626" s="146"/>
      <c r="G626" s="146"/>
      <c r="H626" s="147"/>
      <c r="I626" s="464" t="s">
        <v>47</v>
      </c>
      <c r="J626" s="465"/>
      <c r="K626" s="497">
        <v>1.42</v>
      </c>
      <c r="L626" s="498"/>
      <c r="M626" s="40">
        <f>K626*12*I589</f>
        <v>12270.503999999999</v>
      </c>
    </row>
    <row r="627" spans="1:13">
      <c r="A627" s="139" t="s">
        <v>48</v>
      </c>
      <c r="B627" s="140"/>
      <c r="C627" s="140"/>
      <c r="D627" s="140"/>
      <c r="E627" s="140"/>
      <c r="F627" s="140"/>
      <c r="G627" s="140"/>
      <c r="H627" s="141"/>
      <c r="I627" s="501" t="s">
        <v>49</v>
      </c>
      <c r="J627" s="502"/>
      <c r="K627" s="1"/>
      <c r="L627" s="27"/>
      <c r="M627" s="40"/>
    </row>
    <row r="628" spans="1:13">
      <c r="A628" s="142" t="s">
        <v>50</v>
      </c>
      <c r="B628" s="143"/>
      <c r="C628" s="143"/>
      <c r="D628" s="143"/>
      <c r="E628" s="143"/>
      <c r="F628" s="143"/>
      <c r="G628" s="143"/>
      <c r="H628" s="144"/>
      <c r="I628" s="495" t="s">
        <v>51</v>
      </c>
      <c r="J628" s="496"/>
      <c r="K628" s="497">
        <v>0.87</v>
      </c>
      <c r="L628" s="498"/>
      <c r="M628" s="40">
        <f>K628*12*I589</f>
        <v>7517.8440000000001</v>
      </c>
    </row>
    <row r="629" spans="1:13">
      <c r="A629" s="142" t="s">
        <v>52</v>
      </c>
      <c r="B629" s="143"/>
      <c r="C629" s="143"/>
      <c r="D629" s="143"/>
      <c r="E629" s="143"/>
      <c r="F629" s="143"/>
      <c r="G629" s="143"/>
      <c r="H629" s="144"/>
      <c r="I629" s="495" t="s">
        <v>53</v>
      </c>
      <c r="J629" s="496"/>
      <c r="K629" s="497">
        <v>0.22</v>
      </c>
      <c r="L629" s="498"/>
      <c r="M629" s="40">
        <f>K629*12*I589</f>
        <v>1901.0640000000001</v>
      </c>
    </row>
    <row r="630" spans="1:13">
      <c r="A630" s="145" t="s">
        <v>58</v>
      </c>
      <c r="B630" s="146"/>
      <c r="C630" s="146"/>
      <c r="D630" s="146"/>
      <c r="E630" s="146"/>
      <c r="F630" s="146"/>
      <c r="G630" s="146"/>
      <c r="H630" s="147"/>
      <c r="I630" s="495" t="s">
        <v>59</v>
      </c>
      <c r="J630" s="496"/>
      <c r="K630" s="474">
        <v>0.12</v>
      </c>
      <c r="L630" s="475"/>
      <c r="M630" s="40">
        <f>K630*12*I589</f>
        <v>1036.944</v>
      </c>
    </row>
    <row r="631" spans="1:13" ht="15.75" thickBot="1">
      <c r="A631" s="145" t="s">
        <v>60</v>
      </c>
      <c r="B631" s="146"/>
      <c r="C631" s="146"/>
      <c r="D631" s="146"/>
      <c r="E631" s="146"/>
      <c r="F631" s="146"/>
      <c r="G631" s="146"/>
      <c r="H631" s="147"/>
      <c r="I631" s="476" t="s">
        <v>61</v>
      </c>
      <c r="J631" s="477"/>
      <c r="K631" s="478">
        <v>0.18</v>
      </c>
      <c r="L631" s="479"/>
      <c r="M631" s="76">
        <f>K631*12*I589</f>
        <v>1555.4160000000002</v>
      </c>
    </row>
    <row r="632" spans="1:13" ht="15.75" thickBot="1">
      <c r="A632" s="487" t="s">
        <v>123</v>
      </c>
      <c r="B632" s="488"/>
      <c r="C632" s="488"/>
      <c r="D632" s="488"/>
      <c r="E632" s="488"/>
      <c r="F632" s="488"/>
      <c r="G632" s="488"/>
      <c r="H632" s="489"/>
      <c r="I632" s="154"/>
      <c r="J632" s="155"/>
      <c r="K632" s="490">
        <f>K633+K634+K635</f>
        <v>1.93</v>
      </c>
      <c r="L632" s="472"/>
      <c r="M632" s="70">
        <f>K632*12*I589</f>
        <v>16677.516</v>
      </c>
    </row>
    <row r="633" spans="1:13">
      <c r="A633" s="139" t="s">
        <v>63</v>
      </c>
      <c r="B633" s="140"/>
      <c r="C633" s="140"/>
      <c r="D633" s="140"/>
      <c r="E633" s="140"/>
      <c r="F633" s="140"/>
      <c r="G633" s="140"/>
      <c r="H633" s="141"/>
      <c r="I633" s="491" t="s">
        <v>64</v>
      </c>
      <c r="J633" s="492"/>
      <c r="K633" s="493">
        <v>0.92</v>
      </c>
      <c r="L633" s="494"/>
      <c r="M633" s="40">
        <f>K633*12*I589</f>
        <v>7949.9040000000014</v>
      </c>
    </row>
    <row r="634" spans="1:13">
      <c r="A634" s="142" t="s">
        <v>68</v>
      </c>
      <c r="B634" s="143"/>
      <c r="C634" s="143"/>
      <c r="D634" s="143"/>
      <c r="E634" s="143"/>
      <c r="F634" s="143"/>
      <c r="G634" s="143"/>
      <c r="H634" s="144"/>
      <c r="I634" s="43" t="s">
        <v>69</v>
      </c>
      <c r="J634" s="44"/>
      <c r="K634" s="474">
        <v>0.81</v>
      </c>
      <c r="L634" s="475"/>
      <c r="M634" s="40">
        <f>K634*12*I589</f>
        <v>6999.3720000000003</v>
      </c>
    </row>
    <row r="635" spans="1:13" ht="15.75" thickBot="1">
      <c r="A635" s="145" t="s">
        <v>58</v>
      </c>
      <c r="B635" s="146"/>
      <c r="C635" s="146"/>
      <c r="D635" s="146"/>
      <c r="E635" s="146"/>
      <c r="F635" s="146"/>
      <c r="G635" s="146"/>
      <c r="H635" s="147"/>
      <c r="I635" s="476" t="s">
        <v>59</v>
      </c>
      <c r="J635" s="477"/>
      <c r="K635" s="478">
        <v>0.2</v>
      </c>
      <c r="L635" s="479"/>
      <c r="M635" s="40">
        <f>K635*12*I589</f>
        <v>1728.2400000000002</v>
      </c>
    </row>
    <row r="636" spans="1:13" ht="15.75" thickBot="1">
      <c r="A636" s="156" t="s">
        <v>124</v>
      </c>
      <c r="B636" s="157"/>
      <c r="C636" s="157"/>
      <c r="D636" s="157"/>
      <c r="E636" s="157"/>
      <c r="F636" s="157"/>
      <c r="G636" s="157"/>
      <c r="H636" s="158"/>
      <c r="I636" s="480" t="s">
        <v>71</v>
      </c>
      <c r="J636" s="481"/>
      <c r="K636" s="482">
        <v>41.31</v>
      </c>
      <c r="L636" s="483"/>
      <c r="M636" s="159">
        <f>K636*12*I589</f>
        <v>356967.97200000001</v>
      </c>
    </row>
    <row r="637" spans="1:13" ht="15.75" thickBot="1">
      <c r="A637" s="484" t="s">
        <v>125</v>
      </c>
      <c r="B637" s="485"/>
      <c r="C637" s="485"/>
      <c r="D637" s="485"/>
      <c r="E637" s="485"/>
      <c r="F637" s="485"/>
      <c r="G637" s="485"/>
      <c r="H637" s="486"/>
      <c r="I637" s="137"/>
      <c r="J637" s="138"/>
      <c r="K637" s="471">
        <v>2.54</v>
      </c>
      <c r="L637" s="472"/>
      <c r="M637" s="70">
        <f>K637*12*I589</f>
        <v>21948.648000000001</v>
      </c>
    </row>
    <row r="638" spans="1:13">
      <c r="A638" s="160" t="s">
        <v>99</v>
      </c>
      <c r="B638" s="161"/>
      <c r="C638" s="161"/>
      <c r="D638" s="161"/>
      <c r="E638" s="161"/>
      <c r="F638" s="161"/>
      <c r="G638" s="161"/>
      <c r="H638" s="162"/>
      <c r="I638" s="469" t="s">
        <v>73</v>
      </c>
      <c r="J638" s="470"/>
      <c r="K638" s="87"/>
      <c r="L638" s="81"/>
      <c r="M638" s="40"/>
    </row>
    <row r="639" spans="1:13">
      <c r="A639" s="160" t="s">
        <v>100</v>
      </c>
      <c r="B639" s="161"/>
      <c r="C639" s="161"/>
      <c r="D639" s="161"/>
      <c r="E639" s="161"/>
      <c r="F639" s="161"/>
      <c r="G639" s="161"/>
      <c r="H639" s="162"/>
      <c r="I639" s="8"/>
      <c r="J639" s="9"/>
      <c r="K639" s="87"/>
      <c r="L639" s="81"/>
      <c r="M639" s="40"/>
    </row>
    <row r="640" spans="1:13" ht="15.75" thickBot="1">
      <c r="A640" s="160" t="s">
        <v>101</v>
      </c>
      <c r="B640" s="161"/>
      <c r="C640" s="161"/>
      <c r="D640" s="161"/>
      <c r="E640" s="161"/>
      <c r="F640" s="161"/>
      <c r="G640" s="161"/>
      <c r="H640" s="162"/>
      <c r="I640" s="7"/>
      <c r="J640" s="9"/>
      <c r="K640" s="87"/>
      <c r="L640" s="81"/>
      <c r="M640" s="40"/>
    </row>
    <row r="641" spans="1:13" ht="15.75" thickBot="1">
      <c r="A641" s="156" t="s">
        <v>126</v>
      </c>
      <c r="B641" s="157"/>
      <c r="C641" s="157"/>
      <c r="D641" s="157"/>
      <c r="E641" s="157"/>
      <c r="F641" s="157"/>
      <c r="G641" s="157"/>
      <c r="H641" s="158"/>
      <c r="I641" s="137"/>
      <c r="J641" s="138"/>
      <c r="K641" s="471">
        <v>2.4300000000000002</v>
      </c>
      <c r="L641" s="472"/>
      <c r="M641" s="70">
        <f>K641*12*I589</f>
        <v>20998.116000000002</v>
      </c>
    </row>
    <row r="642" spans="1:13">
      <c r="A642" s="160" t="s">
        <v>75</v>
      </c>
      <c r="B642" s="161"/>
      <c r="C642" s="161"/>
      <c r="D642" s="161"/>
      <c r="E642" s="161"/>
      <c r="F642" s="161"/>
      <c r="G642" s="161"/>
      <c r="H642" s="162"/>
      <c r="I642" s="469" t="s">
        <v>14</v>
      </c>
      <c r="J642" s="470"/>
      <c r="K642" s="80"/>
      <c r="L642" s="81"/>
      <c r="M642" s="40"/>
    </row>
    <row r="643" spans="1:13" ht="15.75" thickBot="1">
      <c r="A643" s="160" t="s">
        <v>76</v>
      </c>
      <c r="B643" s="161"/>
      <c r="C643" s="161"/>
      <c r="D643" s="161"/>
      <c r="E643" s="161"/>
      <c r="F643" s="161"/>
      <c r="G643" s="161"/>
      <c r="H643" s="162"/>
      <c r="I643" s="8"/>
      <c r="J643" s="9"/>
      <c r="K643" s="80"/>
      <c r="L643" s="81"/>
      <c r="M643" s="40"/>
    </row>
    <row r="644" spans="1:13" ht="15.75" thickBot="1">
      <c r="A644" s="457" t="s">
        <v>117</v>
      </c>
      <c r="B644" s="458"/>
      <c r="C644" s="458"/>
      <c r="D644" s="458"/>
      <c r="E644" s="458"/>
      <c r="F644" s="458"/>
      <c r="G644" s="458"/>
      <c r="H644" s="473"/>
      <c r="I644" s="137"/>
      <c r="J644" s="138"/>
      <c r="K644" s="471">
        <v>11.07</v>
      </c>
      <c r="L644" s="472"/>
      <c r="M644" s="70">
        <f>K644*12*I589</f>
        <v>95658.084000000003</v>
      </c>
    </row>
    <row r="645" spans="1:13">
      <c r="A645" s="41" t="s">
        <v>102</v>
      </c>
      <c r="B645" s="79"/>
      <c r="C645" s="79"/>
      <c r="D645" s="79"/>
      <c r="E645" s="79"/>
      <c r="F645" s="58"/>
      <c r="G645" s="79"/>
      <c r="H645" s="59"/>
      <c r="I645" s="469" t="s">
        <v>78</v>
      </c>
      <c r="J645" s="470"/>
      <c r="K645" s="87"/>
      <c r="L645" s="81"/>
      <c r="M645" s="40"/>
    </row>
    <row r="646" spans="1:13">
      <c r="A646" s="41" t="s">
        <v>103</v>
      </c>
      <c r="B646" s="79"/>
      <c r="C646" s="79"/>
      <c r="D646" s="79"/>
      <c r="E646" s="79"/>
      <c r="F646" s="58"/>
      <c r="G646" s="79"/>
      <c r="H646" s="59"/>
      <c r="I646" s="464" t="s">
        <v>79</v>
      </c>
      <c r="J646" s="465"/>
      <c r="K646" s="87"/>
      <c r="L646" s="81"/>
      <c r="M646" s="40"/>
    </row>
    <row r="647" spans="1:13">
      <c r="A647" s="41" t="s">
        <v>104</v>
      </c>
      <c r="B647" s="79"/>
      <c r="C647" s="79"/>
      <c r="D647" s="79"/>
      <c r="E647" s="79"/>
      <c r="F647" s="58"/>
      <c r="G647" s="79"/>
      <c r="H647" s="59"/>
      <c r="I647" s="464" t="s">
        <v>80</v>
      </c>
      <c r="J647" s="465"/>
      <c r="K647" s="87"/>
      <c r="L647" s="81"/>
      <c r="M647" s="40"/>
    </row>
    <row r="648" spans="1:13">
      <c r="A648" s="41" t="s">
        <v>105</v>
      </c>
      <c r="B648" s="79"/>
      <c r="C648" s="79"/>
      <c r="D648" s="79"/>
      <c r="E648" s="79"/>
      <c r="F648" s="58"/>
      <c r="G648" s="79"/>
      <c r="H648" s="59"/>
      <c r="I648" s="464" t="s">
        <v>81</v>
      </c>
      <c r="J648" s="465"/>
      <c r="K648" s="87"/>
      <c r="L648" s="81"/>
      <c r="M648" s="40"/>
    </row>
    <row r="649" spans="1:13">
      <c r="A649" s="41" t="s">
        <v>106</v>
      </c>
      <c r="B649" s="79"/>
      <c r="C649" s="79"/>
      <c r="D649" s="79"/>
      <c r="E649" s="79"/>
      <c r="F649" s="58"/>
      <c r="G649" s="79"/>
      <c r="H649" s="59"/>
      <c r="I649" s="464" t="s">
        <v>82</v>
      </c>
      <c r="J649" s="465"/>
      <c r="K649" s="87"/>
      <c r="L649" s="81"/>
      <c r="M649" s="40"/>
    </row>
    <row r="650" spans="1:13">
      <c r="A650" s="41" t="s">
        <v>107</v>
      </c>
      <c r="B650" s="79"/>
      <c r="C650" s="79"/>
      <c r="D650" s="79"/>
      <c r="E650" s="79"/>
      <c r="F650" s="58"/>
      <c r="G650" s="79"/>
      <c r="H650" s="59"/>
      <c r="I650" s="8"/>
      <c r="J650" s="9"/>
      <c r="K650" s="87"/>
      <c r="L650" s="81"/>
      <c r="M650" s="40"/>
    </row>
    <row r="651" spans="1:13">
      <c r="A651" s="41" t="s">
        <v>108</v>
      </c>
      <c r="B651" s="79"/>
      <c r="C651" s="79"/>
      <c r="D651" s="79"/>
      <c r="E651" s="79"/>
      <c r="F651" s="58"/>
      <c r="G651" s="79"/>
      <c r="H651" s="59"/>
      <c r="I651" s="8"/>
      <c r="J651" s="9"/>
      <c r="K651" s="87"/>
      <c r="L651" s="81"/>
      <c r="M651" s="40"/>
    </row>
    <row r="652" spans="1:13">
      <c r="A652" s="41" t="s">
        <v>109</v>
      </c>
      <c r="B652" s="79"/>
      <c r="C652" s="79"/>
      <c r="D652" s="79"/>
      <c r="E652" s="79"/>
      <c r="F652" s="58"/>
      <c r="G652" s="79"/>
      <c r="H652" s="59"/>
      <c r="I652" s="8"/>
      <c r="J652" s="9"/>
      <c r="K652" s="87"/>
      <c r="L652" s="81"/>
      <c r="M652" s="40"/>
    </row>
    <row r="653" spans="1:13">
      <c r="A653" s="41" t="s">
        <v>83</v>
      </c>
      <c r="B653" s="79"/>
      <c r="C653" s="79"/>
      <c r="D653" s="79"/>
      <c r="E653" s="79"/>
      <c r="F653" s="58"/>
      <c r="G653" s="79"/>
      <c r="H653" s="59"/>
      <c r="I653" s="8"/>
      <c r="J653" s="9"/>
      <c r="K653" s="87"/>
      <c r="L653" s="81"/>
      <c r="M653" s="40"/>
    </row>
    <row r="654" spans="1:13">
      <c r="A654" s="41" t="s">
        <v>110</v>
      </c>
      <c r="B654" s="79"/>
      <c r="C654" s="79"/>
      <c r="D654" s="79"/>
      <c r="E654" s="79"/>
      <c r="F654" s="58"/>
      <c r="G654" s="79"/>
      <c r="H654" s="59"/>
      <c r="I654" s="8"/>
      <c r="J654" s="9"/>
      <c r="K654" s="87"/>
      <c r="L654" s="81"/>
      <c r="M654" s="40"/>
    </row>
    <row r="655" spans="1:13" ht="15.75" thickBot="1">
      <c r="A655" s="466" t="s">
        <v>111</v>
      </c>
      <c r="B655" s="467"/>
      <c r="C655" s="467"/>
      <c r="D655" s="467"/>
      <c r="E655" s="467"/>
      <c r="F655" s="467"/>
      <c r="G655" s="467"/>
      <c r="H655" s="468"/>
      <c r="I655" s="8"/>
      <c r="J655" s="9"/>
      <c r="K655" s="26"/>
      <c r="L655" s="27"/>
      <c r="M655" s="40"/>
    </row>
    <row r="656" spans="1:13">
      <c r="A656" s="89" t="s">
        <v>84</v>
      </c>
      <c r="B656" s="90"/>
      <c r="C656" s="90"/>
      <c r="D656" s="90"/>
      <c r="E656" s="90"/>
      <c r="F656" s="90"/>
      <c r="G656" s="90"/>
      <c r="H656" s="90"/>
      <c r="I656" s="469" t="s">
        <v>85</v>
      </c>
      <c r="J656" s="470"/>
      <c r="K656" s="91"/>
      <c r="L656" s="92"/>
      <c r="M656" s="22"/>
    </row>
    <row r="657" spans="1:16" ht="15.75" thickBot="1">
      <c r="A657" s="93" t="s">
        <v>86</v>
      </c>
      <c r="B657" s="94"/>
      <c r="C657" s="94"/>
      <c r="D657" s="94"/>
      <c r="E657" s="94"/>
      <c r="F657" s="94"/>
      <c r="G657" s="94"/>
      <c r="H657" s="94"/>
      <c r="I657" s="163"/>
      <c r="J657" s="108"/>
      <c r="K657" s="34"/>
      <c r="L657" s="35"/>
      <c r="M657" s="36"/>
    </row>
    <row r="658" spans="1:16" ht="15.75" thickBot="1">
      <c r="A658" s="457" t="s">
        <v>87</v>
      </c>
      <c r="B658" s="458"/>
      <c r="C658" s="458"/>
      <c r="D658" s="458"/>
      <c r="E658" s="458"/>
      <c r="F658" s="458"/>
      <c r="G658" s="458"/>
      <c r="H658" s="459"/>
      <c r="I658" s="460" t="s">
        <v>88</v>
      </c>
      <c r="J658" s="461"/>
      <c r="K658" s="462">
        <v>1.84</v>
      </c>
      <c r="L658" s="463"/>
      <c r="M658" s="96">
        <f>K658*12*I589</f>
        <v>15899.808000000003</v>
      </c>
      <c r="N658" s="113"/>
      <c r="O658" s="113"/>
    </row>
    <row r="659" spans="1:16" ht="15.75" thickBot="1">
      <c r="A659" s="97" t="s">
        <v>89</v>
      </c>
      <c r="B659" s="98"/>
      <c r="C659" s="98"/>
      <c r="D659" s="98"/>
      <c r="E659" s="98"/>
      <c r="F659" s="98"/>
      <c r="G659" s="98"/>
      <c r="H659" s="98"/>
      <c r="I659" s="460" t="s">
        <v>85</v>
      </c>
      <c r="J659" s="461"/>
      <c r="K659" s="447">
        <v>0.56999999999999995</v>
      </c>
      <c r="L659" s="448"/>
      <c r="M659" s="96">
        <f>K659*12*I589</f>
        <v>4925.4840000000004</v>
      </c>
    </row>
    <row r="660" spans="1:16" ht="15.75" thickBot="1">
      <c r="A660" s="97" t="s">
        <v>90</v>
      </c>
      <c r="B660" s="98"/>
      <c r="C660" s="98"/>
      <c r="D660" s="98"/>
      <c r="E660" s="98"/>
      <c r="F660" s="98"/>
      <c r="G660" s="98"/>
      <c r="H660" s="98"/>
      <c r="I660" s="164"/>
      <c r="J660" s="165"/>
      <c r="K660" s="447"/>
      <c r="L660" s="448"/>
      <c r="M660" s="96">
        <f>K660*12*I589</f>
        <v>0</v>
      </c>
    </row>
    <row r="661" spans="1:16" ht="16.5" thickBot="1">
      <c r="A661" s="97" t="s">
        <v>127</v>
      </c>
      <c r="B661" s="98"/>
      <c r="C661" s="98"/>
      <c r="D661" s="98"/>
      <c r="E661" s="98"/>
      <c r="F661" s="98"/>
      <c r="G661" s="98"/>
      <c r="H661" s="98"/>
      <c r="I661" s="164"/>
      <c r="J661" s="165"/>
      <c r="K661" s="447"/>
      <c r="L661" s="448"/>
      <c r="M661" s="96">
        <f>K661*12*I589</f>
        <v>0</v>
      </c>
      <c r="O661" s="120"/>
      <c r="P661" s="121"/>
    </row>
    <row r="662" spans="1:16" ht="16.5" thickBot="1">
      <c r="A662" s="449" t="s">
        <v>128</v>
      </c>
      <c r="B662" s="450"/>
      <c r="C662" s="450"/>
      <c r="D662" s="450"/>
      <c r="E662" s="450"/>
      <c r="F662" s="450"/>
      <c r="G662" s="450"/>
      <c r="H662" s="451"/>
      <c r="I662" s="166"/>
      <c r="J662" s="167"/>
      <c r="K662" s="452">
        <v>92.44</v>
      </c>
      <c r="L662" s="453"/>
      <c r="M662" s="96">
        <f>K662*I589*12</f>
        <v>798792.52799999993</v>
      </c>
      <c r="N662" s="120"/>
    </row>
    <row r="663" spans="1:16" ht="15.75" thickBot="1">
      <c r="A663" s="454" t="s">
        <v>92</v>
      </c>
      <c r="B663" s="455"/>
      <c r="C663" s="455"/>
      <c r="D663" s="455"/>
      <c r="E663" s="455"/>
      <c r="F663" s="455"/>
      <c r="G663" s="455"/>
      <c r="H663" s="456"/>
      <c r="I663" s="101"/>
      <c r="J663" s="102"/>
      <c r="K663" s="452">
        <f>K664-K662</f>
        <v>4.6199999999999903</v>
      </c>
      <c r="L663" s="453"/>
      <c r="M663" s="96">
        <f>K663*I589*12</f>
        <v>39922.343999999917</v>
      </c>
    </row>
    <row r="664" spans="1:16" ht="15.75" thickBot="1">
      <c r="A664" s="449" t="s">
        <v>93</v>
      </c>
      <c r="B664" s="450"/>
      <c r="C664" s="450"/>
      <c r="D664" s="450"/>
      <c r="E664" s="450"/>
      <c r="F664" s="450"/>
      <c r="G664" s="450"/>
      <c r="H664" s="451"/>
      <c r="I664" s="101"/>
      <c r="J664" s="102"/>
      <c r="K664" s="452">
        <f>K661+K660+K659+K658+K644+K615+K600+K590</f>
        <v>97.059999999999988</v>
      </c>
      <c r="L664" s="453"/>
      <c r="M664" s="96">
        <f>M661+M660+M659+M658+M644+M615+M600+M590</f>
        <v>838714.87199999997</v>
      </c>
    </row>
  </sheetData>
  <mergeCells count="802">
    <mergeCell ref="A1:L1"/>
    <mergeCell ref="A2:L2"/>
    <mergeCell ref="I7:J7"/>
    <mergeCell ref="K7:L7"/>
    <mergeCell ref="K8:L8"/>
    <mergeCell ref="I11:J11"/>
    <mergeCell ref="K11:L11"/>
    <mergeCell ref="I12:J12"/>
    <mergeCell ref="L3:M3"/>
    <mergeCell ref="C4:E4"/>
    <mergeCell ref="I4:J4"/>
    <mergeCell ref="K4:L4"/>
    <mergeCell ref="K5:L5"/>
    <mergeCell ref="I6:J6"/>
    <mergeCell ref="K6:L6"/>
    <mergeCell ref="K18:L18"/>
    <mergeCell ref="I20:J20"/>
    <mergeCell ref="K20:L20"/>
    <mergeCell ref="I22:J22"/>
    <mergeCell ref="I23:J23"/>
    <mergeCell ref="I24:J24"/>
    <mergeCell ref="I13:J13"/>
    <mergeCell ref="I14:J14"/>
    <mergeCell ref="K14:L14"/>
    <mergeCell ref="I15:J15"/>
    <mergeCell ref="I16:J16"/>
    <mergeCell ref="K17:L17"/>
    <mergeCell ref="A35:H35"/>
    <mergeCell ref="K35:L35"/>
    <mergeCell ref="I36:J36"/>
    <mergeCell ref="K36:L36"/>
    <mergeCell ref="I25:J25"/>
    <mergeCell ref="K25:L25"/>
    <mergeCell ref="I26:J26"/>
    <mergeCell ref="I28:J28"/>
    <mergeCell ref="K28:L28"/>
    <mergeCell ref="I30:J30"/>
    <mergeCell ref="I37:J37"/>
    <mergeCell ref="K37:L37"/>
    <mergeCell ref="I38:J38"/>
    <mergeCell ref="K38:L38"/>
    <mergeCell ref="I40:J40"/>
    <mergeCell ref="K40:L40"/>
    <mergeCell ref="I31:J31"/>
    <mergeCell ref="I32:J32"/>
    <mergeCell ref="K33:L33"/>
    <mergeCell ref="I45:J45"/>
    <mergeCell ref="I46:J46"/>
    <mergeCell ref="K46:L46"/>
    <mergeCell ref="I47:J47"/>
    <mergeCell ref="K47:L47"/>
    <mergeCell ref="I48:J48"/>
    <mergeCell ref="I41:J41"/>
    <mergeCell ref="K41:L41"/>
    <mergeCell ref="A42:H42"/>
    <mergeCell ref="K42:L42"/>
    <mergeCell ref="K43:L43"/>
    <mergeCell ref="I44:J44"/>
    <mergeCell ref="K44:L44"/>
    <mergeCell ref="A52:H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A59:H59"/>
    <mergeCell ref="K59:L59"/>
    <mergeCell ref="I60:J60"/>
    <mergeCell ref="K63:L63"/>
    <mergeCell ref="I64:J64"/>
    <mergeCell ref="A66:H66"/>
    <mergeCell ref="K66:L66"/>
    <mergeCell ref="I55:J55"/>
    <mergeCell ref="K56:L56"/>
    <mergeCell ref="I57:J57"/>
    <mergeCell ref="K57:L57"/>
    <mergeCell ref="I58:J58"/>
    <mergeCell ref="K58:L58"/>
    <mergeCell ref="I78:J78"/>
    <mergeCell ref="A80:H80"/>
    <mergeCell ref="I80:J80"/>
    <mergeCell ref="K80:L80"/>
    <mergeCell ref="A81:H81"/>
    <mergeCell ref="I81:J81"/>
    <mergeCell ref="K81:L81"/>
    <mergeCell ref="I67:J67"/>
    <mergeCell ref="I68:J68"/>
    <mergeCell ref="I69:J69"/>
    <mergeCell ref="I70:J70"/>
    <mergeCell ref="I71:J71"/>
    <mergeCell ref="A77:H77"/>
    <mergeCell ref="A86:L86"/>
    <mergeCell ref="A87:L87"/>
    <mergeCell ref="K88:M88"/>
    <mergeCell ref="C89:E89"/>
    <mergeCell ref="I89:J89"/>
    <mergeCell ref="K89:L89"/>
    <mergeCell ref="K82:L82"/>
    <mergeCell ref="A83:H83"/>
    <mergeCell ref="K83:L83"/>
    <mergeCell ref="A84:H84"/>
    <mergeCell ref="K84:L84"/>
    <mergeCell ref="A85:H85"/>
    <mergeCell ref="K85:L85"/>
    <mergeCell ref="I96:J96"/>
    <mergeCell ref="K96:L96"/>
    <mergeCell ref="I97:J97"/>
    <mergeCell ref="I98:J98"/>
    <mergeCell ref="I99:J99"/>
    <mergeCell ref="K99:L99"/>
    <mergeCell ref="K90:L90"/>
    <mergeCell ref="I91:J91"/>
    <mergeCell ref="K91:L91"/>
    <mergeCell ref="I92:J92"/>
    <mergeCell ref="K92:L92"/>
    <mergeCell ref="K93:L93"/>
    <mergeCell ref="I107:J107"/>
    <mergeCell ref="I108:J108"/>
    <mergeCell ref="I109:J109"/>
    <mergeCell ref="I110:J110"/>
    <mergeCell ref="K110:L110"/>
    <mergeCell ref="I111:J111"/>
    <mergeCell ref="I100:J100"/>
    <mergeCell ref="I101:J101"/>
    <mergeCell ref="K102:L102"/>
    <mergeCell ref="K103:L103"/>
    <mergeCell ref="I105:J105"/>
    <mergeCell ref="K105:L105"/>
    <mergeCell ref="A120:H120"/>
    <mergeCell ref="K120:L120"/>
    <mergeCell ref="I121:J121"/>
    <mergeCell ref="K121:L121"/>
    <mergeCell ref="I122:J122"/>
    <mergeCell ref="K122:L122"/>
    <mergeCell ref="I113:J113"/>
    <mergeCell ref="K113:L113"/>
    <mergeCell ref="I115:J115"/>
    <mergeCell ref="I116:J116"/>
    <mergeCell ref="I117:J117"/>
    <mergeCell ref="K118:L118"/>
    <mergeCell ref="A127:H127"/>
    <mergeCell ref="K127:L127"/>
    <mergeCell ref="K128:L128"/>
    <mergeCell ref="I129:J129"/>
    <mergeCell ref="K129:L129"/>
    <mergeCell ref="I130:J130"/>
    <mergeCell ref="I123:J123"/>
    <mergeCell ref="K123:L123"/>
    <mergeCell ref="I125:J125"/>
    <mergeCell ref="K125:L125"/>
    <mergeCell ref="I126:J126"/>
    <mergeCell ref="K126:L126"/>
    <mergeCell ref="A137:H137"/>
    <mergeCell ref="K137:L137"/>
    <mergeCell ref="I131:J131"/>
    <mergeCell ref="K131:L131"/>
    <mergeCell ref="I132:J132"/>
    <mergeCell ref="K132:L132"/>
    <mergeCell ref="I133:J133"/>
    <mergeCell ref="I134:J134"/>
    <mergeCell ref="K134:L134"/>
    <mergeCell ref="I138:J138"/>
    <mergeCell ref="K138:L138"/>
    <mergeCell ref="I139:J139"/>
    <mergeCell ref="K139:L139"/>
    <mergeCell ref="I140:J140"/>
    <mergeCell ref="K141:L141"/>
    <mergeCell ref="I135:J135"/>
    <mergeCell ref="K135:L135"/>
    <mergeCell ref="I136:J136"/>
    <mergeCell ref="K136:L136"/>
    <mergeCell ref="I145:J145"/>
    <mergeCell ref="K148:L148"/>
    <mergeCell ref="I149:J149"/>
    <mergeCell ref="A151:H151"/>
    <mergeCell ref="K151:L151"/>
    <mergeCell ref="I152:J152"/>
    <mergeCell ref="I142:J142"/>
    <mergeCell ref="K142:L142"/>
    <mergeCell ref="I143:J143"/>
    <mergeCell ref="K143:L143"/>
    <mergeCell ref="A144:H144"/>
    <mergeCell ref="K144:L144"/>
    <mergeCell ref="A165:H165"/>
    <mergeCell ref="I165:J165"/>
    <mergeCell ref="K165:L165"/>
    <mergeCell ref="A166:H166"/>
    <mergeCell ref="I166:J166"/>
    <mergeCell ref="K166:L166"/>
    <mergeCell ref="I153:J153"/>
    <mergeCell ref="I154:J154"/>
    <mergeCell ref="I155:J155"/>
    <mergeCell ref="I156:J156"/>
    <mergeCell ref="A162:H162"/>
    <mergeCell ref="I163:J163"/>
    <mergeCell ref="A172:L172"/>
    <mergeCell ref="A173:L173"/>
    <mergeCell ref="K174:M174"/>
    <mergeCell ref="C175:E175"/>
    <mergeCell ref="I175:J175"/>
    <mergeCell ref="K175:L175"/>
    <mergeCell ref="K167:L167"/>
    <mergeCell ref="A168:H168"/>
    <mergeCell ref="K168:L168"/>
    <mergeCell ref="A169:H169"/>
    <mergeCell ref="K169:L169"/>
    <mergeCell ref="A170:H170"/>
    <mergeCell ref="K170:L170"/>
    <mergeCell ref="I182:J182"/>
    <mergeCell ref="K182:L182"/>
    <mergeCell ref="I183:J183"/>
    <mergeCell ref="I184:J184"/>
    <mergeCell ref="I185:J185"/>
    <mergeCell ref="K185:L185"/>
    <mergeCell ref="K176:L176"/>
    <mergeCell ref="I177:J177"/>
    <mergeCell ref="K177:L177"/>
    <mergeCell ref="I178:J178"/>
    <mergeCell ref="K178:L178"/>
    <mergeCell ref="K179:L179"/>
    <mergeCell ref="I193:J193"/>
    <mergeCell ref="I194:J194"/>
    <mergeCell ref="I195:J195"/>
    <mergeCell ref="I196:J196"/>
    <mergeCell ref="K196:L196"/>
    <mergeCell ref="I197:J197"/>
    <mergeCell ref="I186:J186"/>
    <mergeCell ref="I187:J187"/>
    <mergeCell ref="K188:L188"/>
    <mergeCell ref="K189:L189"/>
    <mergeCell ref="I191:J191"/>
    <mergeCell ref="K191:L191"/>
    <mergeCell ref="A206:H206"/>
    <mergeCell ref="K206:L206"/>
    <mergeCell ref="I207:J207"/>
    <mergeCell ref="K207:L207"/>
    <mergeCell ref="I208:J208"/>
    <mergeCell ref="K208:L208"/>
    <mergeCell ref="I199:J199"/>
    <mergeCell ref="K199:L199"/>
    <mergeCell ref="I201:J201"/>
    <mergeCell ref="I202:J202"/>
    <mergeCell ref="I203:J203"/>
    <mergeCell ref="K204:L204"/>
    <mergeCell ref="A213:H213"/>
    <mergeCell ref="K213:L213"/>
    <mergeCell ref="K214:L214"/>
    <mergeCell ref="I215:J215"/>
    <mergeCell ref="K215:L215"/>
    <mergeCell ref="I216:J216"/>
    <mergeCell ref="I209:J209"/>
    <mergeCell ref="K209:L209"/>
    <mergeCell ref="I211:J211"/>
    <mergeCell ref="K211:L211"/>
    <mergeCell ref="I212:J212"/>
    <mergeCell ref="K212:L212"/>
    <mergeCell ref="I220:J220"/>
    <mergeCell ref="K220:L220"/>
    <mergeCell ref="A221:H221"/>
    <mergeCell ref="K221:L221"/>
    <mergeCell ref="I222:J222"/>
    <mergeCell ref="K222:L222"/>
    <mergeCell ref="I217:J217"/>
    <mergeCell ref="K217:L217"/>
    <mergeCell ref="I218:J218"/>
    <mergeCell ref="K218:L218"/>
    <mergeCell ref="I219:J219"/>
    <mergeCell ref="K219:L219"/>
    <mergeCell ref="I227:J227"/>
    <mergeCell ref="K230:L230"/>
    <mergeCell ref="I231:J231"/>
    <mergeCell ref="A233:H233"/>
    <mergeCell ref="K233:L233"/>
    <mergeCell ref="I234:J234"/>
    <mergeCell ref="K223:L223"/>
    <mergeCell ref="I224:J224"/>
    <mergeCell ref="K224:L224"/>
    <mergeCell ref="I225:J225"/>
    <mergeCell ref="K225:L225"/>
    <mergeCell ref="A226:H226"/>
    <mergeCell ref="K226:L226"/>
    <mergeCell ref="A247:H247"/>
    <mergeCell ref="I247:J247"/>
    <mergeCell ref="K247:L247"/>
    <mergeCell ref="A248:H248"/>
    <mergeCell ref="I248:J248"/>
    <mergeCell ref="K248:L248"/>
    <mergeCell ref="I235:J235"/>
    <mergeCell ref="I236:J236"/>
    <mergeCell ref="I237:J237"/>
    <mergeCell ref="I238:J238"/>
    <mergeCell ref="A244:H244"/>
    <mergeCell ref="I245:J245"/>
    <mergeCell ref="A253:L253"/>
    <mergeCell ref="A254:L254"/>
    <mergeCell ref="K255:M255"/>
    <mergeCell ref="C256:E256"/>
    <mergeCell ref="I256:J256"/>
    <mergeCell ref="K256:L256"/>
    <mergeCell ref="K249:L249"/>
    <mergeCell ref="A250:H250"/>
    <mergeCell ref="K250:L250"/>
    <mergeCell ref="A251:H251"/>
    <mergeCell ref="K251:L251"/>
    <mergeCell ref="A252:H252"/>
    <mergeCell ref="K252:L252"/>
    <mergeCell ref="I263:J263"/>
    <mergeCell ref="K263:L263"/>
    <mergeCell ref="I264:J264"/>
    <mergeCell ref="I265:J265"/>
    <mergeCell ref="I266:J266"/>
    <mergeCell ref="K266:L266"/>
    <mergeCell ref="K257:L257"/>
    <mergeCell ref="I258:J258"/>
    <mergeCell ref="K258:L258"/>
    <mergeCell ref="I259:J259"/>
    <mergeCell ref="K259:L259"/>
    <mergeCell ref="K260:L260"/>
    <mergeCell ref="I274:J274"/>
    <mergeCell ref="I275:J275"/>
    <mergeCell ref="I276:J276"/>
    <mergeCell ref="I277:J277"/>
    <mergeCell ref="K277:L277"/>
    <mergeCell ref="I278:J278"/>
    <mergeCell ref="I267:J267"/>
    <mergeCell ref="I268:J268"/>
    <mergeCell ref="K269:L269"/>
    <mergeCell ref="K270:L270"/>
    <mergeCell ref="I272:J272"/>
    <mergeCell ref="K272:L272"/>
    <mergeCell ref="A287:H287"/>
    <mergeCell ref="K287:L287"/>
    <mergeCell ref="I288:J288"/>
    <mergeCell ref="K288:L288"/>
    <mergeCell ref="I289:J289"/>
    <mergeCell ref="K289:L289"/>
    <mergeCell ref="I280:J280"/>
    <mergeCell ref="K280:L280"/>
    <mergeCell ref="I282:J282"/>
    <mergeCell ref="I283:J283"/>
    <mergeCell ref="I284:J284"/>
    <mergeCell ref="K285:L285"/>
    <mergeCell ref="A294:H294"/>
    <mergeCell ref="K294:L294"/>
    <mergeCell ref="K295:L295"/>
    <mergeCell ref="I296:J296"/>
    <mergeCell ref="K296:L296"/>
    <mergeCell ref="I297:J297"/>
    <mergeCell ref="I290:J290"/>
    <mergeCell ref="K290:L290"/>
    <mergeCell ref="I292:J292"/>
    <mergeCell ref="K292:L292"/>
    <mergeCell ref="I293:J293"/>
    <mergeCell ref="K293:L293"/>
    <mergeCell ref="I302:J302"/>
    <mergeCell ref="K302:L302"/>
    <mergeCell ref="I303:J303"/>
    <mergeCell ref="K303:L303"/>
    <mergeCell ref="A304:H304"/>
    <mergeCell ref="K304:L304"/>
    <mergeCell ref="I298:J298"/>
    <mergeCell ref="K298:L298"/>
    <mergeCell ref="I299:J299"/>
    <mergeCell ref="K299:L299"/>
    <mergeCell ref="I300:J300"/>
    <mergeCell ref="I301:J301"/>
    <mergeCell ref="K301:L301"/>
    <mergeCell ref="I309:J309"/>
    <mergeCell ref="K309:L309"/>
    <mergeCell ref="I310:J310"/>
    <mergeCell ref="K310:L310"/>
    <mergeCell ref="A311:H311"/>
    <mergeCell ref="K311:L311"/>
    <mergeCell ref="I305:J305"/>
    <mergeCell ref="K305:L305"/>
    <mergeCell ref="I306:J306"/>
    <mergeCell ref="K306:L306"/>
    <mergeCell ref="I307:J307"/>
    <mergeCell ref="K308:L308"/>
    <mergeCell ref="I320:J320"/>
    <mergeCell ref="I321:J321"/>
    <mergeCell ref="I322:J322"/>
    <mergeCell ref="I323:J323"/>
    <mergeCell ref="A329:H329"/>
    <mergeCell ref="I330:J330"/>
    <mergeCell ref="I312:J312"/>
    <mergeCell ref="K315:L315"/>
    <mergeCell ref="I316:J316"/>
    <mergeCell ref="A318:H318"/>
    <mergeCell ref="K318:L318"/>
    <mergeCell ref="I319:J319"/>
    <mergeCell ref="K334:L334"/>
    <mergeCell ref="A335:H335"/>
    <mergeCell ref="K335:L335"/>
    <mergeCell ref="A336:H336"/>
    <mergeCell ref="K336:L336"/>
    <mergeCell ref="A337:H337"/>
    <mergeCell ref="K337:L337"/>
    <mergeCell ref="A332:H332"/>
    <mergeCell ref="I332:J332"/>
    <mergeCell ref="K332:L332"/>
    <mergeCell ref="A333:H333"/>
    <mergeCell ref="I333:J333"/>
    <mergeCell ref="K333:L333"/>
    <mergeCell ref="K342:L342"/>
    <mergeCell ref="I343:J343"/>
    <mergeCell ref="K343:L343"/>
    <mergeCell ref="I344:J344"/>
    <mergeCell ref="K344:L344"/>
    <mergeCell ref="K345:L345"/>
    <mergeCell ref="A338:L338"/>
    <mergeCell ref="A339:L339"/>
    <mergeCell ref="K340:M340"/>
    <mergeCell ref="C341:E341"/>
    <mergeCell ref="I341:J341"/>
    <mergeCell ref="K341:L341"/>
    <mergeCell ref="I352:J352"/>
    <mergeCell ref="I353:J353"/>
    <mergeCell ref="K354:L354"/>
    <mergeCell ref="K355:L355"/>
    <mergeCell ref="I357:J357"/>
    <mergeCell ref="K357:L357"/>
    <mergeCell ref="I348:J348"/>
    <mergeCell ref="K348:L348"/>
    <mergeCell ref="I349:J349"/>
    <mergeCell ref="I350:J350"/>
    <mergeCell ref="I351:J351"/>
    <mergeCell ref="K351:L351"/>
    <mergeCell ref="I365:J365"/>
    <mergeCell ref="K365:L365"/>
    <mergeCell ref="I367:J367"/>
    <mergeCell ref="I368:J368"/>
    <mergeCell ref="I369:J369"/>
    <mergeCell ref="K370:L370"/>
    <mergeCell ref="I359:J359"/>
    <mergeCell ref="I360:J360"/>
    <mergeCell ref="I361:J361"/>
    <mergeCell ref="I362:J362"/>
    <mergeCell ref="K362:L362"/>
    <mergeCell ref="I363:J363"/>
    <mergeCell ref="I375:J375"/>
    <mergeCell ref="K375:L375"/>
    <mergeCell ref="I377:J377"/>
    <mergeCell ref="K377:L377"/>
    <mergeCell ref="I378:J378"/>
    <mergeCell ref="K378:L378"/>
    <mergeCell ref="A372:H372"/>
    <mergeCell ref="K372:L372"/>
    <mergeCell ref="I373:J373"/>
    <mergeCell ref="K373:L373"/>
    <mergeCell ref="I374:J374"/>
    <mergeCell ref="K374:L374"/>
    <mergeCell ref="I383:J383"/>
    <mergeCell ref="K383:L383"/>
    <mergeCell ref="I384:J384"/>
    <mergeCell ref="K384:L384"/>
    <mergeCell ref="I385:J385"/>
    <mergeCell ref="K385:L385"/>
    <mergeCell ref="A379:H379"/>
    <mergeCell ref="K379:L379"/>
    <mergeCell ref="K380:L380"/>
    <mergeCell ref="I381:J381"/>
    <mergeCell ref="K381:L381"/>
    <mergeCell ref="I382:J382"/>
    <mergeCell ref="K389:L389"/>
    <mergeCell ref="I390:J390"/>
    <mergeCell ref="K390:L390"/>
    <mergeCell ref="I391:J391"/>
    <mergeCell ref="K391:L391"/>
    <mergeCell ref="A392:H392"/>
    <mergeCell ref="K392:L392"/>
    <mergeCell ref="I386:J386"/>
    <mergeCell ref="K386:L386"/>
    <mergeCell ref="A387:H387"/>
    <mergeCell ref="K387:L387"/>
    <mergeCell ref="I388:J388"/>
    <mergeCell ref="K388:L388"/>
    <mergeCell ref="I401:J401"/>
    <mergeCell ref="I402:J402"/>
    <mergeCell ref="I403:J403"/>
    <mergeCell ref="I404:J404"/>
    <mergeCell ref="A410:H410"/>
    <mergeCell ref="I411:J411"/>
    <mergeCell ref="I393:J393"/>
    <mergeCell ref="K396:L396"/>
    <mergeCell ref="I397:J397"/>
    <mergeCell ref="A399:H399"/>
    <mergeCell ref="K399:L399"/>
    <mergeCell ref="I400:J400"/>
    <mergeCell ref="K415:L415"/>
    <mergeCell ref="A416:H416"/>
    <mergeCell ref="K416:L416"/>
    <mergeCell ref="A417:H417"/>
    <mergeCell ref="K417:L417"/>
    <mergeCell ref="A418:H418"/>
    <mergeCell ref="K418:L418"/>
    <mergeCell ref="A413:H413"/>
    <mergeCell ref="I413:J413"/>
    <mergeCell ref="K413:L413"/>
    <mergeCell ref="A414:H414"/>
    <mergeCell ref="I414:J414"/>
    <mergeCell ref="K414:L414"/>
    <mergeCell ref="K423:L423"/>
    <mergeCell ref="I424:J424"/>
    <mergeCell ref="K424:L424"/>
    <mergeCell ref="I425:J425"/>
    <mergeCell ref="K425:L425"/>
    <mergeCell ref="K426:L426"/>
    <mergeCell ref="A419:L419"/>
    <mergeCell ref="A420:L420"/>
    <mergeCell ref="K421:M421"/>
    <mergeCell ref="C422:E422"/>
    <mergeCell ref="I422:J422"/>
    <mergeCell ref="K422:L422"/>
    <mergeCell ref="I433:J433"/>
    <mergeCell ref="I434:J434"/>
    <mergeCell ref="K435:L435"/>
    <mergeCell ref="K436:L436"/>
    <mergeCell ref="I438:J438"/>
    <mergeCell ref="K438:L438"/>
    <mergeCell ref="I429:J429"/>
    <mergeCell ref="K429:L429"/>
    <mergeCell ref="I430:J430"/>
    <mergeCell ref="I431:J431"/>
    <mergeCell ref="I432:J432"/>
    <mergeCell ref="K432:L432"/>
    <mergeCell ref="I446:J446"/>
    <mergeCell ref="K446:L446"/>
    <mergeCell ref="I448:J448"/>
    <mergeCell ref="I449:J449"/>
    <mergeCell ref="I450:J450"/>
    <mergeCell ref="K451:L451"/>
    <mergeCell ref="I440:J440"/>
    <mergeCell ref="I441:J441"/>
    <mergeCell ref="I442:J442"/>
    <mergeCell ref="I443:J443"/>
    <mergeCell ref="K443:L443"/>
    <mergeCell ref="I444:J444"/>
    <mergeCell ref="I456:J456"/>
    <mergeCell ref="K456:L456"/>
    <mergeCell ref="I458:J458"/>
    <mergeCell ref="K458:L458"/>
    <mergeCell ref="I459:J459"/>
    <mergeCell ref="K459:L459"/>
    <mergeCell ref="A453:H453"/>
    <mergeCell ref="K453:L453"/>
    <mergeCell ref="I454:J454"/>
    <mergeCell ref="K454:L454"/>
    <mergeCell ref="I455:J455"/>
    <mergeCell ref="K455:L455"/>
    <mergeCell ref="I464:J464"/>
    <mergeCell ref="K464:L464"/>
    <mergeCell ref="I465:J465"/>
    <mergeCell ref="K465:L465"/>
    <mergeCell ref="I466:J466"/>
    <mergeCell ref="K466:L466"/>
    <mergeCell ref="A460:H460"/>
    <mergeCell ref="K460:L460"/>
    <mergeCell ref="K461:L461"/>
    <mergeCell ref="I462:J462"/>
    <mergeCell ref="K462:L462"/>
    <mergeCell ref="I463:J463"/>
    <mergeCell ref="K470:L470"/>
    <mergeCell ref="I471:J471"/>
    <mergeCell ref="K471:L471"/>
    <mergeCell ref="I472:J472"/>
    <mergeCell ref="K472:L472"/>
    <mergeCell ref="A473:H473"/>
    <mergeCell ref="K473:L473"/>
    <mergeCell ref="I467:J467"/>
    <mergeCell ref="K467:L467"/>
    <mergeCell ref="A468:H468"/>
    <mergeCell ref="K468:L468"/>
    <mergeCell ref="I469:J469"/>
    <mergeCell ref="K469:L469"/>
    <mergeCell ref="I482:J482"/>
    <mergeCell ref="I483:J483"/>
    <mergeCell ref="I484:J484"/>
    <mergeCell ref="I485:J485"/>
    <mergeCell ref="A491:H491"/>
    <mergeCell ref="I492:J492"/>
    <mergeCell ref="I474:J474"/>
    <mergeCell ref="K477:L477"/>
    <mergeCell ref="I478:J478"/>
    <mergeCell ref="A480:H480"/>
    <mergeCell ref="K480:L480"/>
    <mergeCell ref="I481:J481"/>
    <mergeCell ref="K496:L496"/>
    <mergeCell ref="A497:H497"/>
    <mergeCell ref="K497:L497"/>
    <mergeCell ref="A498:H498"/>
    <mergeCell ref="K498:L498"/>
    <mergeCell ref="A499:H499"/>
    <mergeCell ref="K499:L499"/>
    <mergeCell ref="A494:H494"/>
    <mergeCell ref="I494:J494"/>
    <mergeCell ref="K494:L494"/>
    <mergeCell ref="A495:H495"/>
    <mergeCell ref="I495:J495"/>
    <mergeCell ref="K495:L495"/>
    <mergeCell ref="K505:L505"/>
    <mergeCell ref="I506:J506"/>
    <mergeCell ref="K506:L506"/>
    <mergeCell ref="I507:J507"/>
    <mergeCell ref="K507:L507"/>
    <mergeCell ref="K508:L508"/>
    <mergeCell ref="A501:L501"/>
    <mergeCell ref="A502:L502"/>
    <mergeCell ref="K503:M503"/>
    <mergeCell ref="C504:E504"/>
    <mergeCell ref="I504:J504"/>
    <mergeCell ref="K504:L504"/>
    <mergeCell ref="I515:J515"/>
    <mergeCell ref="I516:J516"/>
    <mergeCell ref="K517:L517"/>
    <mergeCell ref="K518:L518"/>
    <mergeCell ref="I520:J520"/>
    <mergeCell ref="K520:L520"/>
    <mergeCell ref="I511:J511"/>
    <mergeCell ref="K511:L511"/>
    <mergeCell ref="I512:J512"/>
    <mergeCell ref="I513:J513"/>
    <mergeCell ref="I514:J514"/>
    <mergeCell ref="K514:L514"/>
    <mergeCell ref="I528:J528"/>
    <mergeCell ref="K528:L528"/>
    <mergeCell ref="I530:J530"/>
    <mergeCell ref="I531:J531"/>
    <mergeCell ref="I532:J532"/>
    <mergeCell ref="K533:L533"/>
    <mergeCell ref="I522:J522"/>
    <mergeCell ref="I523:J523"/>
    <mergeCell ref="I524:J524"/>
    <mergeCell ref="I525:J525"/>
    <mergeCell ref="K525:L525"/>
    <mergeCell ref="I526:J526"/>
    <mergeCell ref="I538:J538"/>
    <mergeCell ref="K538:L538"/>
    <mergeCell ref="I540:J540"/>
    <mergeCell ref="K540:L540"/>
    <mergeCell ref="I541:J541"/>
    <mergeCell ref="K541:L541"/>
    <mergeCell ref="A535:H535"/>
    <mergeCell ref="K535:L535"/>
    <mergeCell ref="I536:J536"/>
    <mergeCell ref="K536:L536"/>
    <mergeCell ref="I537:J537"/>
    <mergeCell ref="K537:L537"/>
    <mergeCell ref="I546:J546"/>
    <mergeCell ref="K546:L546"/>
    <mergeCell ref="I547:J547"/>
    <mergeCell ref="K547:L547"/>
    <mergeCell ref="I548:J548"/>
    <mergeCell ref="K548:L548"/>
    <mergeCell ref="A542:H542"/>
    <mergeCell ref="K542:L542"/>
    <mergeCell ref="K543:L543"/>
    <mergeCell ref="I544:J544"/>
    <mergeCell ref="K544:L544"/>
    <mergeCell ref="I545:J545"/>
    <mergeCell ref="K552:L552"/>
    <mergeCell ref="I553:J553"/>
    <mergeCell ref="K553:L553"/>
    <mergeCell ref="I554:J554"/>
    <mergeCell ref="K554:L554"/>
    <mergeCell ref="A555:H555"/>
    <mergeCell ref="K555:L555"/>
    <mergeCell ref="I549:J549"/>
    <mergeCell ref="K549:L549"/>
    <mergeCell ref="A550:H550"/>
    <mergeCell ref="K550:L550"/>
    <mergeCell ref="I551:J551"/>
    <mergeCell ref="K551:L551"/>
    <mergeCell ref="I564:J564"/>
    <mergeCell ref="I565:J565"/>
    <mergeCell ref="I566:J566"/>
    <mergeCell ref="I567:J567"/>
    <mergeCell ref="A573:H573"/>
    <mergeCell ref="I574:J574"/>
    <mergeCell ref="I556:J556"/>
    <mergeCell ref="K559:L559"/>
    <mergeCell ref="I560:J560"/>
    <mergeCell ref="A562:H562"/>
    <mergeCell ref="K562:L562"/>
    <mergeCell ref="I563:J563"/>
    <mergeCell ref="K578:L578"/>
    <mergeCell ref="A579:H579"/>
    <mergeCell ref="K579:L579"/>
    <mergeCell ref="A580:H580"/>
    <mergeCell ref="K580:L580"/>
    <mergeCell ref="A581:H581"/>
    <mergeCell ref="K581:L581"/>
    <mergeCell ref="A576:H576"/>
    <mergeCell ref="I576:J576"/>
    <mergeCell ref="K576:L576"/>
    <mergeCell ref="A577:H577"/>
    <mergeCell ref="I577:J577"/>
    <mergeCell ref="K577:L577"/>
    <mergeCell ref="K587:L587"/>
    <mergeCell ref="I588:J588"/>
    <mergeCell ref="K588:L588"/>
    <mergeCell ref="I589:J589"/>
    <mergeCell ref="K589:L589"/>
    <mergeCell ref="K590:L590"/>
    <mergeCell ref="A583:L583"/>
    <mergeCell ref="A584:L584"/>
    <mergeCell ref="J585:M585"/>
    <mergeCell ref="C586:E586"/>
    <mergeCell ref="I586:J586"/>
    <mergeCell ref="K586:L586"/>
    <mergeCell ref="I597:J597"/>
    <mergeCell ref="I598:J598"/>
    <mergeCell ref="K599:L599"/>
    <mergeCell ref="K600:L600"/>
    <mergeCell ref="I602:J602"/>
    <mergeCell ref="K602:L602"/>
    <mergeCell ref="I593:J593"/>
    <mergeCell ref="K593:L593"/>
    <mergeCell ref="I594:J594"/>
    <mergeCell ref="I595:J595"/>
    <mergeCell ref="I596:J596"/>
    <mergeCell ref="K596:L596"/>
    <mergeCell ref="I610:J610"/>
    <mergeCell ref="K610:L610"/>
    <mergeCell ref="I612:J612"/>
    <mergeCell ref="I613:J613"/>
    <mergeCell ref="I614:J614"/>
    <mergeCell ref="K615:L615"/>
    <mergeCell ref="I604:J604"/>
    <mergeCell ref="I605:J605"/>
    <mergeCell ref="I606:J606"/>
    <mergeCell ref="I607:J607"/>
    <mergeCell ref="K607:L607"/>
    <mergeCell ref="I608:J608"/>
    <mergeCell ref="I620:J620"/>
    <mergeCell ref="K620:L620"/>
    <mergeCell ref="I622:J622"/>
    <mergeCell ref="K622:L622"/>
    <mergeCell ref="I623:J623"/>
    <mergeCell ref="K623:L623"/>
    <mergeCell ref="A617:H617"/>
    <mergeCell ref="K617:L617"/>
    <mergeCell ref="I618:J618"/>
    <mergeCell ref="K618:L618"/>
    <mergeCell ref="I619:J619"/>
    <mergeCell ref="K619:L619"/>
    <mergeCell ref="I628:J628"/>
    <mergeCell ref="K628:L628"/>
    <mergeCell ref="I629:J629"/>
    <mergeCell ref="K629:L629"/>
    <mergeCell ref="I630:J630"/>
    <mergeCell ref="K630:L630"/>
    <mergeCell ref="A624:H624"/>
    <mergeCell ref="K624:L624"/>
    <mergeCell ref="K625:L625"/>
    <mergeCell ref="I626:J626"/>
    <mergeCell ref="K626:L626"/>
    <mergeCell ref="I627:J627"/>
    <mergeCell ref="K634:L634"/>
    <mergeCell ref="I635:J635"/>
    <mergeCell ref="K635:L635"/>
    <mergeCell ref="I636:J636"/>
    <mergeCell ref="K636:L636"/>
    <mergeCell ref="A637:H637"/>
    <mergeCell ref="K637:L637"/>
    <mergeCell ref="I631:J631"/>
    <mergeCell ref="K631:L631"/>
    <mergeCell ref="A632:H632"/>
    <mergeCell ref="K632:L632"/>
    <mergeCell ref="I633:J633"/>
    <mergeCell ref="K633:L633"/>
    <mergeCell ref="I646:J646"/>
    <mergeCell ref="I647:J647"/>
    <mergeCell ref="I648:J648"/>
    <mergeCell ref="I649:J649"/>
    <mergeCell ref="A655:H655"/>
    <mergeCell ref="I656:J656"/>
    <mergeCell ref="I638:J638"/>
    <mergeCell ref="K641:L641"/>
    <mergeCell ref="I642:J642"/>
    <mergeCell ref="A644:H644"/>
    <mergeCell ref="K644:L644"/>
    <mergeCell ref="I645:J645"/>
    <mergeCell ref="K661:L661"/>
    <mergeCell ref="A662:H662"/>
    <mergeCell ref="K662:L662"/>
    <mergeCell ref="A663:H663"/>
    <mergeCell ref="K663:L663"/>
    <mergeCell ref="A664:H664"/>
    <mergeCell ref="K664:L664"/>
    <mergeCell ref="A658:H658"/>
    <mergeCell ref="I658:J658"/>
    <mergeCell ref="K658:L658"/>
    <mergeCell ref="I659:J659"/>
    <mergeCell ref="K659:L659"/>
    <mergeCell ref="K660:L660"/>
  </mergeCells>
  <pageMargins left="0.7" right="0.7" top="0.75" bottom="0.75" header="0.3" footer="0.3"/>
  <pageSetup paperSize="9" scale="58" orientation="portrait" r:id="rId1"/>
  <rowBreaks count="5" manualBreakCount="5">
    <brk id="162" max="16383" man="1"/>
    <brk id="329" max="16383" man="1"/>
    <brk id="495" max="16383" man="1"/>
    <brk id="577" max="16383" man="1"/>
    <brk id="658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90"/>
  <sheetViews>
    <sheetView view="pageBreakPreview" zoomScale="70" zoomScaleNormal="100" zoomScaleSheetLayoutView="70" workbookViewId="0">
      <selection activeCell="L4" sqref="L4"/>
    </sheetView>
  </sheetViews>
  <sheetFormatPr defaultRowHeight="15"/>
  <cols>
    <col min="8" max="8" width="33.140625" customWidth="1"/>
    <col min="9" max="9" width="29.42578125" bestFit="1" customWidth="1"/>
    <col min="11" max="11" width="15.42578125" bestFit="1" customWidth="1"/>
    <col min="12" max="12" width="9.140625" customWidth="1"/>
    <col min="13" max="13" width="15.42578125" bestFit="1" customWidth="1"/>
    <col min="14" max="14" width="18.42578125" bestFit="1" customWidth="1"/>
    <col min="15" max="15" width="14.28515625" customWidth="1"/>
    <col min="16" max="16" width="14.140625" bestFit="1" customWidth="1"/>
  </cols>
  <sheetData>
    <row r="1" spans="1:16" ht="15.7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279"/>
      <c r="L1" s="279"/>
      <c r="M1" s="181"/>
      <c r="N1" s="279"/>
      <c r="O1" s="279"/>
      <c r="P1" s="119"/>
    </row>
    <row r="2" spans="1:16" ht="15.75">
      <c r="A2" s="570" t="s">
        <v>0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119"/>
    </row>
    <row r="3" spans="1:16" ht="15.75">
      <c r="A3" s="527" t="s">
        <v>120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119"/>
    </row>
    <row r="4" spans="1:16" ht="15.75">
      <c r="A4" s="2"/>
      <c r="B4" s="2"/>
      <c r="C4" s="2"/>
      <c r="D4" s="2"/>
      <c r="E4" s="2"/>
      <c r="F4" s="2" t="s">
        <v>151</v>
      </c>
      <c r="G4" s="2"/>
      <c r="H4" s="2"/>
      <c r="I4" s="2"/>
      <c r="J4" s="2"/>
      <c r="K4" s="278" t="s">
        <v>146</v>
      </c>
      <c r="L4" s="278"/>
      <c r="M4" s="119"/>
      <c r="N4" s="278"/>
      <c r="O4" s="278"/>
    </row>
    <row r="5" spans="1:16" ht="15.75">
      <c r="A5" s="334"/>
      <c r="B5" s="333"/>
      <c r="C5" s="613" t="s">
        <v>2</v>
      </c>
      <c r="D5" s="613"/>
      <c r="E5" s="613"/>
      <c r="F5" s="333"/>
      <c r="G5" s="333"/>
      <c r="H5" s="343"/>
      <c r="I5" s="614" t="s">
        <v>3</v>
      </c>
      <c r="J5" s="615"/>
      <c r="K5" s="616" t="s">
        <v>4</v>
      </c>
      <c r="L5" s="617"/>
      <c r="M5" s="342"/>
      <c r="N5" s="276"/>
      <c r="O5" s="6"/>
    </row>
    <row r="6" spans="1:16" ht="15.75">
      <c r="A6" s="364"/>
      <c r="B6" s="307"/>
      <c r="C6" s="307"/>
      <c r="D6" s="307"/>
      <c r="E6" s="307"/>
      <c r="F6" s="307"/>
      <c r="G6" s="307"/>
      <c r="H6" s="306"/>
      <c r="I6" s="307"/>
      <c r="J6" s="306"/>
      <c r="K6" s="586" t="s">
        <v>5</v>
      </c>
      <c r="L6" s="587"/>
      <c r="M6" s="363" t="s">
        <v>6</v>
      </c>
      <c r="N6" s="275" t="s">
        <v>130</v>
      </c>
      <c r="O6" s="275" t="s">
        <v>129</v>
      </c>
    </row>
    <row r="7" spans="1:16" ht="15.75">
      <c r="A7" s="364"/>
      <c r="B7" s="307"/>
      <c r="C7" s="307"/>
      <c r="D7" s="307"/>
      <c r="E7" s="307"/>
      <c r="F7" s="307"/>
      <c r="G7" s="307"/>
      <c r="H7" s="306"/>
      <c r="I7" s="582" t="s">
        <v>7</v>
      </c>
      <c r="J7" s="583"/>
      <c r="K7" s="588" t="s">
        <v>8</v>
      </c>
      <c r="L7" s="589"/>
      <c r="M7" s="363" t="s">
        <v>9</v>
      </c>
      <c r="N7" s="274"/>
      <c r="O7" s="273"/>
    </row>
    <row r="8" spans="1:16" ht="16.5" thickBot="1">
      <c r="A8" s="334"/>
      <c r="B8" s="333"/>
      <c r="C8" s="333"/>
      <c r="D8" s="333"/>
      <c r="E8" s="333"/>
      <c r="F8" s="333"/>
      <c r="G8" s="333"/>
      <c r="H8" s="343"/>
      <c r="I8" s="566">
        <v>363.6</v>
      </c>
      <c r="J8" s="567"/>
      <c r="K8" s="590"/>
      <c r="L8" s="591"/>
      <c r="M8" s="362"/>
      <c r="N8" s="117"/>
      <c r="O8" s="211"/>
    </row>
    <row r="9" spans="1:16" ht="15.75">
      <c r="A9" s="353" t="s">
        <v>10</v>
      </c>
      <c r="B9" s="340"/>
      <c r="C9" s="340"/>
      <c r="D9" s="340"/>
      <c r="E9" s="340"/>
      <c r="F9" s="340"/>
      <c r="G9" s="340"/>
      <c r="H9" s="360"/>
      <c r="I9" s="300"/>
      <c r="J9" s="299"/>
      <c r="K9" s="592">
        <f>K12+K15</f>
        <v>9.02</v>
      </c>
      <c r="L9" s="593"/>
      <c r="M9" s="298">
        <f>K9*12*I8</f>
        <v>39356.063999999998</v>
      </c>
      <c r="N9" s="271">
        <f>N12+N15</f>
        <v>8.5904761904761902</v>
      </c>
      <c r="O9" s="270">
        <f>O12+O15</f>
        <v>0.42952380952381031</v>
      </c>
    </row>
    <row r="10" spans="1:16" ht="15.75">
      <c r="A10" s="358" t="s">
        <v>11</v>
      </c>
      <c r="B10" s="357"/>
      <c r="C10" s="357"/>
      <c r="D10" s="357"/>
      <c r="E10" s="357"/>
      <c r="F10" s="357"/>
      <c r="G10" s="357"/>
      <c r="H10" s="45"/>
      <c r="I10" s="307"/>
      <c r="J10" s="306"/>
      <c r="K10" s="384"/>
      <c r="L10" s="383"/>
      <c r="M10" s="356"/>
      <c r="N10" s="117"/>
      <c r="O10" s="40"/>
    </row>
    <row r="11" spans="1:16" ht="16.5" thickBot="1">
      <c r="A11" s="349" t="s">
        <v>12</v>
      </c>
      <c r="B11" s="355"/>
      <c r="C11" s="355"/>
      <c r="D11" s="355"/>
      <c r="E11" s="355"/>
      <c r="F11" s="355"/>
      <c r="G11" s="355"/>
      <c r="H11" s="354"/>
      <c r="I11" s="292"/>
      <c r="J11" s="291"/>
      <c r="K11" s="411"/>
      <c r="L11" s="410"/>
      <c r="M11" s="290"/>
      <c r="N11" s="265"/>
      <c r="O11" s="76"/>
    </row>
    <row r="12" spans="1:16" ht="15.75">
      <c r="A12" s="329" t="s">
        <v>13</v>
      </c>
      <c r="B12" s="336"/>
      <c r="C12" s="336"/>
      <c r="D12" s="336"/>
      <c r="E12" s="336"/>
      <c r="F12" s="336"/>
      <c r="G12" s="336"/>
      <c r="H12" s="338"/>
      <c r="I12" s="580" t="s">
        <v>14</v>
      </c>
      <c r="J12" s="581"/>
      <c r="K12" s="594">
        <v>5.38</v>
      </c>
      <c r="L12" s="595"/>
      <c r="M12" s="288">
        <f>K12*12*I8</f>
        <v>23474.016000000003</v>
      </c>
      <c r="N12" s="264">
        <f>K12/105*100</f>
        <v>5.1238095238095234</v>
      </c>
      <c r="O12" s="256">
        <f>K12-N12</f>
        <v>0.25619047619047652</v>
      </c>
    </row>
    <row r="13" spans="1:16" ht="15.75">
      <c r="A13" s="311" t="s">
        <v>15</v>
      </c>
      <c r="B13" s="307"/>
      <c r="C13" s="307"/>
      <c r="D13" s="307"/>
      <c r="E13" s="307"/>
      <c r="F13" s="307"/>
      <c r="G13" s="307"/>
      <c r="H13" s="306"/>
      <c r="I13" s="582" t="s">
        <v>16</v>
      </c>
      <c r="J13" s="583"/>
      <c r="K13" s="118"/>
      <c r="L13" s="383"/>
      <c r="M13" s="288"/>
      <c r="N13" s="117"/>
      <c r="O13" s="40"/>
    </row>
    <row r="14" spans="1:16" ht="15.75">
      <c r="A14" s="329" t="s">
        <v>17</v>
      </c>
      <c r="B14" s="336"/>
      <c r="C14" s="336"/>
      <c r="D14" s="336"/>
      <c r="E14" s="336"/>
      <c r="F14" s="336"/>
      <c r="G14" s="336"/>
      <c r="H14" s="338"/>
      <c r="I14" s="580"/>
      <c r="J14" s="581"/>
      <c r="K14" s="118"/>
      <c r="L14" s="383"/>
      <c r="M14" s="288"/>
      <c r="N14" s="117"/>
      <c r="O14" s="40"/>
    </row>
    <row r="15" spans="1:16" ht="15.75">
      <c r="A15" s="329" t="s">
        <v>18</v>
      </c>
      <c r="B15" s="336"/>
      <c r="C15" s="336"/>
      <c r="D15" s="336"/>
      <c r="E15" s="336"/>
      <c r="F15" s="336"/>
      <c r="G15" s="336"/>
      <c r="H15" s="338"/>
      <c r="I15" s="584" t="s">
        <v>19</v>
      </c>
      <c r="J15" s="585"/>
      <c r="K15" s="586">
        <v>3.64</v>
      </c>
      <c r="L15" s="587"/>
      <c r="M15" s="288">
        <f>K15*12*I8</f>
        <v>15882.048000000001</v>
      </c>
      <c r="N15" s="117">
        <f>K15/105*100</f>
        <v>3.4666666666666663</v>
      </c>
      <c r="O15" s="40">
        <f>K15-N15</f>
        <v>0.17333333333333378</v>
      </c>
    </row>
    <row r="16" spans="1:16" ht="15.75">
      <c r="A16" s="326" t="s">
        <v>20</v>
      </c>
      <c r="B16" s="323"/>
      <c r="C16" s="323"/>
      <c r="D16" s="323"/>
      <c r="E16" s="323"/>
      <c r="F16" s="323"/>
      <c r="G16" s="323"/>
      <c r="H16" s="322"/>
      <c r="I16" s="582" t="s">
        <v>16</v>
      </c>
      <c r="J16" s="583"/>
      <c r="K16" s="278"/>
      <c r="L16" s="431"/>
      <c r="M16" s="288"/>
      <c r="N16" s="117"/>
      <c r="O16" s="40"/>
    </row>
    <row r="17" spans="1:15" ht="15.75">
      <c r="A17" s="321" t="s">
        <v>21</v>
      </c>
      <c r="B17" s="333"/>
      <c r="C17" s="333"/>
      <c r="D17" s="333"/>
      <c r="E17" s="333"/>
      <c r="F17" s="333"/>
      <c r="G17" s="333"/>
      <c r="H17" s="343"/>
      <c r="I17" s="582"/>
      <c r="J17" s="583"/>
      <c r="K17" s="118"/>
      <c r="L17" s="383"/>
      <c r="M17" s="288"/>
      <c r="N17" s="117"/>
      <c r="O17" s="40"/>
    </row>
    <row r="18" spans="1:15" ht="16.5" thickBot="1">
      <c r="A18" s="329" t="s">
        <v>22</v>
      </c>
      <c r="B18" s="328"/>
      <c r="C18" s="328"/>
      <c r="D18" s="328"/>
      <c r="E18" s="328"/>
      <c r="F18" s="328"/>
      <c r="G18" s="328"/>
      <c r="H18" s="327"/>
      <c r="I18" s="336"/>
      <c r="J18" s="338"/>
      <c r="K18" s="599"/>
      <c r="L18" s="600"/>
      <c r="M18" s="288"/>
      <c r="N18" s="261"/>
      <c r="O18" s="76"/>
    </row>
    <row r="19" spans="1:15" ht="15.75">
      <c r="A19" s="353" t="s">
        <v>23</v>
      </c>
      <c r="B19" s="352"/>
      <c r="C19" s="352"/>
      <c r="D19" s="352"/>
      <c r="E19" s="352"/>
      <c r="F19" s="352"/>
      <c r="G19" s="352"/>
      <c r="H19" s="351"/>
      <c r="I19" s="300"/>
      <c r="J19" s="350"/>
      <c r="K19" s="601">
        <f>K21+K26+K29</f>
        <v>7.49</v>
      </c>
      <c r="L19" s="593"/>
      <c r="M19" s="298">
        <f>K19*12*I8</f>
        <v>32680.367999999999</v>
      </c>
      <c r="N19" s="117">
        <f>N21+N26+N29</f>
        <v>7.1333333333333329</v>
      </c>
      <c r="O19" s="117">
        <f>O21+O26+O29</f>
        <v>0.35666666666666691</v>
      </c>
    </row>
    <row r="20" spans="1:15" ht="16.5" thickBot="1">
      <c r="A20" s="349" t="s">
        <v>24</v>
      </c>
      <c r="B20" s="348"/>
      <c r="C20" s="348"/>
      <c r="D20" s="348"/>
      <c r="E20" s="348"/>
      <c r="F20" s="348"/>
      <c r="G20" s="348"/>
      <c r="H20" s="347"/>
      <c r="I20" s="292"/>
      <c r="J20" s="346"/>
      <c r="K20" s="411"/>
      <c r="L20" s="410"/>
      <c r="M20" s="290"/>
      <c r="N20" s="265"/>
      <c r="O20" s="243"/>
    </row>
    <row r="21" spans="1:15" ht="15.75">
      <c r="A21" s="311" t="s">
        <v>25</v>
      </c>
      <c r="B21" s="310"/>
      <c r="C21" s="310"/>
      <c r="D21" s="310"/>
      <c r="E21" s="310"/>
      <c r="F21" s="310"/>
      <c r="G21" s="310"/>
      <c r="H21" s="308"/>
      <c r="I21" s="582" t="s">
        <v>14</v>
      </c>
      <c r="J21" s="583"/>
      <c r="K21" s="594">
        <v>3.44</v>
      </c>
      <c r="L21" s="595"/>
      <c r="M21" s="288">
        <f>K21*12*I8</f>
        <v>15009.408000000001</v>
      </c>
      <c r="N21" s="117">
        <f>K21/105*100</f>
        <v>3.2761904761904761</v>
      </c>
      <c r="O21" s="40">
        <f>K21-N21</f>
        <v>0.16380952380952385</v>
      </c>
    </row>
    <row r="22" spans="1:15" ht="15.75">
      <c r="A22" s="329" t="s">
        <v>26</v>
      </c>
      <c r="B22" s="328"/>
      <c r="C22" s="328"/>
      <c r="D22" s="328"/>
      <c r="E22" s="328"/>
      <c r="F22" s="328"/>
      <c r="G22" s="328"/>
      <c r="H22" s="327"/>
      <c r="I22" s="345"/>
      <c r="J22" s="344"/>
      <c r="K22" s="118"/>
      <c r="L22" s="383"/>
      <c r="M22" s="288"/>
      <c r="N22" s="117"/>
      <c r="O22" s="40"/>
    </row>
    <row r="23" spans="1:15" ht="15.75">
      <c r="A23" s="311" t="s">
        <v>15</v>
      </c>
      <c r="B23" s="307"/>
      <c r="C23" s="307"/>
      <c r="D23" s="307"/>
      <c r="E23" s="307"/>
      <c r="F23" s="307"/>
      <c r="G23" s="307"/>
      <c r="H23" s="306"/>
      <c r="I23" s="582" t="s">
        <v>16</v>
      </c>
      <c r="J23" s="583"/>
      <c r="K23" s="118"/>
      <c r="L23" s="383"/>
      <c r="M23" s="288"/>
      <c r="N23" s="117"/>
      <c r="O23" s="40"/>
    </row>
    <row r="24" spans="1:15" ht="15.75">
      <c r="A24" s="329" t="s">
        <v>17</v>
      </c>
      <c r="B24" s="336"/>
      <c r="C24" s="336"/>
      <c r="D24" s="336"/>
      <c r="E24" s="336"/>
      <c r="F24" s="336"/>
      <c r="G24" s="336"/>
      <c r="H24" s="338"/>
      <c r="I24" s="580"/>
      <c r="J24" s="581"/>
      <c r="K24" s="118"/>
      <c r="L24" s="383"/>
      <c r="M24" s="288"/>
      <c r="N24" s="117"/>
      <c r="O24" s="40"/>
    </row>
    <row r="25" spans="1:15" ht="15.75">
      <c r="A25" s="326" t="s">
        <v>27</v>
      </c>
      <c r="B25" s="323"/>
      <c r="C25" s="322"/>
      <c r="D25" s="307"/>
      <c r="E25" s="307"/>
      <c r="F25" s="307"/>
      <c r="G25" s="307"/>
      <c r="H25" s="306"/>
      <c r="I25" s="582" t="s">
        <v>16</v>
      </c>
      <c r="J25" s="583"/>
      <c r="K25" s="118"/>
      <c r="L25" s="383"/>
      <c r="M25" s="288"/>
      <c r="N25" s="117"/>
      <c r="O25" s="40"/>
    </row>
    <row r="26" spans="1:15" ht="15.75">
      <c r="A26" s="311" t="s">
        <v>28</v>
      </c>
      <c r="B26" s="307"/>
      <c r="C26" s="307"/>
      <c r="D26" s="323"/>
      <c r="E26" s="323"/>
      <c r="F26" s="323"/>
      <c r="G26" s="323"/>
      <c r="H26" s="322"/>
      <c r="I26" s="584" t="s">
        <v>19</v>
      </c>
      <c r="J26" s="585"/>
      <c r="K26" s="586">
        <v>1.91</v>
      </c>
      <c r="L26" s="587"/>
      <c r="M26" s="288">
        <f>K26*12*I8</f>
        <v>8333.7119999999995</v>
      </c>
      <c r="N26" s="117">
        <f>K26/105*100</f>
        <v>1.819047619047619</v>
      </c>
      <c r="O26" s="40">
        <f>K26-N26</f>
        <v>9.0952380952380896E-2</v>
      </c>
    </row>
    <row r="27" spans="1:15" ht="15.75">
      <c r="A27" s="321" t="s">
        <v>29</v>
      </c>
      <c r="B27" s="320"/>
      <c r="C27" s="320"/>
      <c r="D27" s="320"/>
      <c r="E27" s="320"/>
      <c r="F27" s="320"/>
      <c r="G27" s="320"/>
      <c r="H27" s="319"/>
      <c r="I27" s="614" t="s">
        <v>95</v>
      </c>
      <c r="J27" s="615"/>
      <c r="K27" s="118"/>
      <c r="L27" s="383"/>
      <c r="M27" s="288"/>
      <c r="N27" s="211"/>
      <c r="O27" s="211"/>
    </row>
    <row r="28" spans="1:15" ht="15.75">
      <c r="A28" s="329"/>
      <c r="B28" s="328"/>
      <c r="C28" s="328"/>
      <c r="D28" s="328"/>
      <c r="E28" s="328"/>
      <c r="F28" s="328"/>
      <c r="G28" s="328"/>
      <c r="H28" s="327"/>
      <c r="I28" s="336" t="s">
        <v>96</v>
      </c>
      <c r="J28" s="338"/>
      <c r="K28" s="118"/>
      <c r="L28" s="383"/>
      <c r="M28" s="288"/>
      <c r="N28" s="248"/>
      <c r="O28" s="248"/>
    </row>
    <row r="29" spans="1:15" ht="15.75">
      <c r="A29" s="321" t="s">
        <v>30</v>
      </c>
      <c r="B29" s="320"/>
      <c r="C29" s="320"/>
      <c r="D29" s="320"/>
      <c r="E29" s="320"/>
      <c r="F29" s="320"/>
      <c r="G29" s="320"/>
      <c r="H29" s="319"/>
      <c r="I29" s="614" t="s">
        <v>19</v>
      </c>
      <c r="J29" s="615"/>
      <c r="K29" s="586">
        <v>2.14</v>
      </c>
      <c r="L29" s="587"/>
      <c r="M29" s="288">
        <f>K29*12*I8</f>
        <v>9337.2479999999996</v>
      </c>
      <c r="N29" s="40">
        <f>K29/105*100</f>
        <v>2.038095238095238</v>
      </c>
      <c r="O29" s="211">
        <f>K29-N29</f>
        <v>0.10190476190476216</v>
      </c>
    </row>
    <row r="30" spans="1:15" ht="15.75">
      <c r="A30" s="329" t="s">
        <v>31</v>
      </c>
      <c r="B30" s="328"/>
      <c r="C30" s="328"/>
      <c r="D30" s="328"/>
      <c r="E30" s="328"/>
      <c r="F30" s="328"/>
      <c r="G30" s="328"/>
      <c r="H30" s="327"/>
      <c r="I30" s="336"/>
      <c r="J30" s="338"/>
      <c r="K30" s="118"/>
      <c r="L30" s="383"/>
      <c r="M30" s="288"/>
      <c r="N30" s="211"/>
      <c r="O30" s="211"/>
    </row>
    <row r="31" spans="1:15" ht="15.75">
      <c r="A31" s="321" t="s">
        <v>32</v>
      </c>
      <c r="B31" s="320"/>
      <c r="C31" s="320"/>
      <c r="D31" s="320"/>
      <c r="E31" s="320"/>
      <c r="F31" s="320"/>
      <c r="G31" s="320"/>
      <c r="H31" s="319"/>
      <c r="I31" s="582" t="s">
        <v>16</v>
      </c>
      <c r="J31" s="583"/>
      <c r="K31" s="118"/>
      <c r="L31" s="383"/>
      <c r="M31" s="288"/>
      <c r="N31" s="251"/>
      <c r="O31" s="250"/>
    </row>
    <row r="32" spans="1:15" ht="15.75">
      <c r="A32" s="321" t="s">
        <v>33</v>
      </c>
      <c r="B32" s="320"/>
      <c r="C32" s="320"/>
      <c r="D32" s="320"/>
      <c r="E32" s="320"/>
      <c r="F32" s="320"/>
      <c r="G32" s="320"/>
      <c r="H32" s="319"/>
      <c r="I32" s="614" t="s">
        <v>97</v>
      </c>
      <c r="J32" s="615"/>
      <c r="K32" s="403"/>
      <c r="L32" s="420"/>
      <c r="M32" s="342"/>
      <c r="N32" s="248"/>
      <c r="O32" s="248"/>
    </row>
    <row r="33" spans="1:15" ht="16.5" thickBot="1">
      <c r="A33" s="329"/>
      <c r="B33" s="328"/>
      <c r="C33" s="328"/>
      <c r="D33" s="328"/>
      <c r="E33" s="328"/>
      <c r="F33" s="328"/>
      <c r="G33" s="328"/>
      <c r="H33" s="327"/>
      <c r="I33" s="620" t="s">
        <v>98</v>
      </c>
      <c r="J33" s="621"/>
      <c r="K33" s="406"/>
      <c r="L33" s="408"/>
      <c r="M33" s="442"/>
      <c r="N33" s="248"/>
      <c r="O33" s="248"/>
    </row>
    <row r="34" spans="1:15" ht="15.75">
      <c r="A34" s="341" t="s">
        <v>34</v>
      </c>
      <c r="B34" s="340"/>
      <c r="C34" s="340"/>
      <c r="D34" s="340"/>
      <c r="E34" s="340"/>
      <c r="F34" s="340"/>
      <c r="G34" s="300"/>
      <c r="H34" s="299"/>
      <c r="I34" s="300"/>
      <c r="J34" s="299"/>
      <c r="K34" s="596">
        <f>K36+K43+K51+K55+K56+K60</f>
        <v>76.100000000000009</v>
      </c>
      <c r="L34" s="593"/>
      <c r="M34" s="298">
        <f>M36+M43+M51+M55+M56+M60</f>
        <v>332039.52</v>
      </c>
      <c r="N34" s="205">
        <f>N36+N43+N51+N55+N56+N60</f>
        <v>72.476190476190467</v>
      </c>
      <c r="O34" s="205">
        <f>O36+O43+O51+O55+O56+O60</f>
        <v>3.6238095238095318</v>
      </c>
    </row>
    <row r="35" spans="1:15" ht="16.5" thickBot="1">
      <c r="A35" s="441"/>
      <c r="B35" s="292"/>
      <c r="C35" s="292"/>
      <c r="D35" s="292"/>
      <c r="E35" s="292"/>
      <c r="F35" s="292"/>
      <c r="G35" s="292"/>
      <c r="H35" s="291"/>
      <c r="I35" s="292"/>
      <c r="J35" s="291"/>
      <c r="K35" s="411"/>
      <c r="L35" s="410"/>
      <c r="M35" s="290"/>
      <c r="N35" s="243"/>
      <c r="O35" s="243"/>
    </row>
    <row r="36" spans="1:15" ht="16.5" thickBot="1">
      <c r="A36" s="537" t="s">
        <v>35</v>
      </c>
      <c r="B36" s="538"/>
      <c r="C36" s="538"/>
      <c r="D36" s="538"/>
      <c r="E36" s="538"/>
      <c r="F36" s="538"/>
      <c r="G36" s="538"/>
      <c r="H36" s="622"/>
      <c r="I36" s="314"/>
      <c r="J36" s="313"/>
      <c r="K36" s="597">
        <f>K37+K38+K39+K41+K42</f>
        <v>5.5100000000000007</v>
      </c>
      <c r="L36" s="598"/>
      <c r="M36" s="312">
        <f>K36*12*I8</f>
        <v>24041.232000000004</v>
      </c>
      <c r="N36" s="190">
        <f>SUM(N37:N42)</f>
        <v>5.2476190476190476</v>
      </c>
      <c r="O36" s="190">
        <f>SUM(O37:O42)</f>
        <v>0.2623809523809526</v>
      </c>
    </row>
    <row r="37" spans="1:15" ht="15.75">
      <c r="A37" s="329" t="s">
        <v>36</v>
      </c>
      <c r="B37" s="328"/>
      <c r="C37" s="328"/>
      <c r="D37" s="328"/>
      <c r="E37" s="328"/>
      <c r="F37" s="328"/>
      <c r="G37" s="328"/>
      <c r="H37" s="327"/>
      <c r="I37" s="580" t="s">
        <v>37</v>
      </c>
      <c r="J37" s="581"/>
      <c r="K37" s="594">
        <v>1.48</v>
      </c>
      <c r="L37" s="595"/>
      <c r="M37" s="288">
        <f>K37*12*I8</f>
        <v>6457.5360000000001</v>
      </c>
      <c r="N37" s="211">
        <f>K37/105*100</f>
        <v>1.4095238095238094</v>
      </c>
      <c r="O37" s="40">
        <f>K37-N37</f>
        <v>7.0476190476190581E-2</v>
      </c>
    </row>
    <row r="38" spans="1:15" ht="15.75">
      <c r="A38" s="326" t="s">
        <v>38</v>
      </c>
      <c r="B38" s="325"/>
      <c r="C38" s="325"/>
      <c r="D38" s="325"/>
      <c r="E38" s="325"/>
      <c r="F38" s="325"/>
      <c r="G38" s="325"/>
      <c r="H38" s="324"/>
      <c r="I38" s="584" t="s">
        <v>39</v>
      </c>
      <c r="J38" s="585"/>
      <c r="K38" s="586">
        <v>3.41</v>
      </c>
      <c r="L38" s="587"/>
      <c r="M38" s="288">
        <f>K38*12*I8</f>
        <v>14878.512000000002</v>
      </c>
      <c r="N38" s="211">
        <f>K38/105*100</f>
        <v>3.2476190476190476</v>
      </c>
      <c r="O38" s="40">
        <f>K38-N38</f>
        <v>0.16238095238095251</v>
      </c>
    </row>
    <row r="39" spans="1:15" ht="15.75">
      <c r="A39" s="321" t="s">
        <v>40</v>
      </c>
      <c r="B39" s="320"/>
      <c r="C39" s="320"/>
      <c r="D39" s="320"/>
      <c r="E39" s="320"/>
      <c r="F39" s="320"/>
      <c r="G39" s="320"/>
      <c r="H39" s="319"/>
      <c r="I39" s="614" t="s">
        <v>19</v>
      </c>
      <c r="J39" s="615"/>
      <c r="K39" s="586">
        <v>0.44</v>
      </c>
      <c r="L39" s="587"/>
      <c r="M39" s="288">
        <f>K39*12*I8</f>
        <v>1919.8080000000002</v>
      </c>
      <c r="N39" s="211">
        <f>K39/105*100</f>
        <v>0.41904761904761906</v>
      </c>
      <c r="O39" s="40">
        <f>K39-N39</f>
        <v>2.0952380952380945E-2</v>
      </c>
    </row>
    <row r="40" spans="1:15" ht="15.75">
      <c r="A40" s="339" t="s">
        <v>41</v>
      </c>
      <c r="B40" s="336"/>
      <c r="C40" s="336"/>
      <c r="D40" s="336"/>
      <c r="E40" s="328"/>
      <c r="F40" s="328"/>
      <c r="G40" s="328"/>
      <c r="H40" s="327"/>
      <c r="I40" s="336"/>
      <c r="J40" s="338"/>
      <c r="K40" s="384"/>
      <c r="L40" s="383"/>
      <c r="M40" s="288"/>
      <c r="N40" s="211"/>
      <c r="O40" s="40"/>
    </row>
    <row r="41" spans="1:15" ht="15.75">
      <c r="A41" s="326" t="s">
        <v>42</v>
      </c>
      <c r="B41" s="325"/>
      <c r="C41" s="325"/>
      <c r="D41" s="325"/>
      <c r="E41" s="325"/>
      <c r="F41" s="325"/>
      <c r="G41" s="325"/>
      <c r="H41" s="324"/>
      <c r="I41" s="584" t="s">
        <v>14</v>
      </c>
      <c r="J41" s="585"/>
      <c r="K41" s="586">
        <v>0.18</v>
      </c>
      <c r="L41" s="587"/>
      <c r="M41" s="288">
        <f>K41*12*I8</f>
        <v>785.37600000000009</v>
      </c>
      <c r="N41" s="211">
        <f>K41/105*100</f>
        <v>0.17142857142857143</v>
      </c>
      <c r="O41" s="40">
        <f>K41-N41</f>
        <v>8.5714285714285632E-3</v>
      </c>
    </row>
    <row r="42" spans="1:15" ht="16.5" thickBot="1">
      <c r="A42" s="321" t="s">
        <v>43</v>
      </c>
      <c r="B42" s="320"/>
      <c r="C42" s="320"/>
      <c r="D42" s="320"/>
      <c r="E42" s="320"/>
      <c r="F42" s="320"/>
      <c r="G42" s="320"/>
      <c r="H42" s="319"/>
      <c r="I42" s="623" t="s">
        <v>14</v>
      </c>
      <c r="J42" s="624"/>
      <c r="K42" s="602"/>
      <c r="L42" s="603"/>
      <c r="M42" s="288"/>
      <c r="N42" s="211">
        <f>K42/105*100</f>
        <v>0</v>
      </c>
      <c r="O42" s="40">
        <f>K42-N42</f>
        <v>0</v>
      </c>
    </row>
    <row r="43" spans="1:15" ht="16.5" thickBot="1">
      <c r="A43" s="625" t="s">
        <v>44</v>
      </c>
      <c r="B43" s="626"/>
      <c r="C43" s="626"/>
      <c r="D43" s="626"/>
      <c r="E43" s="626"/>
      <c r="F43" s="626"/>
      <c r="G43" s="626"/>
      <c r="H43" s="627"/>
      <c r="I43" s="314"/>
      <c r="J43" s="313"/>
      <c r="K43" s="604">
        <f>K44+K45+K47+K48+K49+K50</f>
        <v>3.7600000000000002</v>
      </c>
      <c r="L43" s="598"/>
      <c r="M43" s="312">
        <f>K43*12*I8</f>
        <v>16405.632000000001</v>
      </c>
      <c r="N43" s="190">
        <f>SUM(N44:N50)</f>
        <v>3.5809523809523816</v>
      </c>
      <c r="O43" s="190">
        <f>SUM(O44:O50)</f>
        <v>0.17904761904761901</v>
      </c>
    </row>
    <row r="44" spans="1:15" ht="15.75">
      <c r="A44" s="337" t="s">
        <v>45</v>
      </c>
      <c r="B44" s="336"/>
      <c r="C44" s="336"/>
      <c r="D44" s="336"/>
      <c r="E44" s="336"/>
      <c r="F44" s="328"/>
      <c r="G44" s="328"/>
      <c r="H44" s="327"/>
      <c r="I44" s="335"/>
      <c r="J44" s="306"/>
      <c r="K44" s="594">
        <v>0.21</v>
      </c>
      <c r="L44" s="595"/>
      <c r="M44" s="288">
        <f>K44*12*I8</f>
        <v>916.27200000000005</v>
      </c>
      <c r="N44" s="211">
        <f>K44/105*100</f>
        <v>0.2</v>
      </c>
      <c r="O44" s="256">
        <f>K44-N44</f>
        <v>9.9999999999999811E-3</v>
      </c>
    </row>
    <row r="45" spans="1:15" ht="15.75">
      <c r="A45" s="334" t="s">
        <v>46</v>
      </c>
      <c r="B45" s="333"/>
      <c r="C45" s="333"/>
      <c r="D45" s="333"/>
      <c r="E45" s="333"/>
      <c r="F45" s="320"/>
      <c r="G45" s="320"/>
      <c r="H45" s="319"/>
      <c r="I45" s="582" t="s">
        <v>47</v>
      </c>
      <c r="J45" s="583"/>
      <c r="K45" s="586">
        <v>1.8</v>
      </c>
      <c r="L45" s="587"/>
      <c r="M45" s="288">
        <f>K45*12*I8</f>
        <v>7853.7600000000011</v>
      </c>
      <c r="N45" s="211">
        <f>K45/105*100</f>
        <v>1.7142857142857144</v>
      </c>
      <c r="O45" s="40">
        <f>K45-N45</f>
        <v>8.5714285714285632E-2</v>
      </c>
    </row>
    <row r="46" spans="1:15" ht="15.75">
      <c r="A46" s="329" t="s">
        <v>48</v>
      </c>
      <c r="B46" s="328"/>
      <c r="C46" s="328"/>
      <c r="D46" s="328"/>
      <c r="E46" s="328"/>
      <c r="F46" s="328"/>
      <c r="G46" s="328"/>
      <c r="H46" s="327"/>
      <c r="I46" s="580" t="s">
        <v>49</v>
      </c>
      <c r="J46" s="581"/>
      <c r="K46" s="118"/>
      <c r="L46" s="383"/>
      <c r="M46" s="288"/>
      <c r="N46" s="211"/>
      <c r="O46" s="40"/>
    </row>
    <row r="47" spans="1:15" ht="15.75">
      <c r="A47" s="326" t="s">
        <v>50</v>
      </c>
      <c r="B47" s="325"/>
      <c r="C47" s="325"/>
      <c r="D47" s="325"/>
      <c r="E47" s="325"/>
      <c r="F47" s="325"/>
      <c r="G47" s="325"/>
      <c r="H47" s="324"/>
      <c r="I47" s="584" t="s">
        <v>51</v>
      </c>
      <c r="J47" s="585"/>
      <c r="K47" s="586">
        <v>0.99</v>
      </c>
      <c r="L47" s="587"/>
      <c r="M47" s="288">
        <f>K47*12*I8</f>
        <v>4319.5680000000002</v>
      </c>
      <c r="N47" s="211">
        <f>K47/105*100</f>
        <v>0.94285714285714284</v>
      </c>
      <c r="O47" s="40">
        <f>K47-N47</f>
        <v>4.7142857142857153E-2</v>
      </c>
    </row>
    <row r="48" spans="1:15" ht="15.75">
      <c r="A48" s="326" t="s">
        <v>52</v>
      </c>
      <c r="B48" s="325"/>
      <c r="C48" s="325"/>
      <c r="D48" s="325"/>
      <c r="E48" s="325"/>
      <c r="F48" s="325"/>
      <c r="G48" s="325"/>
      <c r="H48" s="324"/>
      <c r="I48" s="584" t="s">
        <v>53</v>
      </c>
      <c r="J48" s="585"/>
      <c r="K48" s="586">
        <v>0.33</v>
      </c>
      <c r="L48" s="587"/>
      <c r="M48" s="288">
        <f>K48*12*I8</f>
        <v>1439.856</v>
      </c>
      <c r="N48" s="211">
        <f>K48/105*100</f>
        <v>0.31428571428571428</v>
      </c>
      <c r="O48" s="40">
        <f>K48-N48</f>
        <v>1.5714285714285736E-2</v>
      </c>
    </row>
    <row r="49" spans="1:15" ht="15.75">
      <c r="A49" s="321" t="s">
        <v>58</v>
      </c>
      <c r="B49" s="320"/>
      <c r="C49" s="320"/>
      <c r="D49" s="320"/>
      <c r="E49" s="320"/>
      <c r="F49" s="320"/>
      <c r="G49" s="320"/>
      <c r="H49" s="319"/>
      <c r="I49" s="584" t="s">
        <v>59</v>
      </c>
      <c r="J49" s="585"/>
      <c r="K49" s="599">
        <v>0.2</v>
      </c>
      <c r="L49" s="600"/>
      <c r="M49" s="288">
        <f>K49*12*I8</f>
        <v>872.64000000000021</v>
      </c>
      <c r="N49" s="211">
        <f>K49/105*100</f>
        <v>0.19047619047619047</v>
      </c>
      <c r="O49" s="40">
        <f>K49-N49</f>
        <v>9.5238095238095455E-3</v>
      </c>
    </row>
    <row r="50" spans="1:15" ht="16.5" thickBot="1">
      <c r="A50" s="321" t="s">
        <v>60</v>
      </c>
      <c r="B50" s="320"/>
      <c r="C50" s="320"/>
      <c r="D50" s="320"/>
      <c r="E50" s="320"/>
      <c r="F50" s="320"/>
      <c r="G50" s="320"/>
      <c r="H50" s="319"/>
      <c r="I50" s="623" t="s">
        <v>61</v>
      </c>
      <c r="J50" s="624"/>
      <c r="K50" s="605">
        <v>0.23</v>
      </c>
      <c r="L50" s="606"/>
      <c r="M50" s="332">
        <f>K50*12*I8</f>
        <v>1003.5360000000002</v>
      </c>
      <c r="N50" s="211">
        <f>K50/105*100</f>
        <v>0.21904761904761905</v>
      </c>
      <c r="O50" s="40">
        <f>K50-N50</f>
        <v>1.0952380952380963E-2</v>
      </c>
    </row>
    <row r="51" spans="1:15" ht="16.5" thickBot="1">
      <c r="A51" s="625" t="s">
        <v>62</v>
      </c>
      <c r="B51" s="626"/>
      <c r="C51" s="626"/>
      <c r="D51" s="626"/>
      <c r="E51" s="626"/>
      <c r="F51" s="626"/>
      <c r="G51" s="626"/>
      <c r="H51" s="627"/>
      <c r="I51" s="331"/>
      <c r="J51" s="330"/>
      <c r="K51" s="610">
        <f>K52+K53+K54</f>
        <v>2.56</v>
      </c>
      <c r="L51" s="609"/>
      <c r="M51" s="312">
        <f>K51*12*I8</f>
        <v>11169.791999999999</v>
      </c>
      <c r="N51" s="190">
        <f>SUM(N52:N54)</f>
        <v>2.4380952380952383</v>
      </c>
      <c r="O51" s="190">
        <f>SUM(O52:O54)</f>
        <v>0.12190476190476174</v>
      </c>
    </row>
    <row r="52" spans="1:15" ht="15.75">
      <c r="A52" s="329" t="s">
        <v>63</v>
      </c>
      <c r="B52" s="328"/>
      <c r="C52" s="328"/>
      <c r="D52" s="328"/>
      <c r="E52" s="328"/>
      <c r="F52" s="328"/>
      <c r="G52" s="328"/>
      <c r="H52" s="327"/>
      <c r="I52" s="628" t="s">
        <v>64</v>
      </c>
      <c r="J52" s="629"/>
      <c r="K52" s="611">
        <v>1.1599999999999999</v>
      </c>
      <c r="L52" s="612"/>
      <c r="M52" s="288">
        <f>K52*12*I8</f>
        <v>5061.3119999999999</v>
      </c>
      <c r="N52" s="211">
        <f>K52/105*100</f>
        <v>1.1047619047619048</v>
      </c>
      <c r="O52" s="40">
        <f>K52-N52</f>
        <v>5.5238095238095086E-2</v>
      </c>
    </row>
    <row r="53" spans="1:15" ht="15.75">
      <c r="A53" s="326" t="s">
        <v>68</v>
      </c>
      <c r="B53" s="325"/>
      <c r="C53" s="325"/>
      <c r="D53" s="325"/>
      <c r="E53" s="325"/>
      <c r="F53" s="325"/>
      <c r="G53" s="325"/>
      <c r="H53" s="324"/>
      <c r="I53" s="323" t="s">
        <v>69</v>
      </c>
      <c r="J53" s="322"/>
      <c r="K53" s="599">
        <v>1.01</v>
      </c>
      <c r="L53" s="600"/>
      <c r="M53" s="288">
        <f>K53*12*I8</f>
        <v>4406.8320000000003</v>
      </c>
      <c r="N53" s="211">
        <f>K53/105*100</f>
        <v>0.96190476190476193</v>
      </c>
      <c r="O53" s="40">
        <f>K53-N53</f>
        <v>4.809523809523808E-2</v>
      </c>
    </row>
    <row r="54" spans="1:15" ht="16.5" thickBot="1">
      <c r="A54" s="321" t="s">
        <v>58</v>
      </c>
      <c r="B54" s="320"/>
      <c r="C54" s="320"/>
      <c r="D54" s="320"/>
      <c r="E54" s="320"/>
      <c r="F54" s="320"/>
      <c r="G54" s="320"/>
      <c r="H54" s="319"/>
      <c r="I54" s="623" t="s">
        <v>59</v>
      </c>
      <c r="J54" s="624"/>
      <c r="K54" s="605">
        <v>0.39</v>
      </c>
      <c r="L54" s="606"/>
      <c r="M54" s="332">
        <f>K54*12*I8</f>
        <v>1701.6479999999999</v>
      </c>
      <c r="N54" s="211">
        <f>K54/105*100</f>
        <v>0.37142857142857144</v>
      </c>
      <c r="O54" s="76">
        <f>K54-N54</f>
        <v>1.8571428571428572E-2</v>
      </c>
    </row>
    <row r="55" spans="1:15" ht="16.5" thickBot="1">
      <c r="A55" s="318" t="s">
        <v>70</v>
      </c>
      <c r="B55" s="317"/>
      <c r="C55" s="317"/>
      <c r="D55" s="317"/>
      <c r="E55" s="317"/>
      <c r="F55" s="317"/>
      <c r="G55" s="317"/>
      <c r="H55" s="316"/>
      <c r="I55" s="630" t="s">
        <v>71</v>
      </c>
      <c r="J55" s="631"/>
      <c r="K55" s="604">
        <v>61.49</v>
      </c>
      <c r="L55" s="609"/>
      <c r="M55" s="288">
        <f>K55*12*I8</f>
        <v>268293.16800000001</v>
      </c>
      <c r="N55" s="190">
        <f>K55/105*100</f>
        <v>58.561904761904756</v>
      </c>
      <c r="O55" s="190">
        <f>K55-N55</f>
        <v>2.9280952380952456</v>
      </c>
    </row>
    <row r="56" spans="1:15" ht="16.5" thickBot="1">
      <c r="A56" s="537" t="s">
        <v>72</v>
      </c>
      <c r="B56" s="538"/>
      <c r="C56" s="538"/>
      <c r="D56" s="538"/>
      <c r="E56" s="538"/>
      <c r="F56" s="538"/>
      <c r="G56" s="538"/>
      <c r="H56" s="622"/>
      <c r="I56" s="314"/>
      <c r="J56" s="313"/>
      <c r="K56" s="604">
        <v>2.4900000000000002</v>
      </c>
      <c r="L56" s="609"/>
      <c r="M56" s="312">
        <f>K56*12*I8</f>
        <v>10864.368000000002</v>
      </c>
      <c r="N56" s="190">
        <f>K56/105*100</f>
        <v>2.3714285714285714</v>
      </c>
      <c r="O56" s="190">
        <f>K56-N56</f>
        <v>0.11857142857142877</v>
      </c>
    </row>
    <row r="57" spans="1:15" ht="15.75">
      <c r="A57" s="311" t="s">
        <v>99</v>
      </c>
      <c r="B57" s="310"/>
      <c r="C57" s="310"/>
      <c r="D57" s="310"/>
      <c r="E57" s="310"/>
      <c r="F57" s="310"/>
      <c r="G57" s="310"/>
      <c r="H57" s="308"/>
      <c r="I57" s="632" t="s">
        <v>73</v>
      </c>
      <c r="J57" s="633"/>
      <c r="K57" s="374"/>
      <c r="L57" s="373"/>
      <c r="M57" s="288"/>
      <c r="N57" s="211"/>
      <c r="O57" s="256"/>
    </row>
    <row r="58" spans="1:15" ht="15.75">
      <c r="A58" s="311" t="s">
        <v>100</v>
      </c>
      <c r="B58" s="310"/>
      <c r="C58" s="310"/>
      <c r="D58" s="310"/>
      <c r="E58" s="310"/>
      <c r="F58" s="310"/>
      <c r="G58" s="310"/>
      <c r="H58" s="308"/>
      <c r="I58" s="307"/>
      <c r="J58" s="306"/>
      <c r="K58" s="374"/>
      <c r="L58" s="373"/>
      <c r="M58" s="288"/>
      <c r="N58" s="211"/>
      <c r="O58" s="40"/>
    </row>
    <row r="59" spans="1:15" ht="16.5" thickBot="1">
      <c r="A59" s="311" t="s">
        <v>101</v>
      </c>
      <c r="B59" s="310"/>
      <c r="C59" s="310"/>
      <c r="D59" s="310"/>
      <c r="E59" s="310"/>
      <c r="F59" s="310"/>
      <c r="G59" s="310"/>
      <c r="H59" s="308"/>
      <c r="I59" s="364"/>
      <c r="J59" s="306"/>
      <c r="K59" s="374"/>
      <c r="L59" s="373"/>
      <c r="M59" s="288"/>
      <c r="N59" s="211"/>
      <c r="O59" s="40"/>
    </row>
    <row r="60" spans="1:15" ht="16.5" thickBot="1">
      <c r="A60" s="318" t="s">
        <v>74</v>
      </c>
      <c r="B60" s="317"/>
      <c r="C60" s="317"/>
      <c r="D60" s="317"/>
      <c r="E60" s="317"/>
      <c r="F60" s="317"/>
      <c r="G60" s="317"/>
      <c r="H60" s="316"/>
      <c r="I60" s="314"/>
      <c r="J60" s="313"/>
      <c r="K60" s="604">
        <v>0.28999999999999998</v>
      </c>
      <c r="L60" s="609"/>
      <c r="M60" s="312">
        <f>K60*12*I8</f>
        <v>1265.328</v>
      </c>
      <c r="N60" s="190">
        <f>K60/105*100</f>
        <v>0.27619047619047621</v>
      </c>
      <c r="O60" s="370">
        <f>K60-N60</f>
        <v>1.3809523809523772E-2</v>
      </c>
    </row>
    <row r="61" spans="1:15" ht="15.75">
      <c r="A61" s="311" t="s">
        <v>75</v>
      </c>
      <c r="B61" s="310"/>
      <c r="C61" s="310"/>
      <c r="D61" s="310"/>
      <c r="E61" s="310"/>
      <c r="F61" s="310"/>
      <c r="G61" s="310"/>
      <c r="H61" s="308"/>
      <c r="I61" s="632" t="s">
        <v>14</v>
      </c>
      <c r="J61" s="633"/>
      <c r="K61" s="382"/>
      <c r="L61" s="373"/>
      <c r="M61" s="288"/>
      <c r="N61" s="211"/>
      <c r="O61" s="40"/>
    </row>
    <row r="62" spans="1:15" ht="16.5" thickBot="1">
      <c r="A62" s="311" t="s">
        <v>76</v>
      </c>
      <c r="B62" s="310"/>
      <c r="C62" s="310"/>
      <c r="D62" s="310"/>
      <c r="E62" s="310"/>
      <c r="F62" s="310"/>
      <c r="G62" s="310"/>
      <c r="H62" s="308"/>
      <c r="I62" s="307"/>
      <c r="J62" s="306"/>
      <c r="K62" s="382"/>
      <c r="L62" s="373"/>
      <c r="M62" s="288"/>
      <c r="N62" s="211"/>
      <c r="O62" s="40"/>
    </row>
    <row r="63" spans="1:15" ht="16.5" thickBot="1">
      <c r="A63" s="537" t="s">
        <v>77</v>
      </c>
      <c r="B63" s="538"/>
      <c r="C63" s="538"/>
      <c r="D63" s="538"/>
      <c r="E63" s="538"/>
      <c r="F63" s="538"/>
      <c r="G63" s="538"/>
      <c r="H63" s="622"/>
      <c r="I63" s="314"/>
      <c r="J63" s="313"/>
      <c r="K63" s="604">
        <v>9.65</v>
      </c>
      <c r="L63" s="609"/>
      <c r="M63" s="312">
        <f>K63*12*I8</f>
        <v>42104.880000000005</v>
      </c>
      <c r="N63" s="190">
        <f>K63/105*100</f>
        <v>9.1904761904761898</v>
      </c>
      <c r="O63" s="190">
        <f>K63-N63</f>
        <v>0.45952380952381056</v>
      </c>
    </row>
    <row r="64" spans="1:15" ht="15.75">
      <c r="A64" s="311" t="s">
        <v>102</v>
      </c>
      <c r="B64" s="309"/>
      <c r="C64" s="309"/>
      <c r="D64" s="309"/>
      <c r="E64" s="309"/>
      <c r="F64" s="310"/>
      <c r="G64" s="309"/>
      <c r="H64" s="308"/>
      <c r="I64" s="582" t="s">
        <v>78</v>
      </c>
      <c r="J64" s="583"/>
      <c r="K64" s="374"/>
      <c r="L64" s="373"/>
      <c r="M64" s="288"/>
      <c r="N64" s="211"/>
      <c r="O64" s="40"/>
    </row>
    <row r="65" spans="1:15" ht="15.75">
      <c r="A65" s="311" t="s">
        <v>103</v>
      </c>
      <c r="B65" s="309"/>
      <c r="C65" s="309"/>
      <c r="D65" s="309"/>
      <c r="E65" s="309"/>
      <c r="F65" s="310"/>
      <c r="G65" s="309"/>
      <c r="H65" s="308"/>
      <c r="I65" s="582" t="s">
        <v>79</v>
      </c>
      <c r="J65" s="583"/>
      <c r="K65" s="374"/>
      <c r="L65" s="373"/>
      <c r="M65" s="288"/>
      <c r="N65" s="211"/>
      <c r="O65" s="40"/>
    </row>
    <row r="66" spans="1:15" ht="15.75">
      <c r="A66" s="311" t="s">
        <v>104</v>
      </c>
      <c r="B66" s="309"/>
      <c r="C66" s="309"/>
      <c r="D66" s="309"/>
      <c r="E66" s="309"/>
      <c r="F66" s="310"/>
      <c r="G66" s="309"/>
      <c r="H66" s="308"/>
      <c r="I66" s="582" t="s">
        <v>80</v>
      </c>
      <c r="J66" s="583"/>
      <c r="K66" s="374"/>
      <c r="L66" s="373"/>
      <c r="M66" s="288"/>
      <c r="N66" s="211"/>
      <c r="O66" s="40"/>
    </row>
    <row r="67" spans="1:15" ht="15.75">
      <c r="A67" s="311" t="s">
        <v>105</v>
      </c>
      <c r="B67" s="309"/>
      <c r="C67" s="309"/>
      <c r="D67" s="309"/>
      <c r="E67" s="309"/>
      <c r="F67" s="310"/>
      <c r="G67" s="309"/>
      <c r="H67" s="308"/>
      <c r="I67" s="582" t="s">
        <v>81</v>
      </c>
      <c r="J67" s="583"/>
      <c r="K67" s="374"/>
      <c r="L67" s="373"/>
      <c r="M67" s="288"/>
      <c r="N67" s="211"/>
      <c r="O67" s="40"/>
    </row>
    <row r="68" spans="1:15" ht="15.75">
      <c r="A68" s="311" t="s">
        <v>106</v>
      </c>
      <c r="B68" s="309"/>
      <c r="C68" s="309"/>
      <c r="D68" s="309"/>
      <c r="E68" s="309"/>
      <c r="F68" s="310"/>
      <c r="G68" s="309"/>
      <c r="H68" s="308"/>
      <c r="I68" s="582" t="s">
        <v>82</v>
      </c>
      <c r="J68" s="583"/>
      <c r="K68" s="374"/>
      <c r="L68" s="373"/>
      <c r="M68" s="288"/>
      <c r="N68" s="211"/>
      <c r="O68" s="40"/>
    </row>
    <row r="69" spans="1:15" ht="15.75">
      <c r="A69" s="311" t="s">
        <v>107</v>
      </c>
      <c r="B69" s="309"/>
      <c r="C69" s="309"/>
      <c r="D69" s="309"/>
      <c r="E69" s="309"/>
      <c r="F69" s="310"/>
      <c r="G69" s="309"/>
      <c r="H69" s="308"/>
      <c r="I69" s="307"/>
      <c r="J69" s="306"/>
      <c r="K69" s="374"/>
      <c r="L69" s="373"/>
      <c r="M69" s="288"/>
      <c r="N69" s="211"/>
      <c r="O69" s="40"/>
    </row>
    <row r="70" spans="1:15" ht="15.75">
      <c r="A70" s="311" t="s">
        <v>108</v>
      </c>
      <c r="B70" s="309"/>
      <c r="C70" s="309"/>
      <c r="D70" s="309"/>
      <c r="E70" s="309"/>
      <c r="F70" s="310"/>
      <c r="G70" s="309"/>
      <c r="H70" s="308"/>
      <c r="I70" s="307"/>
      <c r="J70" s="306"/>
      <c r="K70" s="374"/>
      <c r="L70" s="373"/>
      <c r="M70" s="288"/>
      <c r="N70" s="211"/>
      <c r="O70" s="40"/>
    </row>
    <row r="71" spans="1:15" ht="15.75">
      <c r="A71" s="311" t="s">
        <v>109</v>
      </c>
      <c r="B71" s="309"/>
      <c r="C71" s="309"/>
      <c r="D71" s="309"/>
      <c r="E71" s="309"/>
      <c r="F71" s="310"/>
      <c r="G71" s="309"/>
      <c r="H71" s="308"/>
      <c r="I71" s="307"/>
      <c r="J71" s="306"/>
      <c r="K71" s="374"/>
      <c r="L71" s="373"/>
      <c r="M71" s="288"/>
      <c r="N71" s="211"/>
      <c r="O71" s="40"/>
    </row>
    <row r="72" spans="1:15" ht="15.75">
      <c r="A72" s="311" t="s">
        <v>83</v>
      </c>
      <c r="B72" s="309"/>
      <c r="C72" s="309"/>
      <c r="D72" s="309"/>
      <c r="E72" s="309"/>
      <c r="F72" s="310"/>
      <c r="G72" s="309"/>
      <c r="H72" s="308"/>
      <c r="I72" s="307"/>
      <c r="J72" s="306"/>
      <c r="K72" s="374"/>
      <c r="L72" s="373"/>
      <c r="M72" s="288"/>
      <c r="N72" s="211"/>
      <c r="O72" s="40"/>
    </row>
    <row r="73" spans="1:15" ht="15.75">
      <c r="A73" s="311" t="s">
        <v>110</v>
      </c>
      <c r="B73" s="309"/>
      <c r="C73" s="309"/>
      <c r="D73" s="309"/>
      <c r="E73" s="309"/>
      <c r="F73" s="310"/>
      <c r="G73" s="309"/>
      <c r="H73" s="308"/>
      <c r="I73" s="307"/>
      <c r="J73" s="306"/>
      <c r="K73" s="374"/>
      <c r="L73" s="373"/>
      <c r="M73" s="288"/>
      <c r="N73" s="211"/>
      <c r="O73" s="40"/>
    </row>
    <row r="74" spans="1:15" ht="16.5" thickBot="1">
      <c r="A74" s="634" t="s">
        <v>111</v>
      </c>
      <c r="B74" s="635"/>
      <c r="C74" s="635"/>
      <c r="D74" s="635"/>
      <c r="E74" s="635"/>
      <c r="F74" s="635"/>
      <c r="G74" s="635"/>
      <c r="H74" s="636"/>
      <c r="I74" s="307"/>
      <c r="J74" s="306"/>
      <c r="K74" s="384"/>
      <c r="L74" s="383"/>
      <c r="M74" s="288"/>
      <c r="N74" s="211"/>
      <c r="O74" s="40"/>
    </row>
    <row r="75" spans="1:15" ht="15.75">
      <c r="A75" s="302" t="s">
        <v>84</v>
      </c>
      <c r="B75" s="301"/>
      <c r="C75" s="301"/>
      <c r="D75" s="301"/>
      <c r="E75" s="301"/>
      <c r="F75" s="301"/>
      <c r="G75" s="301"/>
      <c r="H75" s="301"/>
      <c r="I75" s="632" t="s">
        <v>85</v>
      </c>
      <c r="J75" s="633"/>
      <c r="K75" s="415"/>
      <c r="L75" s="414"/>
      <c r="M75" s="298"/>
      <c r="N75" s="206"/>
      <c r="O75" s="256"/>
    </row>
    <row r="76" spans="1:15" ht="16.5" thickBot="1">
      <c r="A76" s="295" t="s">
        <v>86</v>
      </c>
      <c r="B76" s="294"/>
      <c r="C76" s="294"/>
      <c r="D76" s="294"/>
      <c r="E76" s="294"/>
      <c r="F76" s="294"/>
      <c r="G76" s="294"/>
      <c r="H76" s="294"/>
      <c r="I76" s="293"/>
      <c r="J76" s="291"/>
      <c r="K76" s="411"/>
      <c r="L76" s="410"/>
      <c r="M76" s="290"/>
      <c r="N76" s="198"/>
      <c r="O76" s="371"/>
    </row>
    <row r="77" spans="1:15" ht="16.5" thickBot="1">
      <c r="A77" s="170" t="s">
        <v>150</v>
      </c>
      <c r="B77" s="171"/>
      <c r="C77" s="171"/>
      <c r="D77" s="171"/>
      <c r="E77" s="171"/>
      <c r="F77" s="171"/>
      <c r="G77" s="171"/>
      <c r="H77" s="171"/>
      <c r="I77" s="637" t="s">
        <v>85</v>
      </c>
      <c r="J77" s="639"/>
      <c r="K77" s="607">
        <v>1.33</v>
      </c>
      <c r="L77" s="608"/>
      <c r="M77" s="283">
        <f>K77*I8*12</f>
        <v>5803.0560000000005</v>
      </c>
      <c r="N77" s="191">
        <f>K77/105*100</f>
        <v>1.2666666666666668</v>
      </c>
      <c r="O77" s="370">
        <f>K77-N77</f>
        <v>6.3333333333333242E-2</v>
      </c>
    </row>
    <row r="78" spans="1:15" ht="16.5" thickBot="1">
      <c r="A78" s="662" t="s">
        <v>91</v>
      </c>
      <c r="B78" s="663"/>
      <c r="C78" s="663"/>
      <c r="D78" s="663"/>
      <c r="E78" s="663"/>
      <c r="F78" s="663"/>
      <c r="G78" s="663"/>
      <c r="H78" s="663"/>
      <c r="I78" s="369"/>
      <c r="J78" s="368"/>
      <c r="K78" s="618">
        <v>98.66</v>
      </c>
      <c r="L78" s="619"/>
      <c r="M78" s="368">
        <f>K78*I8*12</f>
        <v>430473.31199999998</v>
      </c>
      <c r="N78" s="191"/>
      <c r="O78" s="370"/>
    </row>
    <row r="79" spans="1:15" ht="16.5" thickBot="1">
      <c r="A79" s="640" t="s">
        <v>92</v>
      </c>
      <c r="B79" s="641"/>
      <c r="C79" s="641"/>
      <c r="D79" s="641"/>
      <c r="E79" s="641"/>
      <c r="F79" s="641"/>
      <c r="G79" s="641"/>
      <c r="H79" s="641"/>
      <c r="I79" s="641"/>
      <c r="J79" s="641"/>
      <c r="K79" s="618">
        <f>K80-K78</f>
        <v>4.9300000000000068</v>
      </c>
      <c r="L79" s="619"/>
      <c r="M79" s="283">
        <f>K79*I8*12</f>
        <v>21510.57600000003</v>
      </c>
      <c r="N79" s="191"/>
      <c r="O79" s="370"/>
    </row>
    <row r="80" spans="1:15" ht="16.5" thickBot="1">
      <c r="A80" s="575" t="s">
        <v>93</v>
      </c>
      <c r="B80" s="576"/>
      <c r="C80" s="576"/>
      <c r="D80" s="576"/>
      <c r="E80" s="576"/>
      <c r="F80" s="576"/>
      <c r="G80" s="576"/>
      <c r="H80" s="576"/>
      <c r="I80" s="574"/>
      <c r="J80" s="574"/>
      <c r="K80" s="618">
        <f>K77+K63+K34+K19+K9</f>
        <v>103.59</v>
      </c>
      <c r="L80" s="619"/>
      <c r="M80" s="283">
        <f>M77+M75+M63+M34+M19+M9</f>
        <v>451983.88800000004</v>
      </c>
      <c r="N80" s="186">
        <f>N77+N63+N34+N19+N9</f>
        <v>98.657142857142858</v>
      </c>
      <c r="O80" s="367">
        <f>O77+O63+O34+O19+O9</f>
        <v>4.932857142857153</v>
      </c>
    </row>
    <row r="81" spans="1:16" ht="15.75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279"/>
      <c r="L81" s="279"/>
      <c r="M81" s="181"/>
      <c r="N81" s="180"/>
      <c r="O81" s="446"/>
      <c r="P81" s="444"/>
    </row>
    <row r="82" spans="1:16" ht="15.75">
      <c r="A82" s="570" t="s">
        <v>0</v>
      </c>
      <c r="B82" s="570"/>
      <c r="C82" s="570"/>
      <c r="D82" s="570"/>
      <c r="E82" s="570"/>
      <c r="F82" s="570"/>
      <c r="G82" s="570"/>
      <c r="H82" s="570"/>
      <c r="I82" s="570"/>
      <c r="J82" s="570"/>
      <c r="K82" s="570"/>
      <c r="L82" s="445"/>
      <c r="M82" s="445"/>
      <c r="P82" s="181"/>
    </row>
    <row r="83" spans="1:16" ht="15.75">
      <c r="A83" s="527" t="s">
        <v>120</v>
      </c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119"/>
    </row>
    <row r="84" spans="1:16" ht="15.75">
      <c r="A84" s="2"/>
      <c r="B84" s="2"/>
      <c r="C84" s="2"/>
      <c r="D84" s="2"/>
      <c r="E84" s="2"/>
      <c r="F84" s="2" t="s">
        <v>149</v>
      </c>
      <c r="G84" s="2"/>
      <c r="H84" s="2"/>
      <c r="I84" s="2"/>
      <c r="J84" s="2"/>
      <c r="K84" s="278" t="s">
        <v>146</v>
      </c>
      <c r="L84" s="278"/>
      <c r="M84" s="119"/>
      <c r="N84" s="278"/>
      <c r="O84" s="278"/>
      <c r="P84" s="119"/>
    </row>
    <row r="85" spans="1:16" ht="15.75">
      <c r="A85" s="334"/>
      <c r="B85" s="333"/>
      <c r="C85" s="613" t="s">
        <v>2</v>
      </c>
      <c r="D85" s="613"/>
      <c r="E85" s="613"/>
      <c r="F85" s="333"/>
      <c r="G85" s="333"/>
      <c r="H85" s="343"/>
      <c r="I85" s="614" t="s">
        <v>3</v>
      </c>
      <c r="J85" s="615"/>
      <c r="K85" s="616" t="s">
        <v>4</v>
      </c>
      <c r="L85" s="617"/>
      <c r="M85" s="342"/>
      <c r="N85" s="276"/>
      <c r="O85" s="6"/>
      <c r="P85" s="119"/>
    </row>
    <row r="86" spans="1:16" ht="15.75">
      <c r="A86" s="364"/>
      <c r="B86" s="307"/>
      <c r="C86" s="307"/>
      <c r="D86" s="307"/>
      <c r="E86" s="307"/>
      <c r="F86" s="307"/>
      <c r="G86" s="307"/>
      <c r="H86" s="306"/>
      <c r="I86" s="307"/>
      <c r="J86" s="306"/>
      <c r="K86" s="586" t="s">
        <v>5</v>
      </c>
      <c r="L86" s="587"/>
      <c r="M86" s="363" t="s">
        <v>6</v>
      </c>
      <c r="N86" s="275" t="s">
        <v>130</v>
      </c>
      <c r="O86" s="275" t="s">
        <v>129</v>
      </c>
    </row>
    <row r="87" spans="1:16" ht="15.75">
      <c r="A87" s="364"/>
      <c r="B87" s="307"/>
      <c r="C87" s="307"/>
      <c r="D87" s="307"/>
      <c r="E87" s="307"/>
      <c r="F87" s="307"/>
      <c r="G87" s="307"/>
      <c r="H87" s="306"/>
      <c r="I87" s="582" t="s">
        <v>7</v>
      </c>
      <c r="J87" s="583"/>
      <c r="K87" s="588" t="s">
        <v>8</v>
      </c>
      <c r="L87" s="589"/>
      <c r="M87" s="363" t="s">
        <v>9</v>
      </c>
      <c r="N87" s="274"/>
      <c r="O87" s="273"/>
    </row>
    <row r="88" spans="1:16" ht="16.5" thickBot="1">
      <c r="A88" s="334"/>
      <c r="B88" s="333"/>
      <c r="C88" s="333"/>
      <c r="D88" s="333"/>
      <c r="E88" s="333"/>
      <c r="F88" s="333"/>
      <c r="G88" s="333"/>
      <c r="H88" s="343"/>
      <c r="I88" s="566">
        <v>367.55</v>
      </c>
      <c r="J88" s="567"/>
      <c r="K88" s="590"/>
      <c r="L88" s="591"/>
      <c r="M88" s="362"/>
      <c r="N88" s="117"/>
      <c r="O88" s="211"/>
    </row>
    <row r="89" spans="1:16" ht="15.75">
      <c r="A89" s="353" t="s">
        <v>10</v>
      </c>
      <c r="B89" s="340"/>
      <c r="C89" s="340"/>
      <c r="D89" s="340"/>
      <c r="E89" s="340"/>
      <c r="F89" s="340"/>
      <c r="G89" s="340"/>
      <c r="H89" s="360"/>
      <c r="I89" s="300"/>
      <c r="J89" s="299"/>
      <c r="K89" s="592">
        <f>K92+K95</f>
        <v>9.02</v>
      </c>
      <c r="L89" s="593"/>
      <c r="M89" s="298">
        <f>K89*12*I88</f>
        <v>39783.612000000001</v>
      </c>
      <c r="N89" s="271">
        <f>N92+N95</f>
        <v>8.5904761904761902</v>
      </c>
      <c r="O89" s="270">
        <f>O92+O95</f>
        <v>0.42952380952381031</v>
      </c>
    </row>
    <row r="90" spans="1:16" ht="15.75">
      <c r="A90" s="358" t="s">
        <v>11</v>
      </c>
      <c r="B90" s="357"/>
      <c r="C90" s="357"/>
      <c r="D90" s="357"/>
      <c r="E90" s="357"/>
      <c r="F90" s="357"/>
      <c r="G90" s="357"/>
      <c r="H90" s="45"/>
      <c r="I90" s="307"/>
      <c r="J90" s="306"/>
      <c r="K90" s="384"/>
      <c r="L90" s="383"/>
      <c r="M90" s="356"/>
      <c r="N90" s="117"/>
      <c r="O90" s="40"/>
    </row>
    <row r="91" spans="1:16" ht="16.5" thickBot="1">
      <c r="A91" s="349" t="s">
        <v>12</v>
      </c>
      <c r="B91" s="355"/>
      <c r="C91" s="355"/>
      <c r="D91" s="355"/>
      <c r="E91" s="355"/>
      <c r="F91" s="355"/>
      <c r="G91" s="355"/>
      <c r="H91" s="354"/>
      <c r="I91" s="292"/>
      <c r="J91" s="291"/>
      <c r="K91" s="411"/>
      <c r="L91" s="410"/>
      <c r="M91" s="290"/>
      <c r="N91" s="265"/>
      <c r="O91" s="76"/>
    </row>
    <row r="92" spans="1:16" ht="15.75">
      <c r="A92" s="329" t="s">
        <v>13</v>
      </c>
      <c r="B92" s="336"/>
      <c r="C92" s="336"/>
      <c r="D92" s="336"/>
      <c r="E92" s="336"/>
      <c r="F92" s="336"/>
      <c r="G92" s="336"/>
      <c r="H92" s="338"/>
      <c r="I92" s="580" t="s">
        <v>14</v>
      </c>
      <c r="J92" s="581"/>
      <c r="K92" s="594">
        <v>5.38</v>
      </c>
      <c r="L92" s="595"/>
      <c r="M92" s="288">
        <f>K92*12*I88</f>
        <v>23729.028000000002</v>
      </c>
      <c r="N92" s="264">
        <f>K92/105*100</f>
        <v>5.1238095238095234</v>
      </c>
      <c r="O92" s="256">
        <f>K92-N92</f>
        <v>0.25619047619047652</v>
      </c>
    </row>
    <row r="93" spans="1:16" ht="15.75">
      <c r="A93" s="311" t="s">
        <v>15</v>
      </c>
      <c r="B93" s="307"/>
      <c r="C93" s="307"/>
      <c r="D93" s="307"/>
      <c r="E93" s="307"/>
      <c r="F93" s="307"/>
      <c r="G93" s="307"/>
      <c r="H93" s="306"/>
      <c r="I93" s="582" t="s">
        <v>16</v>
      </c>
      <c r="J93" s="583"/>
      <c r="K93" s="118"/>
      <c r="L93" s="383"/>
      <c r="M93" s="288"/>
      <c r="N93" s="117"/>
      <c r="O93" s="40"/>
    </row>
    <row r="94" spans="1:16" ht="15.75">
      <c r="A94" s="329" t="s">
        <v>17</v>
      </c>
      <c r="B94" s="336"/>
      <c r="C94" s="336"/>
      <c r="D94" s="336"/>
      <c r="E94" s="336"/>
      <c r="F94" s="336"/>
      <c r="G94" s="336"/>
      <c r="H94" s="338"/>
      <c r="I94" s="580"/>
      <c r="J94" s="581"/>
      <c r="K94" s="118"/>
      <c r="L94" s="383"/>
      <c r="M94" s="288"/>
      <c r="N94" s="117"/>
      <c r="O94" s="40"/>
    </row>
    <row r="95" spans="1:16" ht="15.75">
      <c r="A95" s="329" t="s">
        <v>18</v>
      </c>
      <c r="B95" s="336"/>
      <c r="C95" s="336"/>
      <c r="D95" s="336"/>
      <c r="E95" s="336"/>
      <c r="F95" s="336"/>
      <c r="G95" s="336"/>
      <c r="H95" s="338"/>
      <c r="I95" s="584" t="s">
        <v>19</v>
      </c>
      <c r="J95" s="585"/>
      <c r="K95" s="586">
        <v>3.64</v>
      </c>
      <c r="L95" s="587"/>
      <c r="M95" s="288">
        <f>K95*12*I88</f>
        <v>16054.584000000001</v>
      </c>
      <c r="N95" s="117">
        <f>K95/105*100</f>
        <v>3.4666666666666663</v>
      </c>
      <c r="O95" s="40">
        <f>K95-N95</f>
        <v>0.17333333333333378</v>
      </c>
    </row>
    <row r="96" spans="1:16" ht="15.75">
      <c r="A96" s="326" t="s">
        <v>20</v>
      </c>
      <c r="B96" s="323"/>
      <c r="C96" s="323"/>
      <c r="D96" s="323"/>
      <c r="E96" s="323"/>
      <c r="F96" s="323"/>
      <c r="G96" s="323"/>
      <c r="H96" s="322"/>
      <c r="I96" s="582" t="s">
        <v>16</v>
      </c>
      <c r="J96" s="583"/>
      <c r="K96" s="278"/>
      <c r="L96" s="431"/>
      <c r="M96" s="288"/>
      <c r="N96" s="117"/>
      <c r="O96" s="40"/>
    </row>
    <row r="97" spans="1:15" ht="15.75">
      <c r="A97" s="321" t="s">
        <v>21</v>
      </c>
      <c r="B97" s="333"/>
      <c r="C97" s="333"/>
      <c r="D97" s="333"/>
      <c r="E97" s="333"/>
      <c r="F97" s="333"/>
      <c r="G97" s="333"/>
      <c r="H97" s="343"/>
      <c r="I97" s="582"/>
      <c r="J97" s="583"/>
      <c r="K97" s="118"/>
      <c r="L97" s="383"/>
      <c r="M97" s="288"/>
      <c r="N97" s="117"/>
      <c r="O97" s="40"/>
    </row>
    <row r="98" spans="1:15" ht="16.5" thickBot="1">
      <c r="A98" s="329" t="s">
        <v>22</v>
      </c>
      <c r="B98" s="328"/>
      <c r="C98" s="328"/>
      <c r="D98" s="328"/>
      <c r="E98" s="328"/>
      <c r="F98" s="328"/>
      <c r="G98" s="328"/>
      <c r="H98" s="327"/>
      <c r="I98" s="336"/>
      <c r="J98" s="338"/>
      <c r="K98" s="599"/>
      <c r="L98" s="600"/>
      <c r="M98" s="288"/>
      <c r="N98" s="261"/>
      <c r="O98" s="76"/>
    </row>
    <row r="99" spans="1:15" ht="15.75">
      <c r="A99" s="353" t="s">
        <v>23</v>
      </c>
      <c r="B99" s="352"/>
      <c r="C99" s="352"/>
      <c r="D99" s="352"/>
      <c r="E99" s="352"/>
      <c r="F99" s="352"/>
      <c r="G99" s="352"/>
      <c r="H99" s="351"/>
      <c r="I99" s="300"/>
      <c r="J99" s="350"/>
      <c r="K99" s="601">
        <f>K101+K106+K109</f>
        <v>7.49</v>
      </c>
      <c r="L99" s="593"/>
      <c r="M99" s="298">
        <f>K99*12*I88</f>
        <v>33035.394</v>
      </c>
      <c r="N99" s="117">
        <f>N101+N106+N109</f>
        <v>7.1333333333333329</v>
      </c>
      <c r="O99" s="211">
        <f>K99-N99</f>
        <v>0.35666666666666735</v>
      </c>
    </row>
    <row r="100" spans="1:15" ht="16.5" thickBot="1">
      <c r="A100" s="349" t="s">
        <v>24</v>
      </c>
      <c r="B100" s="348"/>
      <c r="C100" s="348"/>
      <c r="D100" s="348"/>
      <c r="E100" s="348"/>
      <c r="F100" s="348"/>
      <c r="G100" s="348"/>
      <c r="H100" s="347"/>
      <c r="I100" s="292"/>
      <c r="J100" s="346"/>
      <c r="K100" s="411"/>
      <c r="L100" s="410"/>
      <c r="M100" s="290"/>
      <c r="N100" s="265"/>
      <c r="O100" s="243"/>
    </row>
    <row r="101" spans="1:15" ht="15.75">
      <c r="A101" s="311" t="s">
        <v>25</v>
      </c>
      <c r="B101" s="310"/>
      <c r="C101" s="310"/>
      <c r="D101" s="310"/>
      <c r="E101" s="310"/>
      <c r="F101" s="310"/>
      <c r="G101" s="310"/>
      <c r="H101" s="308"/>
      <c r="I101" s="582" t="s">
        <v>14</v>
      </c>
      <c r="J101" s="583"/>
      <c r="K101" s="594">
        <v>3.44</v>
      </c>
      <c r="L101" s="595"/>
      <c r="M101" s="288">
        <f>K101*12*I88</f>
        <v>15172.464000000002</v>
      </c>
      <c r="N101" s="117">
        <f>K101/105*100</f>
        <v>3.2761904761904761</v>
      </c>
      <c r="O101" s="40">
        <f>K101-N101</f>
        <v>0.16380952380952385</v>
      </c>
    </row>
    <row r="102" spans="1:15" ht="15.75">
      <c r="A102" s="329" t="s">
        <v>26</v>
      </c>
      <c r="B102" s="328"/>
      <c r="C102" s="328"/>
      <c r="D102" s="328"/>
      <c r="E102" s="328"/>
      <c r="F102" s="328"/>
      <c r="G102" s="328"/>
      <c r="H102" s="327"/>
      <c r="I102" s="345"/>
      <c r="J102" s="344"/>
      <c r="K102" s="118"/>
      <c r="L102" s="383"/>
      <c r="M102" s="288"/>
      <c r="N102" s="117"/>
      <c r="O102" s="40"/>
    </row>
    <row r="103" spans="1:15" ht="15.75">
      <c r="A103" s="311" t="s">
        <v>15</v>
      </c>
      <c r="B103" s="307"/>
      <c r="C103" s="307"/>
      <c r="D103" s="307"/>
      <c r="E103" s="307"/>
      <c r="F103" s="307"/>
      <c r="G103" s="307"/>
      <c r="H103" s="306"/>
      <c r="I103" s="582" t="s">
        <v>16</v>
      </c>
      <c r="J103" s="583"/>
      <c r="K103" s="118"/>
      <c r="L103" s="383"/>
      <c r="M103" s="288"/>
      <c r="N103" s="117"/>
      <c r="O103" s="40"/>
    </row>
    <row r="104" spans="1:15" ht="15.75">
      <c r="A104" s="329" t="s">
        <v>17</v>
      </c>
      <c r="B104" s="336"/>
      <c r="C104" s="336"/>
      <c r="D104" s="336"/>
      <c r="E104" s="336"/>
      <c r="F104" s="336"/>
      <c r="G104" s="336"/>
      <c r="H104" s="338"/>
      <c r="I104" s="580"/>
      <c r="J104" s="581"/>
      <c r="K104" s="118"/>
      <c r="L104" s="383"/>
      <c r="M104" s="288"/>
      <c r="N104" s="117"/>
      <c r="O104" s="40"/>
    </row>
    <row r="105" spans="1:15" ht="15.75">
      <c r="A105" s="326" t="s">
        <v>27</v>
      </c>
      <c r="B105" s="323"/>
      <c r="C105" s="322"/>
      <c r="D105" s="307"/>
      <c r="E105" s="307"/>
      <c r="F105" s="307"/>
      <c r="G105" s="307"/>
      <c r="H105" s="306"/>
      <c r="I105" s="582" t="s">
        <v>16</v>
      </c>
      <c r="J105" s="583"/>
      <c r="K105" s="118"/>
      <c r="L105" s="383"/>
      <c r="M105" s="288"/>
      <c r="N105" s="117"/>
      <c r="O105" s="40"/>
    </row>
    <row r="106" spans="1:15" ht="15.75">
      <c r="A106" s="311" t="s">
        <v>28</v>
      </c>
      <c r="B106" s="307"/>
      <c r="C106" s="307"/>
      <c r="D106" s="323"/>
      <c r="E106" s="323"/>
      <c r="F106" s="323"/>
      <c r="G106" s="323"/>
      <c r="H106" s="322"/>
      <c r="I106" s="584" t="s">
        <v>19</v>
      </c>
      <c r="J106" s="585"/>
      <c r="K106" s="586">
        <v>1.91</v>
      </c>
      <c r="L106" s="587"/>
      <c r="M106" s="288">
        <f>K106*12*I88</f>
        <v>8424.2459999999992</v>
      </c>
      <c r="N106" s="117">
        <f>K106/105*100</f>
        <v>1.819047619047619</v>
      </c>
      <c r="O106" s="40">
        <f>K106-N106</f>
        <v>9.0952380952380896E-2</v>
      </c>
    </row>
    <row r="107" spans="1:15" ht="15.75">
      <c r="A107" s="321" t="s">
        <v>29</v>
      </c>
      <c r="B107" s="320"/>
      <c r="C107" s="320"/>
      <c r="D107" s="320"/>
      <c r="E107" s="320"/>
      <c r="F107" s="320"/>
      <c r="G107" s="320"/>
      <c r="H107" s="319"/>
      <c r="I107" s="614" t="s">
        <v>95</v>
      </c>
      <c r="J107" s="615"/>
      <c r="K107" s="118"/>
      <c r="L107" s="383"/>
      <c r="M107" s="288"/>
      <c r="N107" s="211"/>
      <c r="O107" s="211"/>
    </row>
    <row r="108" spans="1:15" ht="15.75">
      <c r="A108" s="329"/>
      <c r="B108" s="328"/>
      <c r="C108" s="328"/>
      <c r="D108" s="328"/>
      <c r="E108" s="328"/>
      <c r="F108" s="328"/>
      <c r="G108" s="328"/>
      <c r="H108" s="327"/>
      <c r="I108" s="336" t="s">
        <v>96</v>
      </c>
      <c r="J108" s="338"/>
      <c r="K108" s="118"/>
      <c r="L108" s="383"/>
      <c r="M108" s="288"/>
      <c r="N108" s="248"/>
      <c r="O108" s="248"/>
    </row>
    <row r="109" spans="1:15" ht="15.75">
      <c r="A109" s="321" t="s">
        <v>30</v>
      </c>
      <c r="B109" s="320"/>
      <c r="C109" s="320"/>
      <c r="D109" s="320"/>
      <c r="E109" s="320"/>
      <c r="F109" s="320"/>
      <c r="G109" s="320"/>
      <c r="H109" s="319"/>
      <c r="I109" s="614" t="s">
        <v>19</v>
      </c>
      <c r="J109" s="615"/>
      <c r="K109" s="586">
        <v>2.14</v>
      </c>
      <c r="L109" s="587"/>
      <c r="M109" s="288">
        <f>K109*12*I88</f>
        <v>9438.6839999999993</v>
      </c>
      <c r="N109" s="40">
        <f>K109/105*100</f>
        <v>2.038095238095238</v>
      </c>
      <c r="O109" s="211">
        <f>K109-N109</f>
        <v>0.10190476190476216</v>
      </c>
    </row>
    <row r="110" spans="1:15" ht="15.75">
      <c r="A110" s="329" t="s">
        <v>31</v>
      </c>
      <c r="B110" s="328"/>
      <c r="C110" s="328"/>
      <c r="D110" s="328"/>
      <c r="E110" s="328"/>
      <c r="F110" s="328"/>
      <c r="G110" s="328"/>
      <c r="H110" s="327"/>
      <c r="I110" s="336"/>
      <c r="J110" s="338"/>
      <c r="K110" s="118"/>
      <c r="L110" s="383"/>
      <c r="M110" s="288"/>
      <c r="N110" s="211"/>
      <c r="O110" s="211"/>
    </row>
    <row r="111" spans="1:15" ht="15.75">
      <c r="A111" s="321" t="s">
        <v>32</v>
      </c>
      <c r="B111" s="320"/>
      <c r="C111" s="320"/>
      <c r="D111" s="320"/>
      <c r="E111" s="320"/>
      <c r="F111" s="320"/>
      <c r="G111" s="320"/>
      <c r="H111" s="319"/>
      <c r="I111" s="582" t="s">
        <v>16</v>
      </c>
      <c r="J111" s="583"/>
      <c r="K111" s="118"/>
      <c r="L111" s="383"/>
      <c r="M111" s="288"/>
      <c r="N111" s="251"/>
      <c r="O111" s="250"/>
    </row>
    <row r="112" spans="1:15" ht="15.75">
      <c r="A112" s="321" t="s">
        <v>33</v>
      </c>
      <c r="B112" s="320"/>
      <c r="C112" s="320"/>
      <c r="D112" s="320"/>
      <c r="E112" s="320"/>
      <c r="F112" s="320"/>
      <c r="G112" s="320"/>
      <c r="H112" s="319"/>
      <c r="I112" s="614" t="s">
        <v>97</v>
      </c>
      <c r="J112" s="615"/>
      <c r="K112" s="403"/>
      <c r="L112" s="420"/>
      <c r="M112" s="342"/>
      <c r="N112" s="248"/>
      <c r="O112" s="248"/>
    </row>
    <row r="113" spans="1:15" ht="16.5" thickBot="1">
      <c r="A113" s="329"/>
      <c r="B113" s="328"/>
      <c r="C113" s="328"/>
      <c r="D113" s="328"/>
      <c r="E113" s="328"/>
      <c r="F113" s="328"/>
      <c r="G113" s="328"/>
      <c r="H113" s="327"/>
      <c r="I113" s="620" t="s">
        <v>98</v>
      </c>
      <c r="J113" s="621"/>
      <c r="K113" s="406"/>
      <c r="L113" s="408"/>
      <c r="M113" s="442"/>
      <c r="N113" s="248"/>
      <c r="O113" s="248"/>
    </row>
    <row r="114" spans="1:15" ht="15.75">
      <c r="A114" s="341" t="s">
        <v>34</v>
      </c>
      <c r="B114" s="340"/>
      <c r="C114" s="340"/>
      <c r="D114" s="340"/>
      <c r="E114" s="340"/>
      <c r="F114" s="340"/>
      <c r="G114" s="300"/>
      <c r="H114" s="299"/>
      <c r="I114" s="300"/>
      <c r="J114" s="299"/>
      <c r="K114" s="596">
        <f>K116+K123+K131+K135+K136+K140</f>
        <v>36.840000000000003</v>
      </c>
      <c r="L114" s="593"/>
      <c r="M114" s="298">
        <f>M116+M123+M131+M135+M136+M140</f>
        <v>162486.50400000002</v>
      </c>
      <c r="N114" s="205">
        <f>N116+N123+N131+N135+N136+N140</f>
        <v>35.085714285714289</v>
      </c>
      <c r="O114" s="205">
        <f>O116+O123+O131+O135+O136+O140</f>
        <v>1.6304761904761906</v>
      </c>
    </row>
    <row r="115" spans="1:15" ht="16.5" thickBot="1">
      <c r="A115" s="441"/>
      <c r="B115" s="292"/>
      <c r="C115" s="292"/>
      <c r="D115" s="292"/>
      <c r="E115" s="292"/>
      <c r="F115" s="292"/>
      <c r="G115" s="292"/>
      <c r="H115" s="291"/>
      <c r="I115" s="292"/>
      <c r="J115" s="291"/>
      <c r="K115" s="411"/>
      <c r="L115" s="410"/>
      <c r="M115" s="290"/>
      <c r="N115" s="243"/>
      <c r="O115" s="243"/>
    </row>
    <row r="116" spans="1:15" ht="16.5" thickBot="1">
      <c r="A116" s="537" t="s">
        <v>35</v>
      </c>
      <c r="B116" s="538"/>
      <c r="C116" s="538"/>
      <c r="D116" s="538"/>
      <c r="E116" s="538"/>
      <c r="F116" s="538"/>
      <c r="G116" s="538"/>
      <c r="H116" s="622"/>
      <c r="I116" s="314"/>
      <c r="J116" s="313"/>
      <c r="K116" s="597">
        <f>K117+K118+K119+K121+K122</f>
        <v>8.5</v>
      </c>
      <c r="L116" s="598"/>
      <c r="M116" s="312">
        <f>K116*12*I88</f>
        <v>37490.1</v>
      </c>
      <c r="N116" s="190">
        <f>N117+N118+N119+N121+N122</f>
        <v>8.0952380952380949</v>
      </c>
      <c r="O116" s="190">
        <f>O117+O118+O119+O121</f>
        <v>0.33333333333333331</v>
      </c>
    </row>
    <row r="117" spans="1:15" ht="15.75">
      <c r="A117" s="329" t="s">
        <v>36</v>
      </c>
      <c r="B117" s="328"/>
      <c r="C117" s="328"/>
      <c r="D117" s="328"/>
      <c r="E117" s="328"/>
      <c r="F117" s="328"/>
      <c r="G117" s="328"/>
      <c r="H117" s="327"/>
      <c r="I117" s="580" t="s">
        <v>37</v>
      </c>
      <c r="J117" s="581"/>
      <c r="K117" s="594">
        <v>1.88</v>
      </c>
      <c r="L117" s="595"/>
      <c r="M117" s="288">
        <f>K117*12*I88</f>
        <v>8291.9279999999999</v>
      </c>
      <c r="N117" s="211">
        <f>K117/105*100</f>
        <v>1.7904761904761903</v>
      </c>
      <c r="O117" s="211">
        <f>K117-N117</f>
        <v>8.9523809523809561E-2</v>
      </c>
    </row>
    <row r="118" spans="1:15" ht="15.75">
      <c r="A118" s="326" t="s">
        <v>38</v>
      </c>
      <c r="B118" s="325"/>
      <c r="C118" s="325"/>
      <c r="D118" s="325"/>
      <c r="E118" s="325"/>
      <c r="F118" s="325"/>
      <c r="G118" s="325"/>
      <c r="H118" s="324"/>
      <c r="I118" s="584" t="s">
        <v>39</v>
      </c>
      <c r="J118" s="585"/>
      <c r="K118" s="586">
        <v>4.3600000000000003</v>
      </c>
      <c r="L118" s="587"/>
      <c r="M118" s="288">
        <f>K118*12*I88</f>
        <v>19230.216000000004</v>
      </c>
      <c r="N118" s="211">
        <f>K118/105*100</f>
        <v>4.1523809523809527</v>
      </c>
      <c r="O118" s="211">
        <f>K118-N118</f>
        <v>0.20761904761904759</v>
      </c>
    </row>
    <row r="119" spans="1:15" ht="15.75">
      <c r="A119" s="321" t="s">
        <v>40</v>
      </c>
      <c r="B119" s="320"/>
      <c r="C119" s="320"/>
      <c r="D119" s="320"/>
      <c r="E119" s="320"/>
      <c r="F119" s="320"/>
      <c r="G119" s="320"/>
      <c r="H119" s="319"/>
      <c r="I119" s="614" t="s">
        <v>19</v>
      </c>
      <c r="J119" s="615"/>
      <c r="K119" s="586">
        <v>0.56000000000000005</v>
      </c>
      <c r="L119" s="587"/>
      <c r="M119" s="288">
        <f>K119*12*I88</f>
        <v>2469.9360000000001</v>
      </c>
      <c r="N119" s="211">
        <f>K119/105*100</f>
        <v>0.53333333333333344</v>
      </c>
      <c r="O119" s="211">
        <f>K119-N119</f>
        <v>2.6666666666666616E-2</v>
      </c>
    </row>
    <row r="120" spans="1:15" ht="15.75">
      <c r="A120" s="339" t="s">
        <v>41</v>
      </c>
      <c r="B120" s="336"/>
      <c r="C120" s="336"/>
      <c r="D120" s="336"/>
      <c r="E120" s="328"/>
      <c r="F120" s="328"/>
      <c r="G120" s="328"/>
      <c r="H120" s="327"/>
      <c r="I120" s="336"/>
      <c r="J120" s="338"/>
      <c r="K120" s="384"/>
      <c r="L120" s="383"/>
      <c r="M120" s="288"/>
      <c r="N120" s="211"/>
      <c r="O120" s="211"/>
    </row>
    <row r="121" spans="1:15" ht="15.75">
      <c r="A121" s="326" t="s">
        <v>42</v>
      </c>
      <c r="B121" s="325"/>
      <c r="C121" s="325"/>
      <c r="D121" s="325"/>
      <c r="E121" s="325"/>
      <c r="F121" s="325"/>
      <c r="G121" s="325"/>
      <c r="H121" s="324"/>
      <c r="I121" s="584" t="s">
        <v>14</v>
      </c>
      <c r="J121" s="585"/>
      <c r="K121" s="586">
        <v>0.2</v>
      </c>
      <c r="L121" s="587"/>
      <c r="M121" s="288">
        <f>K121*12*I88</f>
        <v>882.12000000000012</v>
      </c>
      <c r="N121" s="211">
        <f>K121/105*100</f>
        <v>0.19047619047619047</v>
      </c>
      <c r="O121" s="211">
        <f>K121-N121</f>
        <v>9.5238095238095455E-3</v>
      </c>
    </row>
    <row r="122" spans="1:15" ht="16.5" thickBot="1">
      <c r="A122" s="321" t="s">
        <v>43</v>
      </c>
      <c r="B122" s="320"/>
      <c r="C122" s="320"/>
      <c r="D122" s="320"/>
      <c r="E122" s="320"/>
      <c r="F122" s="320"/>
      <c r="G122" s="320"/>
      <c r="H122" s="319"/>
      <c r="I122" s="623" t="s">
        <v>14</v>
      </c>
      <c r="J122" s="624"/>
      <c r="K122" s="602">
        <v>1.5</v>
      </c>
      <c r="L122" s="603"/>
      <c r="M122" s="288">
        <f>K122*12*I88</f>
        <v>6615.9000000000005</v>
      </c>
      <c r="N122" s="211">
        <f>K122/105*100</f>
        <v>1.4285714285714286</v>
      </c>
      <c r="O122" s="211">
        <f>K122-N122</f>
        <v>7.1428571428571397E-2</v>
      </c>
    </row>
    <row r="123" spans="1:15" ht="16.5" thickBot="1">
      <c r="A123" s="625" t="s">
        <v>44</v>
      </c>
      <c r="B123" s="626"/>
      <c r="C123" s="626"/>
      <c r="D123" s="626"/>
      <c r="E123" s="626"/>
      <c r="F123" s="626"/>
      <c r="G123" s="626"/>
      <c r="H123" s="627"/>
      <c r="I123" s="314"/>
      <c r="J123" s="313"/>
      <c r="K123" s="604">
        <f>K124+K125+K127+K128+K129+K130</f>
        <v>4.4499999999999993</v>
      </c>
      <c r="L123" s="598"/>
      <c r="M123" s="312">
        <f>K123*12*I88</f>
        <v>19627.169999999998</v>
      </c>
      <c r="N123" s="190">
        <f>SUM(N124:N130)</f>
        <v>4.2380952380952381</v>
      </c>
      <c r="O123" s="190">
        <f>O124+O125+O126+O128+O129+O130</f>
        <v>0.15952380952380946</v>
      </c>
    </row>
    <row r="124" spans="1:15" ht="15.75">
      <c r="A124" s="337" t="s">
        <v>45</v>
      </c>
      <c r="B124" s="336"/>
      <c r="C124" s="336"/>
      <c r="D124" s="336"/>
      <c r="E124" s="336"/>
      <c r="F124" s="328"/>
      <c r="G124" s="328"/>
      <c r="H124" s="327"/>
      <c r="I124" s="335"/>
      <c r="J124" s="306"/>
      <c r="K124" s="594">
        <v>0.33</v>
      </c>
      <c r="L124" s="595"/>
      <c r="M124" s="288">
        <f>K124*12*I88</f>
        <v>1455.498</v>
      </c>
      <c r="N124" s="211">
        <f>K124/105*100</f>
        <v>0.31428571428571428</v>
      </c>
      <c r="O124" s="211">
        <f>K124-N124</f>
        <v>1.5714285714285736E-2</v>
      </c>
    </row>
    <row r="125" spans="1:15" ht="15.75">
      <c r="A125" s="334" t="s">
        <v>46</v>
      </c>
      <c r="B125" s="333"/>
      <c r="C125" s="333"/>
      <c r="D125" s="333"/>
      <c r="E125" s="333"/>
      <c r="F125" s="320"/>
      <c r="G125" s="320"/>
      <c r="H125" s="319"/>
      <c r="I125" s="582" t="s">
        <v>47</v>
      </c>
      <c r="J125" s="583"/>
      <c r="K125" s="586">
        <v>1.91</v>
      </c>
      <c r="L125" s="587"/>
      <c r="M125" s="288">
        <f>K125*12*I88</f>
        <v>8424.2459999999992</v>
      </c>
      <c r="N125" s="211">
        <f>K125/105*100</f>
        <v>1.819047619047619</v>
      </c>
      <c r="O125" s="211">
        <f>K125-N125</f>
        <v>9.0952380952380896E-2</v>
      </c>
    </row>
    <row r="126" spans="1:15" ht="15.75">
      <c r="A126" s="329" t="s">
        <v>48</v>
      </c>
      <c r="B126" s="328"/>
      <c r="C126" s="328"/>
      <c r="D126" s="328"/>
      <c r="E126" s="328"/>
      <c r="F126" s="328"/>
      <c r="G126" s="328"/>
      <c r="H126" s="327"/>
      <c r="I126" s="580" t="s">
        <v>49</v>
      </c>
      <c r="J126" s="581"/>
      <c r="K126" s="118"/>
      <c r="L126" s="383"/>
      <c r="M126" s="288"/>
      <c r="N126" s="211"/>
      <c r="O126" s="211"/>
    </row>
    <row r="127" spans="1:15" ht="15.75">
      <c r="A127" s="326" t="s">
        <v>50</v>
      </c>
      <c r="B127" s="325"/>
      <c r="C127" s="325"/>
      <c r="D127" s="325"/>
      <c r="E127" s="325"/>
      <c r="F127" s="325"/>
      <c r="G127" s="325"/>
      <c r="H127" s="324"/>
      <c r="I127" s="584" t="s">
        <v>51</v>
      </c>
      <c r="J127" s="585"/>
      <c r="K127" s="586">
        <v>1.1000000000000001</v>
      </c>
      <c r="L127" s="587"/>
      <c r="M127" s="288">
        <f>K127*12*I88</f>
        <v>4851.6600000000008</v>
      </c>
      <c r="N127" s="211">
        <f>K127/105*100</f>
        <v>1.0476190476190477</v>
      </c>
      <c r="O127" s="211">
        <f>K127-N127</f>
        <v>5.2380952380952417E-2</v>
      </c>
    </row>
    <row r="128" spans="1:15" ht="15.75">
      <c r="A128" s="326" t="s">
        <v>52</v>
      </c>
      <c r="B128" s="325"/>
      <c r="C128" s="325"/>
      <c r="D128" s="325"/>
      <c r="E128" s="325"/>
      <c r="F128" s="325"/>
      <c r="G128" s="325"/>
      <c r="H128" s="324"/>
      <c r="I128" s="584" t="s">
        <v>53</v>
      </c>
      <c r="J128" s="585"/>
      <c r="K128" s="586">
        <v>0.44</v>
      </c>
      <c r="L128" s="587"/>
      <c r="M128" s="288">
        <f>K128*12*I88</f>
        <v>1940.6640000000002</v>
      </c>
      <c r="N128" s="211">
        <f>K128/105*100</f>
        <v>0.41904761904761906</v>
      </c>
      <c r="O128" s="211">
        <f>K128-N128</f>
        <v>2.0952380952380945E-2</v>
      </c>
    </row>
    <row r="129" spans="1:15" ht="15.75">
      <c r="A129" s="321" t="s">
        <v>58</v>
      </c>
      <c r="B129" s="320"/>
      <c r="C129" s="320"/>
      <c r="D129" s="320"/>
      <c r="E129" s="320"/>
      <c r="F129" s="320"/>
      <c r="G129" s="320"/>
      <c r="H129" s="319"/>
      <c r="I129" s="584" t="s">
        <v>59</v>
      </c>
      <c r="J129" s="585"/>
      <c r="K129" s="599">
        <v>0.32</v>
      </c>
      <c r="L129" s="600"/>
      <c r="M129" s="288">
        <f>K129*12*I88</f>
        <v>1411.3920000000001</v>
      </c>
      <c r="N129" s="211">
        <f>K129/105*100</f>
        <v>0.30476190476190479</v>
      </c>
      <c r="O129" s="211">
        <f>K129-N129</f>
        <v>1.5238095238095217E-2</v>
      </c>
    </row>
    <row r="130" spans="1:15" ht="16.5" thickBot="1">
      <c r="A130" s="321" t="s">
        <v>60</v>
      </c>
      <c r="B130" s="320"/>
      <c r="C130" s="320"/>
      <c r="D130" s="320"/>
      <c r="E130" s="320"/>
      <c r="F130" s="320"/>
      <c r="G130" s="320"/>
      <c r="H130" s="319"/>
      <c r="I130" s="623" t="s">
        <v>61</v>
      </c>
      <c r="J130" s="624"/>
      <c r="K130" s="605">
        <v>0.35</v>
      </c>
      <c r="L130" s="606"/>
      <c r="M130" s="332">
        <f>K130*12*I88</f>
        <v>1543.7099999999998</v>
      </c>
      <c r="N130" s="211">
        <f>K130/105*100</f>
        <v>0.33333333333333331</v>
      </c>
      <c r="O130" s="211">
        <f>K130-N130</f>
        <v>1.6666666666666663E-2</v>
      </c>
    </row>
    <row r="131" spans="1:15" ht="16.5" thickBot="1">
      <c r="A131" s="625" t="s">
        <v>62</v>
      </c>
      <c r="B131" s="626"/>
      <c r="C131" s="626"/>
      <c r="D131" s="626"/>
      <c r="E131" s="626"/>
      <c r="F131" s="626"/>
      <c r="G131" s="626"/>
      <c r="H131" s="627"/>
      <c r="I131" s="331"/>
      <c r="J131" s="330"/>
      <c r="K131" s="610">
        <f>K132+K133+K134</f>
        <v>2.2000000000000002</v>
      </c>
      <c r="L131" s="609"/>
      <c r="M131" s="312">
        <f>K131*12*I88</f>
        <v>9703.3200000000015</v>
      </c>
      <c r="N131" s="190">
        <f>SUM(N132:N134)</f>
        <v>2.0952380952380953</v>
      </c>
      <c r="O131" s="190">
        <f>SUM(O132:O134)</f>
        <v>0.10476190476190467</v>
      </c>
    </row>
    <row r="132" spans="1:15" ht="15.75">
      <c r="A132" s="329" t="s">
        <v>63</v>
      </c>
      <c r="B132" s="328"/>
      <c r="C132" s="328"/>
      <c r="D132" s="328"/>
      <c r="E132" s="328"/>
      <c r="F132" s="328"/>
      <c r="G132" s="328"/>
      <c r="H132" s="327"/>
      <c r="I132" s="628" t="s">
        <v>64</v>
      </c>
      <c r="J132" s="629"/>
      <c r="K132" s="611">
        <v>1.04</v>
      </c>
      <c r="L132" s="612"/>
      <c r="M132" s="288">
        <f>K132*12*I88</f>
        <v>4587.0240000000003</v>
      </c>
      <c r="N132" s="211">
        <f>K132/105*100</f>
        <v>0.99047619047619062</v>
      </c>
      <c r="O132" s="211">
        <f>K132-N132</f>
        <v>4.9523809523809414E-2</v>
      </c>
    </row>
    <row r="133" spans="1:15" ht="15.75">
      <c r="A133" s="326" t="s">
        <v>68</v>
      </c>
      <c r="B133" s="325"/>
      <c r="C133" s="325"/>
      <c r="D133" s="325"/>
      <c r="E133" s="325"/>
      <c r="F133" s="325"/>
      <c r="G133" s="325"/>
      <c r="H133" s="324"/>
      <c r="I133" s="323" t="s">
        <v>69</v>
      </c>
      <c r="J133" s="322"/>
      <c r="K133" s="599">
        <v>0.89</v>
      </c>
      <c r="L133" s="600"/>
      <c r="M133" s="288">
        <f>K133*12*I88</f>
        <v>3925.4340000000002</v>
      </c>
      <c r="N133" s="211">
        <f>K133/105*100</f>
        <v>0.84761904761904761</v>
      </c>
      <c r="O133" s="211">
        <f>K133-N133</f>
        <v>4.2380952380952408E-2</v>
      </c>
    </row>
    <row r="134" spans="1:15" ht="16.5" thickBot="1">
      <c r="A134" s="321" t="s">
        <v>58</v>
      </c>
      <c r="B134" s="320"/>
      <c r="C134" s="320"/>
      <c r="D134" s="320"/>
      <c r="E134" s="320"/>
      <c r="F134" s="320"/>
      <c r="G134" s="320"/>
      <c r="H134" s="319"/>
      <c r="I134" s="623" t="s">
        <v>59</v>
      </c>
      <c r="J134" s="624"/>
      <c r="K134" s="605">
        <v>0.27</v>
      </c>
      <c r="L134" s="606"/>
      <c r="M134" s="332">
        <f>K134*12*I88</f>
        <v>1190.8620000000001</v>
      </c>
      <c r="N134" s="211">
        <f>K134/105*100</f>
        <v>0.25714285714285717</v>
      </c>
      <c r="O134" s="211">
        <f>K134-N134</f>
        <v>1.2857142857142845E-2</v>
      </c>
    </row>
    <row r="135" spans="1:15" ht="16.5" thickBot="1">
      <c r="A135" s="318" t="s">
        <v>70</v>
      </c>
      <c r="B135" s="317"/>
      <c r="C135" s="317"/>
      <c r="D135" s="317"/>
      <c r="E135" s="317"/>
      <c r="F135" s="317"/>
      <c r="G135" s="317"/>
      <c r="H135" s="316"/>
      <c r="I135" s="630" t="s">
        <v>71</v>
      </c>
      <c r="J135" s="631"/>
      <c r="K135" s="604">
        <v>18.91</v>
      </c>
      <c r="L135" s="609"/>
      <c r="M135" s="288">
        <f>K135*12*I88</f>
        <v>83404.446000000011</v>
      </c>
      <c r="N135" s="190">
        <f>K135/105*100</f>
        <v>18.009523809523809</v>
      </c>
      <c r="O135" s="190">
        <f>K135-N135</f>
        <v>0.90047619047619065</v>
      </c>
    </row>
    <row r="136" spans="1:15" ht="16.5" thickBot="1">
      <c r="A136" s="537" t="s">
        <v>72</v>
      </c>
      <c r="B136" s="538"/>
      <c r="C136" s="538"/>
      <c r="D136" s="538"/>
      <c r="E136" s="538"/>
      <c r="F136" s="538"/>
      <c r="G136" s="538"/>
      <c r="H136" s="622"/>
      <c r="I136" s="314"/>
      <c r="J136" s="313"/>
      <c r="K136" s="604">
        <v>2.4900000000000002</v>
      </c>
      <c r="L136" s="609"/>
      <c r="M136" s="312">
        <f>K136*12*I88</f>
        <v>10982.394000000002</v>
      </c>
      <c r="N136" s="190">
        <f>K136/105*100</f>
        <v>2.3714285714285714</v>
      </c>
      <c r="O136" s="190">
        <f>K136-N136</f>
        <v>0.11857142857142877</v>
      </c>
    </row>
    <row r="137" spans="1:15" ht="15.75">
      <c r="A137" s="311" t="s">
        <v>99</v>
      </c>
      <c r="B137" s="310"/>
      <c r="C137" s="310"/>
      <c r="D137" s="310"/>
      <c r="E137" s="310"/>
      <c r="F137" s="310"/>
      <c r="G137" s="310"/>
      <c r="H137" s="308"/>
      <c r="I137" s="632" t="s">
        <v>73</v>
      </c>
      <c r="J137" s="633"/>
      <c r="K137" s="374"/>
      <c r="L137" s="373"/>
      <c r="M137" s="288"/>
      <c r="N137" s="211"/>
      <c r="O137" s="211"/>
    </row>
    <row r="138" spans="1:15" ht="15.75">
      <c r="A138" s="311" t="s">
        <v>100</v>
      </c>
      <c r="B138" s="310"/>
      <c r="C138" s="310"/>
      <c r="D138" s="310"/>
      <c r="E138" s="310"/>
      <c r="F138" s="310"/>
      <c r="G138" s="310"/>
      <c r="H138" s="308"/>
      <c r="I138" s="307"/>
      <c r="J138" s="306"/>
      <c r="K138" s="374"/>
      <c r="L138" s="373"/>
      <c r="M138" s="288"/>
      <c r="N138" s="211"/>
      <c r="O138" s="211"/>
    </row>
    <row r="139" spans="1:15" ht="16.5" thickBot="1">
      <c r="A139" s="311" t="s">
        <v>101</v>
      </c>
      <c r="B139" s="310"/>
      <c r="C139" s="310"/>
      <c r="D139" s="310"/>
      <c r="E139" s="310"/>
      <c r="F139" s="310"/>
      <c r="G139" s="310"/>
      <c r="H139" s="308"/>
      <c r="I139" s="364"/>
      <c r="J139" s="306"/>
      <c r="K139" s="374"/>
      <c r="L139" s="373"/>
      <c r="M139" s="288"/>
      <c r="N139" s="211"/>
      <c r="O139" s="211"/>
    </row>
    <row r="140" spans="1:15" ht="16.5" thickBot="1">
      <c r="A140" s="318" t="s">
        <v>74</v>
      </c>
      <c r="B140" s="317"/>
      <c r="C140" s="317"/>
      <c r="D140" s="317"/>
      <c r="E140" s="317"/>
      <c r="F140" s="317"/>
      <c r="G140" s="317"/>
      <c r="H140" s="316"/>
      <c r="I140" s="314"/>
      <c r="J140" s="313"/>
      <c r="K140" s="604">
        <v>0.28999999999999998</v>
      </c>
      <c r="L140" s="609"/>
      <c r="M140" s="312">
        <f>K140*12*I88</f>
        <v>1279.0739999999998</v>
      </c>
      <c r="N140" s="190">
        <f>K140/105*100</f>
        <v>0.27619047619047621</v>
      </c>
      <c r="O140" s="190">
        <f>K140-N140</f>
        <v>1.3809523809523772E-2</v>
      </c>
    </row>
    <row r="141" spans="1:15" ht="15.75">
      <c r="A141" s="311" t="s">
        <v>75</v>
      </c>
      <c r="B141" s="310"/>
      <c r="C141" s="310"/>
      <c r="D141" s="310"/>
      <c r="E141" s="310"/>
      <c r="F141" s="310"/>
      <c r="G141" s="310"/>
      <c r="H141" s="308"/>
      <c r="I141" s="632" t="s">
        <v>14</v>
      </c>
      <c r="J141" s="633"/>
      <c r="K141" s="382"/>
      <c r="L141" s="373"/>
      <c r="M141" s="288"/>
      <c r="N141" s="211"/>
      <c r="O141" s="211"/>
    </row>
    <row r="142" spans="1:15" ht="16.5" thickBot="1">
      <c r="A142" s="311" t="s">
        <v>76</v>
      </c>
      <c r="B142" s="310"/>
      <c r="C142" s="310"/>
      <c r="D142" s="310"/>
      <c r="E142" s="310"/>
      <c r="F142" s="310"/>
      <c r="G142" s="310"/>
      <c r="H142" s="308"/>
      <c r="I142" s="307"/>
      <c r="J142" s="306"/>
      <c r="K142" s="382"/>
      <c r="L142" s="373"/>
      <c r="M142" s="288"/>
      <c r="N142" s="211"/>
      <c r="O142" s="211"/>
    </row>
    <row r="143" spans="1:15" ht="16.5" thickBot="1">
      <c r="A143" s="537" t="s">
        <v>77</v>
      </c>
      <c r="B143" s="538"/>
      <c r="C143" s="538"/>
      <c r="D143" s="538"/>
      <c r="E143" s="538"/>
      <c r="F143" s="538"/>
      <c r="G143" s="538"/>
      <c r="H143" s="622"/>
      <c r="I143" s="314"/>
      <c r="J143" s="313"/>
      <c r="K143" s="604">
        <v>10</v>
      </c>
      <c r="L143" s="609"/>
      <c r="M143" s="312">
        <f>K143*12*I88</f>
        <v>44106</v>
      </c>
      <c r="N143" s="190">
        <f>K143/105*100</f>
        <v>9.5238095238095237</v>
      </c>
      <c r="O143" s="190">
        <f>K143-N143</f>
        <v>0.47619047619047628</v>
      </c>
    </row>
    <row r="144" spans="1:15" ht="15.75">
      <c r="A144" s="311" t="s">
        <v>102</v>
      </c>
      <c r="B144" s="309"/>
      <c r="C144" s="309"/>
      <c r="D144" s="309"/>
      <c r="E144" s="309"/>
      <c r="F144" s="310"/>
      <c r="G144" s="309"/>
      <c r="H144" s="308"/>
      <c r="I144" s="582" t="s">
        <v>78</v>
      </c>
      <c r="J144" s="583"/>
      <c r="K144" s="374"/>
      <c r="L144" s="373"/>
      <c r="M144" s="288"/>
      <c r="N144" s="211"/>
      <c r="O144" s="211"/>
    </row>
    <row r="145" spans="1:15" ht="15.75">
      <c r="A145" s="311" t="s">
        <v>103</v>
      </c>
      <c r="B145" s="309"/>
      <c r="C145" s="309"/>
      <c r="D145" s="309"/>
      <c r="E145" s="309"/>
      <c r="F145" s="310"/>
      <c r="G145" s="309"/>
      <c r="H145" s="308"/>
      <c r="I145" s="582" t="s">
        <v>79</v>
      </c>
      <c r="J145" s="583"/>
      <c r="K145" s="374"/>
      <c r="L145" s="373"/>
      <c r="M145" s="288"/>
      <c r="N145" s="211"/>
      <c r="O145" s="211"/>
    </row>
    <row r="146" spans="1:15" ht="15.75">
      <c r="A146" s="311" t="s">
        <v>104</v>
      </c>
      <c r="B146" s="309"/>
      <c r="C146" s="309"/>
      <c r="D146" s="309"/>
      <c r="E146" s="309"/>
      <c r="F146" s="310"/>
      <c r="G146" s="309"/>
      <c r="H146" s="308"/>
      <c r="I146" s="582" t="s">
        <v>80</v>
      </c>
      <c r="J146" s="583"/>
      <c r="K146" s="374"/>
      <c r="L146" s="373"/>
      <c r="M146" s="288"/>
      <c r="N146" s="211"/>
      <c r="O146" s="211"/>
    </row>
    <row r="147" spans="1:15" ht="15.75">
      <c r="A147" s="311" t="s">
        <v>105</v>
      </c>
      <c r="B147" s="309"/>
      <c r="C147" s="309"/>
      <c r="D147" s="309"/>
      <c r="E147" s="309"/>
      <c r="F147" s="310"/>
      <c r="G147" s="309"/>
      <c r="H147" s="308"/>
      <c r="I147" s="582" t="s">
        <v>81</v>
      </c>
      <c r="J147" s="583"/>
      <c r="K147" s="374"/>
      <c r="L147" s="373"/>
      <c r="M147" s="288"/>
      <c r="N147" s="211"/>
      <c r="O147" s="211"/>
    </row>
    <row r="148" spans="1:15" ht="15.75">
      <c r="A148" s="311" t="s">
        <v>106</v>
      </c>
      <c r="B148" s="309"/>
      <c r="C148" s="309"/>
      <c r="D148" s="309"/>
      <c r="E148" s="309"/>
      <c r="F148" s="310"/>
      <c r="G148" s="309"/>
      <c r="H148" s="308"/>
      <c r="I148" s="582" t="s">
        <v>82</v>
      </c>
      <c r="J148" s="583"/>
      <c r="K148" s="374"/>
      <c r="L148" s="373"/>
      <c r="M148" s="288"/>
      <c r="N148" s="211"/>
      <c r="O148" s="211"/>
    </row>
    <row r="149" spans="1:15" ht="15.75">
      <c r="A149" s="311" t="s">
        <v>107</v>
      </c>
      <c r="B149" s="309"/>
      <c r="C149" s="309"/>
      <c r="D149" s="309"/>
      <c r="E149" s="309"/>
      <c r="F149" s="310"/>
      <c r="G149" s="309"/>
      <c r="H149" s="308"/>
      <c r="I149" s="307"/>
      <c r="J149" s="306"/>
      <c r="K149" s="374"/>
      <c r="L149" s="373"/>
      <c r="M149" s="288"/>
      <c r="N149" s="211"/>
      <c r="O149" s="211"/>
    </row>
    <row r="150" spans="1:15" ht="15.75">
      <c r="A150" s="311" t="s">
        <v>108</v>
      </c>
      <c r="B150" s="309"/>
      <c r="C150" s="309"/>
      <c r="D150" s="309"/>
      <c r="E150" s="309"/>
      <c r="F150" s="310"/>
      <c r="G150" s="309"/>
      <c r="H150" s="308"/>
      <c r="I150" s="307"/>
      <c r="J150" s="306"/>
      <c r="K150" s="374"/>
      <c r="L150" s="373"/>
      <c r="M150" s="288"/>
      <c r="N150" s="211"/>
      <c r="O150" s="211"/>
    </row>
    <row r="151" spans="1:15" ht="15.75">
      <c r="A151" s="311" t="s">
        <v>109</v>
      </c>
      <c r="B151" s="309"/>
      <c r="C151" s="309"/>
      <c r="D151" s="309"/>
      <c r="E151" s="309"/>
      <c r="F151" s="310"/>
      <c r="G151" s="309"/>
      <c r="H151" s="308"/>
      <c r="I151" s="307"/>
      <c r="J151" s="306"/>
      <c r="K151" s="374"/>
      <c r="L151" s="373"/>
      <c r="M151" s="288"/>
      <c r="N151" s="211"/>
      <c r="O151" s="211"/>
    </row>
    <row r="152" spans="1:15" ht="15.75">
      <c r="A152" s="311" t="s">
        <v>83</v>
      </c>
      <c r="B152" s="309"/>
      <c r="C152" s="309"/>
      <c r="D152" s="309"/>
      <c r="E152" s="309"/>
      <c r="F152" s="310"/>
      <c r="G152" s="309"/>
      <c r="H152" s="308"/>
      <c r="I152" s="307"/>
      <c r="J152" s="306"/>
      <c r="K152" s="374"/>
      <c r="L152" s="373"/>
      <c r="M152" s="288"/>
      <c r="N152" s="211"/>
      <c r="O152" s="211"/>
    </row>
    <row r="153" spans="1:15" ht="15.75">
      <c r="A153" s="311" t="s">
        <v>110</v>
      </c>
      <c r="B153" s="309"/>
      <c r="C153" s="309"/>
      <c r="D153" s="309"/>
      <c r="E153" s="309"/>
      <c r="F153" s="310"/>
      <c r="G153" s="309"/>
      <c r="H153" s="308"/>
      <c r="I153" s="307"/>
      <c r="J153" s="306"/>
      <c r="K153" s="374"/>
      <c r="L153" s="373"/>
      <c r="M153" s="288"/>
      <c r="N153" s="211"/>
      <c r="O153" s="211"/>
    </row>
    <row r="154" spans="1:15" ht="16.5" thickBot="1">
      <c r="A154" s="634" t="s">
        <v>111</v>
      </c>
      <c r="B154" s="635"/>
      <c r="C154" s="635"/>
      <c r="D154" s="635"/>
      <c r="E154" s="635"/>
      <c r="F154" s="635"/>
      <c r="G154" s="635"/>
      <c r="H154" s="636"/>
      <c r="I154" s="307"/>
      <c r="J154" s="306"/>
      <c r="K154" s="384"/>
      <c r="L154" s="383"/>
      <c r="M154" s="288"/>
      <c r="N154" s="211"/>
      <c r="O154" s="211"/>
    </row>
    <row r="155" spans="1:15" ht="15.75">
      <c r="A155" s="302" t="s">
        <v>84</v>
      </c>
      <c r="B155" s="301"/>
      <c r="C155" s="301"/>
      <c r="D155" s="301"/>
      <c r="E155" s="301"/>
      <c r="F155" s="301"/>
      <c r="G155" s="301"/>
      <c r="H155" s="301"/>
      <c r="I155" s="632" t="s">
        <v>85</v>
      </c>
      <c r="J155" s="633"/>
      <c r="K155" s="415"/>
      <c r="L155" s="414"/>
      <c r="M155" s="298"/>
      <c r="N155" s="206"/>
      <c r="O155" s="205"/>
    </row>
    <row r="156" spans="1:15" ht="16.5" thickBot="1">
      <c r="A156" s="295" t="s">
        <v>86</v>
      </c>
      <c r="B156" s="294"/>
      <c r="C156" s="294"/>
      <c r="D156" s="294"/>
      <c r="E156" s="294"/>
      <c r="F156" s="294"/>
      <c r="G156" s="294"/>
      <c r="H156" s="294"/>
      <c r="I156" s="293"/>
      <c r="J156" s="291"/>
      <c r="K156" s="411"/>
      <c r="L156" s="410"/>
      <c r="M156" s="290"/>
      <c r="N156" s="198"/>
      <c r="O156" s="197"/>
    </row>
    <row r="157" spans="1:15" ht="16.5" thickBot="1">
      <c r="A157" s="537" t="s">
        <v>87</v>
      </c>
      <c r="B157" s="538"/>
      <c r="C157" s="538"/>
      <c r="D157" s="538"/>
      <c r="E157" s="538"/>
      <c r="F157" s="538"/>
      <c r="G157" s="538"/>
      <c r="H157" s="539"/>
      <c r="I157" s="637" t="s">
        <v>88</v>
      </c>
      <c r="J157" s="638"/>
      <c r="K157" s="607">
        <v>1.89</v>
      </c>
      <c r="L157" s="608"/>
      <c r="M157" s="283">
        <f>K157*12*I88</f>
        <v>8336.0339999999997</v>
      </c>
      <c r="N157" s="191">
        <f>K157/105*100</f>
        <v>1.7999999999999998</v>
      </c>
      <c r="O157" s="190">
        <f>K157-N157</f>
        <v>9.000000000000008E-2</v>
      </c>
    </row>
    <row r="158" spans="1:15" ht="16.5" thickBot="1">
      <c r="A158" s="170" t="s">
        <v>145</v>
      </c>
      <c r="B158" s="171"/>
      <c r="C158" s="171"/>
      <c r="D158" s="171"/>
      <c r="E158" s="171"/>
      <c r="F158" s="171"/>
      <c r="G158" s="171"/>
      <c r="H158" s="171"/>
      <c r="I158" s="637" t="s">
        <v>85</v>
      </c>
      <c r="J158" s="639"/>
      <c r="K158" s="607">
        <v>5.33</v>
      </c>
      <c r="L158" s="608"/>
      <c r="M158" s="283">
        <f>K158*I88*12</f>
        <v>23508.498</v>
      </c>
      <c r="N158" s="191">
        <f>K158/105*100</f>
        <v>5.0761904761904768</v>
      </c>
      <c r="O158" s="190">
        <f>K158-N158</f>
        <v>0.25380952380952326</v>
      </c>
    </row>
    <row r="159" spans="1:15" ht="16.5" thickBot="1">
      <c r="A159" s="170" t="s">
        <v>90</v>
      </c>
      <c r="B159" s="171"/>
      <c r="C159" s="171"/>
      <c r="D159" s="171"/>
      <c r="E159" s="171"/>
      <c r="F159" s="171"/>
      <c r="G159" s="171"/>
      <c r="H159" s="171"/>
      <c r="I159" s="287"/>
      <c r="J159" s="286"/>
      <c r="K159" s="607"/>
      <c r="L159" s="608"/>
      <c r="M159" s="283">
        <f>K159*I88*12</f>
        <v>0</v>
      </c>
      <c r="N159" s="191">
        <f>K159/105*100</f>
        <v>0</v>
      </c>
      <c r="O159" s="190">
        <f>K159-N159</f>
        <v>0</v>
      </c>
    </row>
    <row r="160" spans="1:15" ht="16.5" thickBot="1">
      <c r="A160" s="537" t="s">
        <v>91</v>
      </c>
      <c r="B160" s="538"/>
      <c r="C160" s="538"/>
      <c r="D160" s="538"/>
      <c r="E160" s="538"/>
      <c r="F160" s="538"/>
      <c r="G160" s="538"/>
      <c r="H160" s="538"/>
      <c r="I160" s="284"/>
      <c r="J160" s="283"/>
      <c r="K160" s="618">
        <v>67.209999999999994</v>
      </c>
      <c r="L160" s="619"/>
      <c r="M160" s="283">
        <f>K160*I88*12</f>
        <v>296436.42599999998</v>
      </c>
      <c r="N160" s="186"/>
      <c r="O160" s="185"/>
    </row>
    <row r="161" spans="1:16" ht="16.5" thickBot="1">
      <c r="A161" s="640" t="s">
        <v>92</v>
      </c>
      <c r="B161" s="641"/>
      <c r="C161" s="641"/>
      <c r="D161" s="641"/>
      <c r="E161" s="641"/>
      <c r="F161" s="641"/>
      <c r="G161" s="641"/>
      <c r="H161" s="641"/>
      <c r="I161" s="641"/>
      <c r="J161" s="641"/>
      <c r="K161" s="618">
        <f>K162-K160</f>
        <v>3.3600000000000136</v>
      </c>
      <c r="L161" s="619"/>
      <c r="M161" s="283">
        <f>K161*I88*12</f>
        <v>14819.61600000006</v>
      </c>
      <c r="N161" s="182"/>
      <c r="O161" s="184"/>
      <c r="P161" s="444"/>
    </row>
    <row r="162" spans="1:16" ht="16.5" thickBot="1">
      <c r="A162" s="575" t="s">
        <v>93</v>
      </c>
      <c r="B162" s="576"/>
      <c r="C162" s="576"/>
      <c r="D162" s="576"/>
      <c r="E162" s="576"/>
      <c r="F162" s="576"/>
      <c r="G162" s="576"/>
      <c r="H162" s="576"/>
      <c r="I162" s="574"/>
      <c r="J162" s="574"/>
      <c r="K162" s="618">
        <f>K158+K157+K143+K114+K99+K89</f>
        <v>70.570000000000007</v>
      </c>
      <c r="L162" s="619"/>
      <c r="M162" s="283">
        <f>M159+M158+M157+M155+M143+M114+M99+M89</f>
        <v>311256.04200000007</v>
      </c>
      <c r="N162" s="443">
        <f>N158+N157+N143+N114+N99+N89</f>
        <v>67.209523809523816</v>
      </c>
      <c r="O162" s="190">
        <f>K162-N162</f>
        <v>3.3604761904761915</v>
      </c>
      <c r="P162" s="181"/>
    </row>
    <row r="163" spans="1:16" ht="15.75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279"/>
      <c r="L163" s="279"/>
      <c r="M163" s="181"/>
      <c r="N163" s="279"/>
      <c r="O163" s="279"/>
      <c r="P163" s="119"/>
    </row>
    <row r="164" spans="1:16" ht="15.7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279"/>
      <c r="L164" s="279"/>
      <c r="M164" s="181"/>
      <c r="N164" s="279"/>
      <c r="O164" s="279"/>
      <c r="P164" s="119"/>
    </row>
    <row r="165" spans="1:16" ht="15.75">
      <c r="A165" s="570" t="s">
        <v>0</v>
      </c>
      <c r="B165" s="570"/>
      <c r="C165" s="570"/>
      <c r="D165" s="570"/>
      <c r="E165" s="570"/>
      <c r="F165" s="570"/>
      <c r="G165" s="570"/>
      <c r="H165" s="570"/>
      <c r="I165" s="570"/>
      <c r="J165" s="570"/>
      <c r="K165" s="570"/>
      <c r="L165" s="570"/>
      <c r="M165" s="570"/>
      <c r="N165" s="570"/>
      <c r="O165" s="570"/>
      <c r="P165" s="119"/>
    </row>
    <row r="166" spans="1:16" ht="15.75">
      <c r="A166" s="527" t="s">
        <v>120</v>
      </c>
      <c r="B166" s="527"/>
      <c r="C166" s="527"/>
      <c r="D166" s="527"/>
      <c r="E166" s="527"/>
      <c r="F166" s="527"/>
      <c r="G166" s="527"/>
      <c r="H166" s="527"/>
      <c r="I166" s="527"/>
      <c r="J166" s="527"/>
      <c r="K166" s="527"/>
      <c r="L166" s="527"/>
      <c r="M166" s="527"/>
      <c r="N166" s="527"/>
      <c r="O166" s="527"/>
      <c r="P166" s="180"/>
    </row>
    <row r="167" spans="1:16" ht="15.75">
      <c r="A167" s="2"/>
      <c r="B167" s="2"/>
      <c r="C167" s="2"/>
      <c r="D167" s="2"/>
      <c r="E167" s="2"/>
      <c r="F167" s="2" t="s">
        <v>148</v>
      </c>
      <c r="G167" s="2"/>
      <c r="H167" s="2"/>
      <c r="I167" s="2"/>
      <c r="J167" s="2"/>
      <c r="K167" s="278" t="s">
        <v>146</v>
      </c>
      <c r="L167" s="278"/>
      <c r="M167" s="119"/>
      <c r="N167" s="278"/>
      <c r="O167" s="278"/>
      <c r="P167" s="87"/>
    </row>
    <row r="168" spans="1:16" ht="15.75">
      <c r="A168" s="334"/>
      <c r="B168" s="333"/>
      <c r="C168" s="613" t="s">
        <v>2</v>
      </c>
      <c r="D168" s="613"/>
      <c r="E168" s="613"/>
      <c r="F168" s="333"/>
      <c r="G168" s="333"/>
      <c r="H168" s="343"/>
      <c r="I168" s="614" t="s">
        <v>3</v>
      </c>
      <c r="J168" s="615"/>
      <c r="K168" s="616" t="s">
        <v>4</v>
      </c>
      <c r="L168" s="617"/>
      <c r="M168" s="342"/>
      <c r="N168" s="276"/>
      <c r="O168" s="6"/>
      <c r="P168" s="305"/>
    </row>
    <row r="169" spans="1:16" ht="15.75">
      <c r="A169" s="364"/>
      <c r="B169" s="307"/>
      <c r="C169" s="307"/>
      <c r="D169" s="307"/>
      <c r="E169" s="307"/>
      <c r="F169" s="307"/>
      <c r="G169" s="307"/>
      <c r="H169" s="306"/>
      <c r="I169" s="307"/>
      <c r="J169" s="306"/>
      <c r="K169" s="586" t="s">
        <v>5</v>
      </c>
      <c r="L169" s="587"/>
      <c r="M169" s="363" t="s">
        <v>6</v>
      </c>
      <c r="N169" s="275" t="s">
        <v>130</v>
      </c>
      <c r="O169" s="275" t="s">
        <v>129</v>
      </c>
      <c r="P169" s="305"/>
    </row>
    <row r="170" spans="1:16" ht="15.75">
      <c r="A170" s="364"/>
      <c r="B170" s="307"/>
      <c r="C170" s="307"/>
      <c r="D170" s="307"/>
      <c r="E170" s="307"/>
      <c r="F170" s="307"/>
      <c r="G170" s="307"/>
      <c r="H170" s="306"/>
      <c r="I170" s="582" t="s">
        <v>7</v>
      </c>
      <c r="J170" s="583"/>
      <c r="K170" s="588" t="s">
        <v>8</v>
      </c>
      <c r="L170" s="589"/>
      <c r="M170" s="363" t="s">
        <v>9</v>
      </c>
      <c r="N170" s="274"/>
      <c r="O170" s="273"/>
      <c r="P170" s="277"/>
    </row>
    <row r="171" spans="1:16" ht="16.5" thickBot="1">
      <c r="A171" s="334"/>
      <c r="B171" s="333"/>
      <c r="C171" s="333"/>
      <c r="D171" s="333"/>
      <c r="E171" s="333"/>
      <c r="F171" s="333"/>
      <c r="G171" s="333"/>
      <c r="H171" s="343"/>
      <c r="I171" s="566">
        <v>937.1</v>
      </c>
      <c r="J171" s="567"/>
      <c r="K171" s="590"/>
      <c r="L171" s="591"/>
      <c r="M171" s="362"/>
      <c r="N171" s="117"/>
      <c r="O171" s="211"/>
      <c r="P171" s="277"/>
    </row>
    <row r="172" spans="1:16" ht="15.75">
      <c r="A172" s="353" t="s">
        <v>10</v>
      </c>
      <c r="B172" s="340"/>
      <c r="C172" s="340"/>
      <c r="D172" s="340"/>
      <c r="E172" s="340"/>
      <c r="F172" s="340"/>
      <c r="G172" s="340"/>
      <c r="H172" s="360"/>
      <c r="I172" s="300"/>
      <c r="J172" s="299"/>
      <c r="K172" s="592">
        <f>K175+K178</f>
        <v>9.02</v>
      </c>
      <c r="L172" s="593"/>
      <c r="M172" s="298">
        <f>K172*12*I171</f>
        <v>101431.704</v>
      </c>
      <c r="N172" s="271">
        <f>N175+N178</f>
        <v>8.5904761904761902</v>
      </c>
      <c r="O172" s="270">
        <f>O175+O178</f>
        <v>0.42952380952381031</v>
      </c>
      <c r="P172" s="277"/>
    </row>
    <row r="173" spans="1:16" ht="15.75">
      <c r="A173" s="358" t="s">
        <v>11</v>
      </c>
      <c r="B173" s="357"/>
      <c r="C173" s="357"/>
      <c r="D173" s="357"/>
      <c r="E173" s="357"/>
      <c r="F173" s="357"/>
      <c r="G173" s="357"/>
      <c r="H173" s="45"/>
      <c r="I173" s="307"/>
      <c r="J173" s="306"/>
      <c r="K173" s="384"/>
      <c r="L173" s="383"/>
      <c r="M173" s="356"/>
      <c r="N173" s="117"/>
      <c r="O173" s="40"/>
      <c r="P173" s="277"/>
    </row>
    <row r="174" spans="1:16" ht="16.5" thickBot="1">
      <c r="A174" s="349" t="s">
        <v>12</v>
      </c>
      <c r="B174" s="355"/>
      <c r="C174" s="355"/>
      <c r="D174" s="355"/>
      <c r="E174" s="355"/>
      <c r="F174" s="355"/>
      <c r="G174" s="355"/>
      <c r="H174" s="354"/>
      <c r="I174" s="292"/>
      <c r="J174" s="291"/>
      <c r="K174" s="411"/>
      <c r="L174" s="410"/>
      <c r="M174" s="290"/>
      <c r="N174" s="265"/>
      <c r="O174" s="76"/>
      <c r="P174" s="277"/>
    </row>
    <row r="175" spans="1:16" ht="15.75">
      <c r="A175" s="329" t="s">
        <v>13</v>
      </c>
      <c r="B175" s="336"/>
      <c r="C175" s="336"/>
      <c r="D175" s="336"/>
      <c r="E175" s="336"/>
      <c r="F175" s="336"/>
      <c r="G175" s="336"/>
      <c r="H175" s="338"/>
      <c r="I175" s="580" t="s">
        <v>14</v>
      </c>
      <c r="J175" s="581"/>
      <c r="K175" s="594">
        <v>5.38</v>
      </c>
      <c r="L175" s="595"/>
      <c r="M175" s="288">
        <f>K175*12*I171</f>
        <v>60499.176000000007</v>
      </c>
      <c r="N175" s="264">
        <f>K175/105*100</f>
        <v>5.1238095238095234</v>
      </c>
      <c r="O175" s="256">
        <f>K175-N175</f>
        <v>0.25619047619047652</v>
      </c>
      <c r="P175" s="277"/>
    </row>
    <row r="176" spans="1:16" ht="15.75">
      <c r="A176" s="311" t="s">
        <v>15</v>
      </c>
      <c r="B176" s="307"/>
      <c r="C176" s="307"/>
      <c r="D176" s="307"/>
      <c r="E176" s="307"/>
      <c r="F176" s="307"/>
      <c r="G176" s="307"/>
      <c r="H176" s="306"/>
      <c r="I176" s="582" t="s">
        <v>16</v>
      </c>
      <c r="J176" s="583"/>
      <c r="K176" s="118"/>
      <c r="L176" s="383"/>
      <c r="M176" s="288"/>
      <c r="N176" s="117"/>
      <c r="O176" s="40"/>
      <c r="P176" s="277"/>
    </row>
    <row r="177" spans="1:16" ht="15.75">
      <c r="A177" s="329" t="s">
        <v>17</v>
      </c>
      <c r="B177" s="336"/>
      <c r="C177" s="336"/>
      <c r="D177" s="336"/>
      <c r="E177" s="336"/>
      <c r="F177" s="336"/>
      <c r="G177" s="336"/>
      <c r="H177" s="338"/>
      <c r="I177" s="580"/>
      <c r="J177" s="581"/>
      <c r="K177" s="118"/>
      <c r="L177" s="383"/>
      <c r="M177" s="288"/>
      <c r="N177" s="117"/>
      <c r="O177" s="40"/>
      <c r="P177" s="277"/>
    </row>
    <row r="178" spans="1:16" ht="15.75">
      <c r="A178" s="329" t="s">
        <v>18</v>
      </c>
      <c r="B178" s="336"/>
      <c r="C178" s="336"/>
      <c r="D178" s="336"/>
      <c r="E178" s="336"/>
      <c r="F178" s="336"/>
      <c r="G178" s="336"/>
      <c r="H178" s="338"/>
      <c r="I178" s="584" t="s">
        <v>19</v>
      </c>
      <c r="J178" s="585"/>
      <c r="K178" s="586">
        <v>3.64</v>
      </c>
      <c r="L178" s="587"/>
      <c r="M178" s="288">
        <f>K178*12*I171</f>
        <v>40932.527999999998</v>
      </c>
      <c r="N178" s="117">
        <f>K178/105*100</f>
        <v>3.4666666666666663</v>
      </c>
      <c r="O178" s="40">
        <f>K178-N178</f>
        <v>0.17333333333333378</v>
      </c>
      <c r="P178" s="277"/>
    </row>
    <row r="179" spans="1:16" ht="15.75">
      <c r="A179" s="326" t="s">
        <v>20</v>
      </c>
      <c r="B179" s="323"/>
      <c r="C179" s="323"/>
      <c r="D179" s="323"/>
      <c r="E179" s="323"/>
      <c r="F179" s="323"/>
      <c r="G179" s="323"/>
      <c r="H179" s="322"/>
      <c r="I179" s="582" t="s">
        <v>16</v>
      </c>
      <c r="J179" s="583"/>
      <c r="K179" s="278"/>
      <c r="L179" s="431"/>
      <c r="M179" s="288"/>
      <c r="N179" s="117"/>
      <c r="O179" s="40"/>
      <c r="P179" s="277"/>
    </row>
    <row r="180" spans="1:16" ht="15.75">
      <c r="A180" s="321" t="s">
        <v>21</v>
      </c>
      <c r="B180" s="333"/>
      <c r="C180" s="333"/>
      <c r="D180" s="333"/>
      <c r="E180" s="333"/>
      <c r="F180" s="333"/>
      <c r="G180" s="333"/>
      <c r="H180" s="343"/>
      <c r="I180" s="582"/>
      <c r="J180" s="583"/>
      <c r="K180" s="118"/>
      <c r="L180" s="383"/>
      <c r="M180" s="288"/>
      <c r="N180" s="117"/>
      <c r="O180" s="40"/>
      <c r="P180" s="277"/>
    </row>
    <row r="181" spans="1:16" ht="16.5" thickBot="1">
      <c r="A181" s="329" t="s">
        <v>22</v>
      </c>
      <c r="B181" s="328"/>
      <c r="C181" s="328"/>
      <c r="D181" s="328"/>
      <c r="E181" s="328"/>
      <c r="F181" s="328"/>
      <c r="G181" s="328"/>
      <c r="H181" s="327"/>
      <c r="I181" s="336"/>
      <c r="J181" s="338"/>
      <c r="K181" s="599"/>
      <c r="L181" s="600"/>
      <c r="M181" s="288"/>
      <c r="N181" s="261"/>
      <c r="O181" s="76"/>
      <c r="P181" s="277"/>
    </row>
    <row r="182" spans="1:16" ht="15.75">
      <c r="A182" s="353" t="s">
        <v>23</v>
      </c>
      <c r="B182" s="352"/>
      <c r="C182" s="352"/>
      <c r="D182" s="352"/>
      <c r="E182" s="352"/>
      <c r="F182" s="352"/>
      <c r="G182" s="352"/>
      <c r="H182" s="351"/>
      <c r="I182" s="300"/>
      <c r="J182" s="350"/>
      <c r="K182" s="601">
        <f>K184+K189+K192</f>
        <v>7.49</v>
      </c>
      <c r="L182" s="593"/>
      <c r="M182" s="298">
        <f>K182*12*I171</f>
        <v>84226.547999999995</v>
      </c>
      <c r="N182" s="117">
        <f>N184+N189+N192</f>
        <v>7.1333333333333329</v>
      </c>
      <c r="O182" s="117">
        <f>O184+O189+O192</f>
        <v>0.35666666666666691</v>
      </c>
      <c r="P182" s="277"/>
    </row>
    <row r="183" spans="1:16" ht="16.5" thickBot="1">
      <c r="A183" s="349" t="s">
        <v>24</v>
      </c>
      <c r="B183" s="348"/>
      <c r="C183" s="348"/>
      <c r="D183" s="348"/>
      <c r="E183" s="348"/>
      <c r="F183" s="348"/>
      <c r="G183" s="348"/>
      <c r="H183" s="347"/>
      <c r="I183" s="292"/>
      <c r="J183" s="346"/>
      <c r="K183" s="411"/>
      <c r="L183" s="410"/>
      <c r="M183" s="290"/>
      <c r="N183" s="265"/>
      <c r="O183" s="243"/>
      <c r="P183" s="277"/>
    </row>
    <row r="184" spans="1:16" ht="15.75">
      <c r="A184" s="311" t="s">
        <v>25</v>
      </c>
      <c r="B184" s="310"/>
      <c r="C184" s="310"/>
      <c r="D184" s="310"/>
      <c r="E184" s="310"/>
      <c r="F184" s="310"/>
      <c r="G184" s="310"/>
      <c r="H184" s="308"/>
      <c r="I184" s="582" t="s">
        <v>14</v>
      </c>
      <c r="J184" s="583"/>
      <c r="K184" s="594">
        <v>3.44</v>
      </c>
      <c r="L184" s="595"/>
      <c r="M184" s="288">
        <f>K184*12*I171</f>
        <v>38683.488000000005</v>
      </c>
      <c r="N184" s="117">
        <f>K184/105*100</f>
        <v>3.2761904761904761</v>
      </c>
      <c r="O184" s="40">
        <f>K184-N184</f>
        <v>0.16380952380952385</v>
      </c>
      <c r="P184" s="277"/>
    </row>
    <row r="185" spans="1:16" ht="15.75">
      <c r="A185" s="329" t="s">
        <v>26</v>
      </c>
      <c r="B185" s="328"/>
      <c r="C185" s="328"/>
      <c r="D185" s="328"/>
      <c r="E185" s="328"/>
      <c r="F185" s="328"/>
      <c r="G185" s="328"/>
      <c r="H185" s="327"/>
      <c r="I185" s="345"/>
      <c r="J185" s="344"/>
      <c r="K185" s="118"/>
      <c r="L185" s="383"/>
      <c r="M185" s="288"/>
      <c r="N185" s="117"/>
      <c r="O185" s="40"/>
      <c r="P185" s="277"/>
    </row>
    <row r="186" spans="1:16" ht="15.75">
      <c r="A186" s="311" t="s">
        <v>15</v>
      </c>
      <c r="B186" s="307"/>
      <c r="C186" s="307"/>
      <c r="D186" s="307"/>
      <c r="E186" s="307"/>
      <c r="F186" s="307"/>
      <c r="G186" s="307"/>
      <c r="H186" s="306"/>
      <c r="I186" s="582" t="s">
        <v>16</v>
      </c>
      <c r="J186" s="583"/>
      <c r="K186" s="118"/>
      <c r="L186" s="383"/>
      <c r="M186" s="288"/>
      <c r="N186" s="117"/>
      <c r="O186" s="40"/>
      <c r="P186" s="277"/>
    </row>
    <row r="187" spans="1:16" ht="15.75">
      <c r="A187" s="329" t="s">
        <v>17</v>
      </c>
      <c r="B187" s="336"/>
      <c r="C187" s="336"/>
      <c r="D187" s="336"/>
      <c r="E187" s="336"/>
      <c r="F187" s="336"/>
      <c r="G187" s="336"/>
      <c r="H187" s="338"/>
      <c r="I187" s="580"/>
      <c r="J187" s="581"/>
      <c r="K187" s="118"/>
      <c r="L187" s="383"/>
      <c r="M187" s="288"/>
      <c r="N187" s="117"/>
      <c r="O187" s="40"/>
      <c r="P187" s="277"/>
    </row>
    <row r="188" spans="1:16" ht="15.75">
      <c r="A188" s="326" t="s">
        <v>27</v>
      </c>
      <c r="B188" s="323"/>
      <c r="C188" s="322"/>
      <c r="D188" s="307"/>
      <c r="E188" s="307"/>
      <c r="F188" s="307"/>
      <c r="G188" s="307"/>
      <c r="H188" s="306"/>
      <c r="I188" s="582" t="s">
        <v>16</v>
      </c>
      <c r="J188" s="583"/>
      <c r="K188" s="118"/>
      <c r="L188" s="383"/>
      <c r="M188" s="288"/>
      <c r="N188" s="117"/>
      <c r="O188" s="40"/>
      <c r="P188" s="277"/>
    </row>
    <row r="189" spans="1:16" ht="15.75">
      <c r="A189" s="311" t="s">
        <v>28</v>
      </c>
      <c r="B189" s="307"/>
      <c r="C189" s="307"/>
      <c r="D189" s="323"/>
      <c r="E189" s="323"/>
      <c r="F189" s="323"/>
      <c r="G189" s="323"/>
      <c r="H189" s="322"/>
      <c r="I189" s="584" t="s">
        <v>19</v>
      </c>
      <c r="J189" s="585"/>
      <c r="K189" s="586">
        <v>1.91</v>
      </c>
      <c r="L189" s="587"/>
      <c r="M189" s="288">
        <f>K189*12*I171</f>
        <v>21478.331999999999</v>
      </c>
      <c r="N189" s="117">
        <f>K189/105*100</f>
        <v>1.819047619047619</v>
      </c>
      <c r="O189" s="40">
        <f>K189-N189</f>
        <v>9.0952380952380896E-2</v>
      </c>
      <c r="P189" s="277"/>
    </row>
    <row r="190" spans="1:16" ht="15.75">
      <c r="A190" s="321" t="s">
        <v>29</v>
      </c>
      <c r="B190" s="320"/>
      <c r="C190" s="320"/>
      <c r="D190" s="320"/>
      <c r="E190" s="320"/>
      <c r="F190" s="320"/>
      <c r="G190" s="320"/>
      <c r="H190" s="319"/>
      <c r="I190" s="614" t="s">
        <v>95</v>
      </c>
      <c r="J190" s="615"/>
      <c r="K190" s="118"/>
      <c r="L190" s="383"/>
      <c r="M190" s="288"/>
      <c r="N190" s="211"/>
      <c r="O190" s="211"/>
      <c r="P190" s="277"/>
    </row>
    <row r="191" spans="1:16" ht="15.75">
      <c r="A191" s="329"/>
      <c r="B191" s="328"/>
      <c r="C191" s="328"/>
      <c r="D191" s="328"/>
      <c r="E191" s="328"/>
      <c r="F191" s="328"/>
      <c r="G191" s="328"/>
      <c r="H191" s="327"/>
      <c r="I191" s="336" t="s">
        <v>96</v>
      </c>
      <c r="J191" s="338"/>
      <c r="K191" s="118"/>
      <c r="L191" s="383"/>
      <c r="M191" s="288"/>
      <c r="N191" s="248"/>
      <c r="O191" s="248"/>
      <c r="P191" s="277"/>
    </row>
    <row r="192" spans="1:16" ht="15.75">
      <c r="A192" s="321" t="s">
        <v>30</v>
      </c>
      <c r="B192" s="320"/>
      <c r="C192" s="320"/>
      <c r="D192" s="320"/>
      <c r="E192" s="320"/>
      <c r="F192" s="320"/>
      <c r="G192" s="320"/>
      <c r="H192" s="319"/>
      <c r="I192" s="614" t="s">
        <v>19</v>
      </c>
      <c r="J192" s="615"/>
      <c r="K192" s="586">
        <v>2.14</v>
      </c>
      <c r="L192" s="587"/>
      <c r="M192" s="288">
        <f>K192*12*I171</f>
        <v>24064.727999999999</v>
      </c>
      <c r="N192" s="40">
        <f>K192/105*100</f>
        <v>2.038095238095238</v>
      </c>
      <c r="O192" s="211">
        <f>K192-N192</f>
        <v>0.10190476190476216</v>
      </c>
      <c r="P192" s="277"/>
    </row>
    <row r="193" spans="1:16" ht="15.75">
      <c r="A193" s="329" t="s">
        <v>31</v>
      </c>
      <c r="B193" s="328"/>
      <c r="C193" s="328"/>
      <c r="D193" s="328"/>
      <c r="E193" s="328"/>
      <c r="F193" s="328"/>
      <c r="G193" s="328"/>
      <c r="H193" s="327"/>
      <c r="I193" s="336"/>
      <c r="J193" s="338"/>
      <c r="K193" s="118"/>
      <c r="L193" s="383"/>
      <c r="M193" s="288"/>
      <c r="N193" s="211"/>
      <c r="O193" s="211"/>
      <c r="P193" s="277"/>
    </row>
    <row r="194" spans="1:16" ht="15.75">
      <c r="A194" s="321" t="s">
        <v>32</v>
      </c>
      <c r="B194" s="320"/>
      <c r="C194" s="320"/>
      <c r="D194" s="320"/>
      <c r="E194" s="320"/>
      <c r="F194" s="320"/>
      <c r="G194" s="320"/>
      <c r="H194" s="319"/>
      <c r="I194" s="582" t="s">
        <v>16</v>
      </c>
      <c r="J194" s="583"/>
      <c r="K194" s="118"/>
      <c r="L194" s="383"/>
      <c r="M194" s="288"/>
      <c r="N194" s="251"/>
      <c r="O194" s="250"/>
      <c r="P194" s="277"/>
    </row>
    <row r="195" spans="1:16" ht="15.75">
      <c r="A195" s="321" t="s">
        <v>33</v>
      </c>
      <c r="B195" s="320"/>
      <c r="C195" s="320"/>
      <c r="D195" s="320"/>
      <c r="E195" s="320"/>
      <c r="F195" s="320"/>
      <c r="G195" s="320"/>
      <c r="H195" s="319"/>
      <c r="I195" s="614" t="s">
        <v>97</v>
      </c>
      <c r="J195" s="615"/>
      <c r="K195" s="403"/>
      <c r="L195" s="420"/>
      <c r="M195" s="342"/>
      <c r="N195" s="248"/>
      <c r="O195" s="248"/>
      <c r="P195" s="277"/>
    </row>
    <row r="196" spans="1:16" ht="16.5" thickBot="1">
      <c r="A196" s="329"/>
      <c r="B196" s="328"/>
      <c r="C196" s="328"/>
      <c r="D196" s="328"/>
      <c r="E196" s="328"/>
      <c r="F196" s="328"/>
      <c r="G196" s="328"/>
      <c r="H196" s="327"/>
      <c r="I196" s="620" t="s">
        <v>98</v>
      </c>
      <c r="J196" s="621"/>
      <c r="K196" s="406"/>
      <c r="L196" s="408"/>
      <c r="M196" s="442"/>
      <c r="N196" s="248"/>
      <c r="O196" s="248"/>
      <c r="P196" s="277"/>
    </row>
    <row r="197" spans="1:16" ht="15.75">
      <c r="A197" s="341" t="s">
        <v>34</v>
      </c>
      <c r="B197" s="340"/>
      <c r="C197" s="340"/>
      <c r="D197" s="340"/>
      <c r="E197" s="340"/>
      <c r="F197" s="340"/>
      <c r="G197" s="300"/>
      <c r="H197" s="299"/>
      <c r="I197" s="300"/>
      <c r="J197" s="299"/>
      <c r="K197" s="596">
        <f>K199+K206+K214+K218+K219+K223</f>
        <v>52.17</v>
      </c>
      <c r="L197" s="593"/>
      <c r="M197" s="298">
        <f>M199+M206+M214+M218+M219+M223</f>
        <v>586662.08399999992</v>
      </c>
      <c r="N197" s="205">
        <f>N199+N206+N214+N218+N219+N223</f>
        <v>49.68571428571429</v>
      </c>
      <c r="O197" s="205">
        <f>O199+O206+O214+O218+O219+O223</f>
        <v>2.4842857142857167</v>
      </c>
      <c r="P197" s="277"/>
    </row>
    <row r="198" spans="1:16" ht="16.5" thickBot="1">
      <c r="A198" s="441"/>
      <c r="B198" s="292"/>
      <c r="C198" s="292"/>
      <c r="D198" s="292"/>
      <c r="E198" s="292"/>
      <c r="F198" s="292"/>
      <c r="G198" s="292"/>
      <c r="H198" s="291"/>
      <c r="I198" s="292"/>
      <c r="J198" s="291"/>
      <c r="K198" s="411"/>
      <c r="L198" s="410"/>
      <c r="M198" s="290"/>
      <c r="N198" s="243"/>
      <c r="O198" s="243"/>
      <c r="P198" s="277"/>
    </row>
    <row r="199" spans="1:16" ht="16.5" thickBot="1">
      <c r="A199" s="537" t="s">
        <v>35</v>
      </c>
      <c r="B199" s="538"/>
      <c r="C199" s="538"/>
      <c r="D199" s="538"/>
      <c r="E199" s="538"/>
      <c r="F199" s="538"/>
      <c r="G199" s="538"/>
      <c r="H199" s="622"/>
      <c r="I199" s="314"/>
      <c r="J199" s="313"/>
      <c r="K199" s="597">
        <f>K200+K201+K202+K204+K205</f>
        <v>8.75</v>
      </c>
      <c r="L199" s="598"/>
      <c r="M199" s="312">
        <f>K199*12*I171</f>
        <v>98395.5</v>
      </c>
      <c r="N199" s="190">
        <f>N200+N201+N202+N204+N205</f>
        <v>8.3333333333333339</v>
      </c>
      <c r="O199" s="190">
        <f>O200+O201+O202+O204+O205</f>
        <v>0.41666666666666657</v>
      </c>
      <c r="P199" s="277"/>
    </row>
    <row r="200" spans="1:16" ht="15.75">
      <c r="A200" s="329" t="s">
        <v>36</v>
      </c>
      <c r="B200" s="328"/>
      <c r="C200" s="328"/>
      <c r="D200" s="328"/>
      <c r="E200" s="328"/>
      <c r="F200" s="328"/>
      <c r="G200" s="328"/>
      <c r="H200" s="327"/>
      <c r="I200" s="580" t="s">
        <v>37</v>
      </c>
      <c r="J200" s="581"/>
      <c r="K200" s="594">
        <v>1.88</v>
      </c>
      <c r="L200" s="595"/>
      <c r="M200" s="288">
        <f>K200*12*I171</f>
        <v>21140.975999999999</v>
      </c>
      <c r="N200" s="211">
        <f>K200/105*100</f>
        <v>1.7904761904761903</v>
      </c>
      <c r="O200" s="211">
        <f>K200-N200</f>
        <v>8.9523809523809561E-2</v>
      </c>
      <c r="P200" s="277"/>
    </row>
    <row r="201" spans="1:16" ht="15.75">
      <c r="A201" s="326" t="s">
        <v>38</v>
      </c>
      <c r="B201" s="325"/>
      <c r="C201" s="325"/>
      <c r="D201" s="325"/>
      <c r="E201" s="325"/>
      <c r="F201" s="325"/>
      <c r="G201" s="325"/>
      <c r="H201" s="324"/>
      <c r="I201" s="584" t="s">
        <v>39</v>
      </c>
      <c r="J201" s="585"/>
      <c r="K201" s="586">
        <v>4.3600000000000003</v>
      </c>
      <c r="L201" s="587"/>
      <c r="M201" s="288">
        <f>K201*12*I171</f>
        <v>49029.072000000007</v>
      </c>
      <c r="N201" s="211">
        <f>K201/105*100</f>
        <v>4.1523809523809527</v>
      </c>
      <c r="O201" s="211">
        <f>K201-N201</f>
        <v>0.20761904761904759</v>
      </c>
      <c r="P201" s="277"/>
    </row>
    <row r="202" spans="1:16" ht="15.75">
      <c r="A202" s="321" t="s">
        <v>40</v>
      </c>
      <c r="B202" s="320"/>
      <c r="C202" s="320"/>
      <c r="D202" s="320"/>
      <c r="E202" s="320"/>
      <c r="F202" s="320"/>
      <c r="G202" s="320"/>
      <c r="H202" s="319"/>
      <c r="I202" s="614" t="s">
        <v>19</v>
      </c>
      <c r="J202" s="615"/>
      <c r="K202" s="586">
        <v>0.56000000000000005</v>
      </c>
      <c r="L202" s="587"/>
      <c r="M202" s="288">
        <f>K202*12*I171</f>
        <v>6297.3120000000008</v>
      </c>
      <c r="N202" s="211">
        <f>K202/105*100</f>
        <v>0.53333333333333344</v>
      </c>
      <c r="O202" s="211">
        <f>K202-N202</f>
        <v>2.6666666666666616E-2</v>
      </c>
      <c r="P202" s="277"/>
    </row>
    <row r="203" spans="1:16" ht="15.75">
      <c r="A203" s="339" t="s">
        <v>41</v>
      </c>
      <c r="B203" s="336"/>
      <c r="C203" s="336"/>
      <c r="D203" s="336"/>
      <c r="E203" s="328"/>
      <c r="F203" s="328"/>
      <c r="G203" s="328"/>
      <c r="H203" s="327"/>
      <c r="I203" s="336"/>
      <c r="J203" s="338"/>
      <c r="K203" s="384"/>
      <c r="L203" s="383"/>
      <c r="M203" s="288"/>
      <c r="N203" s="211"/>
      <c r="O203" s="211"/>
      <c r="P203" s="277"/>
    </row>
    <row r="204" spans="1:16" ht="15.75">
      <c r="A204" s="326" t="s">
        <v>42</v>
      </c>
      <c r="B204" s="325"/>
      <c r="C204" s="325"/>
      <c r="D204" s="325"/>
      <c r="E204" s="325"/>
      <c r="F204" s="325"/>
      <c r="G204" s="325"/>
      <c r="H204" s="324"/>
      <c r="I204" s="584" t="s">
        <v>14</v>
      </c>
      <c r="J204" s="585"/>
      <c r="K204" s="586">
        <v>0.2</v>
      </c>
      <c r="L204" s="587"/>
      <c r="M204" s="288">
        <f>K204*12*I171</f>
        <v>2249.0400000000004</v>
      </c>
      <c r="N204" s="211">
        <f>K204/105*100</f>
        <v>0.19047619047619047</v>
      </c>
      <c r="O204" s="211">
        <f>K204-N204</f>
        <v>9.5238095238095455E-3</v>
      </c>
      <c r="P204" s="277"/>
    </row>
    <row r="205" spans="1:16" ht="16.5" thickBot="1">
      <c r="A205" s="321" t="s">
        <v>43</v>
      </c>
      <c r="B205" s="320"/>
      <c r="C205" s="320"/>
      <c r="D205" s="320"/>
      <c r="E205" s="320"/>
      <c r="F205" s="320"/>
      <c r="G205" s="320"/>
      <c r="H205" s="319"/>
      <c r="I205" s="623" t="s">
        <v>14</v>
      </c>
      <c r="J205" s="624"/>
      <c r="K205" s="602">
        <v>1.75</v>
      </c>
      <c r="L205" s="603"/>
      <c r="M205" s="288">
        <f>K205*12*I171</f>
        <v>19679.100000000002</v>
      </c>
      <c r="N205" s="211">
        <f>K205/105*100</f>
        <v>1.6666666666666667</v>
      </c>
      <c r="O205" s="211">
        <f>K205-N205</f>
        <v>8.3333333333333259E-2</v>
      </c>
      <c r="P205" s="277"/>
    </row>
    <row r="206" spans="1:16" ht="16.5" thickBot="1">
      <c r="A206" s="625" t="s">
        <v>44</v>
      </c>
      <c r="B206" s="626"/>
      <c r="C206" s="626"/>
      <c r="D206" s="626"/>
      <c r="E206" s="626"/>
      <c r="F206" s="626"/>
      <c r="G206" s="626"/>
      <c r="H206" s="627"/>
      <c r="I206" s="314"/>
      <c r="J206" s="313"/>
      <c r="K206" s="604">
        <f>K207+K208+K210+K211+K212+K213</f>
        <v>4.339999999999999</v>
      </c>
      <c r="L206" s="598"/>
      <c r="M206" s="312">
        <f>K206*12*I171</f>
        <v>48804.167999999983</v>
      </c>
      <c r="N206" s="190">
        <f>SUM(N207:N213)</f>
        <v>4.1333333333333329</v>
      </c>
      <c r="O206" s="190">
        <f>SUM(O207:O213)</f>
        <v>0.20666666666666661</v>
      </c>
      <c r="P206" s="277"/>
    </row>
    <row r="207" spans="1:16" ht="15.75">
      <c r="A207" s="337" t="s">
        <v>45</v>
      </c>
      <c r="B207" s="336"/>
      <c r="C207" s="336"/>
      <c r="D207" s="336"/>
      <c r="E207" s="336"/>
      <c r="F207" s="328"/>
      <c r="G207" s="328"/>
      <c r="H207" s="327"/>
      <c r="I207" s="335"/>
      <c r="J207" s="306"/>
      <c r="K207" s="594">
        <v>0.33</v>
      </c>
      <c r="L207" s="595"/>
      <c r="M207" s="288">
        <f>K207*12*I171</f>
        <v>3710.9160000000002</v>
      </c>
      <c r="N207" s="211">
        <f>K207/105*100</f>
        <v>0.31428571428571428</v>
      </c>
      <c r="O207" s="211">
        <f>K207-N207</f>
        <v>1.5714285714285736E-2</v>
      </c>
      <c r="P207" s="277"/>
    </row>
    <row r="208" spans="1:16" ht="15.75">
      <c r="A208" s="334" t="s">
        <v>46</v>
      </c>
      <c r="B208" s="333"/>
      <c r="C208" s="333"/>
      <c r="D208" s="333"/>
      <c r="E208" s="333"/>
      <c r="F208" s="320"/>
      <c r="G208" s="320"/>
      <c r="H208" s="319"/>
      <c r="I208" s="582" t="s">
        <v>47</v>
      </c>
      <c r="J208" s="583"/>
      <c r="K208" s="586">
        <v>1.91</v>
      </c>
      <c r="L208" s="587"/>
      <c r="M208" s="288">
        <f>K208*12*I171</f>
        <v>21478.331999999999</v>
      </c>
      <c r="N208" s="211">
        <f>K208/105*100</f>
        <v>1.819047619047619</v>
      </c>
      <c r="O208" s="211">
        <f>K208-N208</f>
        <v>9.0952380952380896E-2</v>
      </c>
      <c r="P208" s="277"/>
    </row>
    <row r="209" spans="1:16" ht="15.75">
      <c r="A209" s="329" t="s">
        <v>48</v>
      </c>
      <c r="B209" s="328"/>
      <c r="C209" s="328"/>
      <c r="D209" s="328"/>
      <c r="E209" s="328"/>
      <c r="F209" s="328"/>
      <c r="G209" s="328"/>
      <c r="H209" s="327"/>
      <c r="I209" s="580" t="s">
        <v>49</v>
      </c>
      <c r="J209" s="581"/>
      <c r="K209" s="118"/>
      <c r="L209" s="383"/>
      <c r="M209" s="288"/>
      <c r="N209" s="211"/>
      <c r="O209" s="211"/>
      <c r="P209" s="277"/>
    </row>
    <row r="210" spans="1:16" ht="15.75">
      <c r="A210" s="326" t="s">
        <v>50</v>
      </c>
      <c r="B210" s="325"/>
      <c r="C210" s="325"/>
      <c r="D210" s="325"/>
      <c r="E210" s="325"/>
      <c r="F210" s="325"/>
      <c r="G210" s="325"/>
      <c r="H210" s="324"/>
      <c r="I210" s="584" t="s">
        <v>51</v>
      </c>
      <c r="J210" s="585"/>
      <c r="K210" s="586">
        <v>0.99</v>
      </c>
      <c r="L210" s="587"/>
      <c r="M210" s="288">
        <f>K210*12*I171</f>
        <v>11132.748</v>
      </c>
      <c r="N210" s="211">
        <f>K210/105*100</f>
        <v>0.94285714285714284</v>
      </c>
      <c r="O210" s="211">
        <f>K210-N210</f>
        <v>4.7142857142857153E-2</v>
      </c>
      <c r="P210" s="277"/>
    </row>
    <row r="211" spans="1:16" ht="15.75">
      <c r="A211" s="326" t="s">
        <v>52</v>
      </c>
      <c r="B211" s="325"/>
      <c r="C211" s="325"/>
      <c r="D211" s="325"/>
      <c r="E211" s="325"/>
      <c r="F211" s="325"/>
      <c r="G211" s="325"/>
      <c r="H211" s="324"/>
      <c r="I211" s="584" t="s">
        <v>53</v>
      </c>
      <c r="J211" s="585"/>
      <c r="K211" s="586">
        <v>0.44</v>
      </c>
      <c r="L211" s="587"/>
      <c r="M211" s="288">
        <f>K211*12*I171</f>
        <v>4947.8879999999999</v>
      </c>
      <c r="N211" s="211">
        <f>K211/105*100</f>
        <v>0.41904761904761906</v>
      </c>
      <c r="O211" s="211">
        <f>K211-N211</f>
        <v>2.0952380952380945E-2</v>
      </c>
      <c r="P211" s="277"/>
    </row>
    <row r="212" spans="1:16" ht="15.75">
      <c r="A212" s="321" t="s">
        <v>58</v>
      </c>
      <c r="B212" s="320"/>
      <c r="C212" s="320"/>
      <c r="D212" s="320"/>
      <c r="E212" s="320"/>
      <c r="F212" s="320"/>
      <c r="G212" s="320"/>
      <c r="H212" s="319"/>
      <c r="I212" s="584" t="s">
        <v>59</v>
      </c>
      <c r="J212" s="585"/>
      <c r="K212" s="599">
        <v>0.32</v>
      </c>
      <c r="L212" s="600"/>
      <c r="M212" s="288">
        <f>K212*12*I171</f>
        <v>3598.4639999999999</v>
      </c>
      <c r="N212" s="211">
        <f>K212/105*100</f>
        <v>0.30476190476190479</v>
      </c>
      <c r="O212" s="211">
        <f>K212-N212</f>
        <v>1.5238095238095217E-2</v>
      </c>
      <c r="P212" s="277"/>
    </row>
    <row r="213" spans="1:16" ht="16.5" thickBot="1">
      <c r="A213" s="321" t="s">
        <v>60</v>
      </c>
      <c r="B213" s="320"/>
      <c r="C213" s="320"/>
      <c r="D213" s="320"/>
      <c r="E213" s="320"/>
      <c r="F213" s="320"/>
      <c r="G213" s="320"/>
      <c r="H213" s="319"/>
      <c r="I213" s="623" t="s">
        <v>61</v>
      </c>
      <c r="J213" s="624"/>
      <c r="K213" s="605">
        <v>0.35</v>
      </c>
      <c r="L213" s="606"/>
      <c r="M213" s="332">
        <f>K213*12*I171</f>
        <v>3935.8199999999993</v>
      </c>
      <c r="N213" s="211">
        <f>K213/105*100</f>
        <v>0.33333333333333331</v>
      </c>
      <c r="O213" s="211">
        <f>K213-N213</f>
        <v>1.6666666666666663E-2</v>
      </c>
      <c r="P213" s="277"/>
    </row>
    <row r="214" spans="1:16" ht="16.5" thickBot="1">
      <c r="A214" s="625" t="s">
        <v>62</v>
      </c>
      <c r="B214" s="626"/>
      <c r="C214" s="626"/>
      <c r="D214" s="626"/>
      <c r="E214" s="626"/>
      <c r="F214" s="626"/>
      <c r="G214" s="626"/>
      <c r="H214" s="627"/>
      <c r="I214" s="331"/>
      <c r="J214" s="330"/>
      <c r="K214" s="610">
        <f>K215+K216+K217</f>
        <v>2.56</v>
      </c>
      <c r="L214" s="609"/>
      <c r="M214" s="312">
        <f>K214*12*I171</f>
        <v>28787.712</v>
      </c>
      <c r="N214" s="190">
        <f>SUM(N215:N217)</f>
        <v>2.4380952380952383</v>
      </c>
      <c r="O214" s="190">
        <f>SUM(O215:O217)</f>
        <v>0.12190476190476174</v>
      </c>
      <c r="P214" s="277"/>
    </row>
    <row r="215" spans="1:16" ht="15.75">
      <c r="A215" s="329" t="s">
        <v>63</v>
      </c>
      <c r="B215" s="328"/>
      <c r="C215" s="328"/>
      <c r="D215" s="328"/>
      <c r="E215" s="328"/>
      <c r="F215" s="328"/>
      <c r="G215" s="328"/>
      <c r="H215" s="327"/>
      <c r="I215" s="628" t="s">
        <v>64</v>
      </c>
      <c r="J215" s="629"/>
      <c r="K215" s="611">
        <v>1.1599999999999999</v>
      </c>
      <c r="L215" s="612"/>
      <c r="M215" s="288">
        <f>K215*12*I171</f>
        <v>13044.431999999999</v>
      </c>
      <c r="N215" s="211">
        <f>K215/105*100</f>
        <v>1.1047619047619048</v>
      </c>
      <c r="O215" s="211">
        <f>K215-N215</f>
        <v>5.5238095238095086E-2</v>
      </c>
      <c r="P215" s="277"/>
    </row>
    <row r="216" spans="1:16" ht="15.75">
      <c r="A216" s="326" t="s">
        <v>68</v>
      </c>
      <c r="B216" s="325"/>
      <c r="C216" s="325"/>
      <c r="D216" s="325"/>
      <c r="E216" s="325"/>
      <c r="F216" s="325"/>
      <c r="G216" s="325"/>
      <c r="H216" s="324"/>
      <c r="I216" s="323" t="s">
        <v>69</v>
      </c>
      <c r="J216" s="322"/>
      <c r="K216" s="599">
        <v>1.01</v>
      </c>
      <c r="L216" s="600"/>
      <c r="M216" s="288">
        <f>K216*12*I171</f>
        <v>11357.652000000002</v>
      </c>
      <c r="N216" s="211">
        <f>K216/105*100</f>
        <v>0.96190476190476193</v>
      </c>
      <c r="O216" s="211">
        <f>K216-N216</f>
        <v>4.809523809523808E-2</v>
      </c>
      <c r="P216" s="277"/>
    </row>
    <row r="217" spans="1:16" ht="16.5" thickBot="1">
      <c r="A217" s="321" t="s">
        <v>58</v>
      </c>
      <c r="B217" s="320"/>
      <c r="C217" s="320"/>
      <c r="D217" s="320"/>
      <c r="E217" s="320"/>
      <c r="F217" s="320"/>
      <c r="G217" s="320"/>
      <c r="H217" s="319"/>
      <c r="I217" s="623" t="s">
        <v>59</v>
      </c>
      <c r="J217" s="624"/>
      <c r="K217" s="605">
        <v>0.39</v>
      </c>
      <c r="L217" s="606"/>
      <c r="M217" s="288">
        <f>K217*12*I171</f>
        <v>4385.6279999999997</v>
      </c>
      <c r="N217" s="211">
        <f>K217/105*100</f>
        <v>0.37142857142857144</v>
      </c>
      <c r="O217" s="211">
        <f>K217-N217</f>
        <v>1.8571428571428572E-2</v>
      </c>
      <c r="P217" s="277"/>
    </row>
    <row r="218" spans="1:16" ht="16.5" thickBot="1">
      <c r="A218" s="318" t="s">
        <v>70</v>
      </c>
      <c r="B218" s="317"/>
      <c r="C218" s="317"/>
      <c r="D218" s="317"/>
      <c r="E218" s="317"/>
      <c r="F218" s="317"/>
      <c r="G218" s="317"/>
      <c r="H218" s="316"/>
      <c r="I218" s="630" t="s">
        <v>71</v>
      </c>
      <c r="J218" s="631"/>
      <c r="K218" s="604">
        <v>33.74</v>
      </c>
      <c r="L218" s="609"/>
      <c r="M218" s="312">
        <f>K218*12*I171</f>
        <v>379413.04800000001</v>
      </c>
      <c r="N218" s="190">
        <f>K218/105*100</f>
        <v>32.133333333333333</v>
      </c>
      <c r="O218" s="190">
        <f>K218-N218</f>
        <v>1.6066666666666691</v>
      </c>
      <c r="P218" s="277"/>
    </row>
    <row r="219" spans="1:16" ht="16.5" thickBot="1">
      <c r="A219" s="537" t="s">
        <v>72</v>
      </c>
      <c r="B219" s="538"/>
      <c r="C219" s="538"/>
      <c r="D219" s="538"/>
      <c r="E219" s="538"/>
      <c r="F219" s="538"/>
      <c r="G219" s="538"/>
      <c r="H219" s="622"/>
      <c r="I219" s="314"/>
      <c r="J219" s="313"/>
      <c r="K219" s="604">
        <v>2.4900000000000002</v>
      </c>
      <c r="L219" s="609"/>
      <c r="M219" s="312">
        <f>K219*12*I171</f>
        <v>28000.548000000003</v>
      </c>
      <c r="N219" s="190">
        <f>K219/105*100</f>
        <v>2.3714285714285714</v>
      </c>
      <c r="O219" s="190">
        <f>K219-N219</f>
        <v>0.11857142857142877</v>
      </c>
      <c r="P219" s="277"/>
    </row>
    <row r="220" spans="1:16" ht="15.75">
      <c r="A220" s="311" t="s">
        <v>99</v>
      </c>
      <c r="B220" s="310"/>
      <c r="C220" s="310"/>
      <c r="D220" s="310"/>
      <c r="E220" s="310"/>
      <c r="F220" s="310"/>
      <c r="G220" s="310"/>
      <c r="H220" s="308"/>
      <c r="I220" s="632" t="s">
        <v>73</v>
      </c>
      <c r="J220" s="633"/>
      <c r="K220" s="374"/>
      <c r="L220" s="373"/>
      <c r="M220" s="288"/>
      <c r="N220" s="211"/>
      <c r="O220" s="211"/>
      <c r="P220" s="277"/>
    </row>
    <row r="221" spans="1:16" ht="15.75">
      <c r="A221" s="311" t="s">
        <v>100</v>
      </c>
      <c r="B221" s="310"/>
      <c r="C221" s="310"/>
      <c r="D221" s="310"/>
      <c r="E221" s="310"/>
      <c r="F221" s="310"/>
      <c r="G221" s="310"/>
      <c r="H221" s="308"/>
      <c r="I221" s="307"/>
      <c r="J221" s="306"/>
      <c r="K221" s="374"/>
      <c r="L221" s="373"/>
      <c r="M221" s="288"/>
      <c r="N221" s="211"/>
      <c r="O221" s="211"/>
      <c r="P221" s="277"/>
    </row>
    <row r="222" spans="1:16" ht="16.5" thickBot="1">
      <c r="A222" s="311" t="s">
        <v>101</v>
      </c>
      <c r="B222" s="310"/>
      <c r="C222" s="310"/>
      <c r="D222" s="310"/>
      <c r="E222" s="310"/>
      <c r="F222" s="310"/>
      <c r="G222" s="310"/>
      <c r="H222" s="308"/>
      <c r="I222" s="364"/>
      <c r="J222" s="306"/>
      <c r="K222" s="374"/>
      <c r="L222" s="373"/>
      <c r="M222" s="288"/>
      <c r="N222" s="211"/>
      <c r="O222" s="211"/>
      <c r="P222" s="277"/>
    </row>
    <row r="223" spans="1:16" ht="16.5" thickBot="1">
      <c r="A223" s="318" t="s">
        <v>74</v>
      </c>
      <c r="B223" s="317"/>
      <c r="C223" s="317"/>
      <c r="D223" s="317"/>
      <c r="E223" s="317"/>
      <c r="F223" s="317"/>
      <c r="G223" s="317"/>
      <c r="H223" s="316"/>
      <c r="I223" s="314"/>
      <c r="J223" s="313"/>
      <c r="K223" s="604">
        <v>0.28999999999999998</v>
      </c>
      <c r="L223" s="609"/>
      <c r="M223" s="312">
        <f>K223*12*I171</f>
        <v>3261.1079999999997</v>
      </c>
      <c r="N223" s="190">
        <f>K223/105*100</f>
        <v>0.27619047619047621</v>
      </c>
      <c r="O223" s="190">
        <f>K223-N223</f>
        <v>1.3809523809523772E-2</v>
      </c>
      <c r="P223" s="277"/>
    </row>
    <row r="224" spans="1:16" ht="15.75">
      <c r="A224" s="311" t="s">
        <v>75</v>
      </c>
      <c r="B224" s="310"/>
      <c r="C224" s="310"/>
      <c r="D224" s="310"/>
      <c r="E224" s="310"/>
      <c r="F224" s="310"/>
      <c r="G224" s="310"/>
      <c r="H224" s="308"/>
      <c r="I224" s="632" t="s">
        <v>14</v>
      </c>
      <c r="J224" s="633"/>
      <c r="K224" s="382"/>
      <c r="L224" s="373"/>
      <c r="M224" s="288"/>
      <c r="N224" s="211"/>
      <c r="O224" s="211"/>
      <c r="P224" s="277"/>
    </row>
    <row r="225" spans="1:16" ht="16.5" thickBot="1">
      <c r="A225" s="311" t="s">
        <v>76</v>
      </c>
      <c r="B225" s="310"/>
      <c r="C225" s="310"/>
      <c r="D225" s="310"/>
      <c r="E225" s="310"/>
      <c r="F225" s="310"/>
      <c r="G225" s="310"/>
      <c r="H225" s="308"/>
      <c r="I225" s="307"/>
      <c r="J225" s="306"/>
      <c r="K225" s="382"/>
      <c r="L225" s="373"/>
      <c r="M225" s="288"/>
      <c r="N225" s="211"/>
      <c r="O225" s="211"/>
      <c r="P225" s="277"/>
    </row>
    <row r="226" spans="1:16" ht="16.5" thickBot="1">
      <c r="A226" s="537" t="s">
        <v>77</v>
      </c>
      <c r="B226" s="538"/>
      <c r="C226" s="538"/>
      <c r="D226" s="538"/>
      <c r="E226" s="538"/>
      <c r="F226" s="538"/>
      <c r="G226" s="538"/>
      <c r="H226" s="622"/>
      <c r="I226" s="314"/>
      <c r="J226" s="313"/>
      <c r="K226" s="604">
        <v>9.65</v>
      </c>
      <c r="L226" s="609"/>
      <c r="M226" s="312">
        <f>K226*12*I171</f>
        <v>108516.18000000001</v>
      </c>
      <c r="N226" s="190">
        <f>K226/105*100</f>
        <v>9.1904761904761898</v>
      </c>
      <c r="O226" s="190">
        <f>K226-N226</f>
        <v>0.45952380952381056</v>
      </c>
      <c r="P226" s="277"/>
    </row>
    <row r="227" spans="1:16" ht="15.75">
      <c r="A227" s="311" t="s">
        <v>102</v>
      </c>
      <c r="B227" s="309"/>
      <c r="C227" s="309"/>
      <c r="D227" s="309"/>
      <c r="E227" s="309"/>
      <c r="F227" s="310"/>
      <c r="G227" s="309"/>
      <c r="H227" s="308"/>
      <c r="I227" s="582" t="s">
        <v>78</v>
      </c>
      <c r="J227" s="583"/>
      <c r="K227" s="374"/>
      <c r="L227" s="373"/>
      <c r="M227" s="288"/>
      <c r="N227" s="211"/>
      <c r="O227" s="211"/>
      <c r="P227" s="277"/>
    </row>
    <row r="228" spans="1:16" ht="15.75">
      <c r="A228" s="311" t="s">
        <v>103</v>
      </c>
      <c r="B228" s="309"/>
      <c r="C228" s="309"/>
      <c r="D228" s="309"/>
      <c r="E228" s="309"/>
      <c r="F228" s="310"/>
      <c r="G228" s="309"/>
      <c r="H228" s="308"/>
      <c r="I228" s="582" t="s">
        <v>79</v>
      </c>
      <c r="J228" s="583"/>
      <c r="K228" s="374"/>
      <c r="L228" s="373"/>
      <c r="M228" s="288"/>
      <c r="N228" s="211"/>
      <c r="O228" s="211"/>
      <c r="P228" s="277"/>
    </row>
    <row r="229" spans="1:16" ht="15.75">
      <c r="A229" s="311" t="s">
        <v>104</v>
      </c>
      <c r="B229" s="309"/>
      <c r="C229" s="309"/>
      <c r="D229" s="309"/>
      <c r="E229" s="309"/>
      <c r="F229" s="310"/>
      <c r="G229" s="309"/>
      <c r="H229" s="308"/>
      <c r="I229" s="582" t="s">
        <v>80</v>
      </c>
      <c r="J229" s="583"/>
      <c r="K229" s="374"/>
      <c r="L229" s="373"/>
      <c r="M229" s="288"/>
      <c r="N229" s="211"/>
      <c r="O229" s="211"/>
      <c r="P229" s="277"/>
    </row>
    <row r="230" spans="1:16" ht="15.75">
      <c r="A230" s="311" t="s">
        <v>105</v>
      </c>
      <c r="B230" s="309"/>
      <c r="C230" s="309"/>
      <c r="D230" s="309"/>
      <c r="E230" s="309"/>
      <c r="F230" s="310"/>
      <c r="G230" s="309"/>
      <c r="H230" s="308"/>
      <c r="I230" s="582" t="s">
        <v>81</v>
      </c>
      <c r="J230" s="583"/>
      <c r="K230" s="374"/>
      <c r="L230" s="373"/>
      <c r="M230" s="288"/>
      <c r="N230" s="211"/>
      <c r="O230" s="211"/>
      <c r="P230" s="277"/>
    </row>
    <row r="231" spans="1:16" ht="15.75">
      <c r="A231" s="311" t="s">
        <v>106</v>
      </c>
      <c r="B231" s="309"/>
      <c r="C231" s="309"/>
      <c r="D231" s="309"/>
      <c r="E231" s="309"/>
      <c r="F231" s="310"/>
      <c r="G231" s="309"/>
      <c r="H231" s="308"/>
      <c r="I231" s="582" t="s">
        <v>82</v>
      </c>
      <c r="J231" s="583"/>
      <c r="K231" s="374"/>
      <c r="L231" s="373"/>
      <c r="M231" s="288"/>
      <c r="N231" s="211"/>
      <c r="O231" s="211"/>
      <c r="P231" s="277"/>
    </row>
    <row r="232" spans="1:16" ht="15.75">
      <c r="A232" s="311" t="s">
        <v>107</v>
      </c>
      <c r="B232" s="309"/>
      <c r="C232" s="309"/>
      <c r="D232" s="309"/>
      <c r="E232" s="309"/>
      <c r="F232" s="310"/>
      <c r="G232" s="309"/>
      <c r="H232" s="308"/>
      <c r="I232" s="307"/>
      <c r="J232" s="306"/>
      <c r="K232" s="374"/>
      <c r="L232" s="373"/>
      <c r="M232" s="288"/>
      <c r="N232" s="211"/>
      <c r="O232" s="211"/>
      <c r="P232" s="277"/>
    </row>
    <row r="233" spans="1:16" ht="15.75">
      <c r="A233" s="311" t="s">
        <v>108</v>
      </c>
      <c r="B233" s="309"/>
      <c r="C233" s="309"/>
      <c r="D233" s="309"/>
      <c r="E233" s="309"/>
      <c r="F233" s="310"/>
      <c r="G233" s="309"/>
      <c r="H233" s="308"/>
      <c r="I233" s="307"/>
      <c r="J233" s="306"/>
      <c r="K233" s="374"/>
      <c r="L233" s="373"/>
      <c r="M233" s="288"/>
      <c r="N233" s="211"/>
      <c r="O233" s="211"/>
      <c r="P233" s="277"/>
    </row>
    <row r="234" spans="1:16" ht="15.75">
      <c r="A234" s="311" t="s">
        <v>109</v>
      </c>
      <c r="B234" s="309"/>
      <c r="C234" s="309"/>
      <c r="D234" s="309"/>
      <c r="E234" s="309"/>
      <c r="F234" s="310"/>
      <c r="G234" s="309"/>
      <c r="H234" s="308"/>
      <c r="I234" s="307"/>
      <c r="J234" s="306"/>
      <c r="K234" s="374"/>
      <c r="L234" s="373"/>
      <c r="M234" s="288"/>
      <c r="N234" s="211"/>
      <c r="O234" s="211"/>
      <c r="P234" s="277"/>
    </row>
    <row r="235" spans="1:16" ht="15.75">
      <c r="A235" s="311" t="s">
        <v>83</v>
      </c>
      <c r="B235" s="309"/>
      <c r="C235" s="309"/>
      <c r="D235" s="309"/>
      <c r="E235" s="309"/>
      <c r="F235" s="310"/>
      <c r="G235" s="309"/>
      <c r="H235" s="308"/>
      <c r="I235" s="307"/>
      <c r="J235" s="306"/>
      <c r="K235" s="374"/>
      <c r="L235" s="373"/>
      <c r="M235" s="288"/>
      <c r="N235" s="211"/>
      <c r="O235" s="211"/>
      <c r="P235" s="277"/>
    </row>
    <row r="236" spans="1:16" ht="15.75">
      <c r="A236" s="311" t="s">
        <v>110</v>
      </c>
      <c r="B236" s="309"/>
      <c r="C236" s="309"/>
      <c r="D236" s="309"/>
      <c r="E236" s="309"/>
      <c r="F236" s="310"/>
      <c r="G236" s="309"/>
      <c r="H236" s="308"/>
      <c r="I236" s="307"/>
      <c r="J236" s="306"/>
      <c r="K236" s="374"/>
      <c r="L236" s="373"/>
      <c r="M236" s="288"/>
      <c r="N236" s="211"/>
      <c r="O236" s="211"/>
      <c r="P236" s="277"/>
    </row>
    <row r="237" spans="1:16" ht="16.5" thickBot="1">
      <c r="A237" s="634" t="s">
        <v>111</v>
      </c>
      <c r="B237" s="635"/>
      <c r="C237" s="635"/>
      <c r="D237" s="635"/>
      <c r="E237" s="635"/>
      <c r="F237" s="635"/>
      <c r="G237" s="635"/>
      <c r="H237" s="636"/>
      <c r="I237" s="307"/>
      <c r="J237" s="306"/>
      <c r="K237" s="384"/>
      <c r="L237" s="383"/>
      <c r="M237" s="288"/>
      <c r="N237" s="211"/>
      <c r="O237" s="211"/>
      <c r="P237" s="277"/>
    </row>
    <row r="238" spans="1:16" ht="15.75">
      <c r="A238" s="302" t="s">
        <v>84</v>
      </c>
      <c r="B238" s="301"/>
      <c r="C238" s="301"/>
      <c r="D238" s="301"/>
      <c r="E238" s="301"/>
      <c r="F238" s="301"/>
      <c r="G238" s="301"/>
      <c r="H238" s="301"/>
      <c r="I238" s="632" t="s">
        <v>85</v>
      </c>
      <c r="J238" s="633"/>
      <c r="K238" s="415"/>
      <c r="L238" s="414"/>
      <c r="M238" s="298"/>
      <c r="N238" s="206"/>
      <c r="O238" s="205"/>
      <c r="P238" s="277"/>
    </row>
    <row r="239" spans="1:16" ht="16.5" thickBot="1">
      <c r="A239" s="295" t="s">
        <v>86</v>
      </c>
      <c r="B239" s="294"/>
      <c r="C239" s="294"/>
      <c r="D239" s="294"/>
      <c r="E239" s="294"/>
      <c r="F239" s="294"/>
      <c r="G239" s="294"/>
      <c r="H239" s="294"/>
      <c r="I239" s="293"/>
      <c r="J239" s="291"/>
      <c r="K239" s="411"/>
      <c r="L239" s="410"/>
      <c r="M239" s="290"/>
      <c r="N239" s="198"/>
      <c r="O239" s="197"/>
      <c r="P239" s="277"/>
    </row>
    <row r="240" spans="1:16" ht="16.5" thickBot="1">
      <c r="A240" s="537" t="s">
        <v>87</v>
      </c>
      <c r="B240" s="538"/>
      <c r="C240" s="538"/>
      <c r="D240" s="538"/>
      <c r="E240" s="538"/>
      <c r="F240" s="538"/>
      <c r="G240" s="538"/>
      <c r="H240" s="539"/>
      <c r="I240" s="637" t="s">
        <v>88</v>
      </c>
      <c r="J240" s="638"/>
      <c r="K240" s="607">
        <v>1.89</v>
      </c>
      <c r="L240" s="608"/>
      <c r="M240" s="283">
        <f>K240*12*I171</f>
        <v>21253.428</v>
      </c>
      <c r="N240" s="191">
        <f>K240/105*100</f>
        <v>1.7999999999999998</v>
      </c>
      <c r="O240" s="190">
        <f>K240-N240</f>
        <v>9.000000000000008E-2</v>
      </c>
      <c r="P240" s="277"/>
    </row>
    <row r="241" spans="1:16" ht="16.5" thickBot="1">
      <c r="A241" s="170" t="s">
        <v>145</v>
      </c>
      <c r="B241" s="171"/>
      <c r="C241" s="171"/>
      <c r="D241" s="171"/>
      <c r="E241" s="171"/>
      <c r="F241" s="171"/>
      <c r="G241" s="171"/>
      <c r="H241" s="171"/>
      <c r="I241" s="637" t="s">
        <v>85</v>
      </c>
      <c r="J241" s="639"/>
      <c r="K241" s="607">
        <v>1.2</v>
      </c>
      <c r="L241" s="608"/>
      <c r="M241" s="283">
        <f>K241*I171*12</f>
        <v>13494.24</v>
      </c>
      <c r="N241" s="191">
        <f>K241/105*100</f>
        <v>1.1428571428571428</v>
      </c>
      <c r="O241" s="190">
        <f>K241-N241</f>
        <v>5.7142857142857162E-2</v>
      </c>
      <c r="P241" s="277"/>
    </row>
    <row r="242" spans="1:16" ht="16.5" thickBot="1">
      <c r="A242" s="170" t="s">
        <v>90</v>
      </c>
      <c r="B242" s="171"/>
      <c r="C242" s="171"/>
      <c r="D242" s="171"/>
      <c r="E242" s="171"/>
      <c r="F242" s="171"/>
      <c r="G242" s="171"/>
      <c r="H242" s="171"/>
      <c r="I242" s="287"/>
      <c r="J242" s="286"/>
      <c r="K242" s="607"/>
      <c r="L242" s="608"/>
      <c r="M242" s="283">
        <f>K242*12*I171</f>
        <v>0</v>
      </c>
      <c r="N242" s="191">
        <f>K242/105*100</f>
        <v>0</v>
      </c>
      <c r="O242" s="190">
        <f>K242-N242</f>
        <v>0</v>
      </c>
      <c r="P242" s="277"/>
    </row>
    <row r="243" spans="1:16" ht="16.5" thickBot="1">
      <c r="A243" s="537" t="s">
        <v>91</v>
      </c>
      <c r="B243" s="538"/>
      <c r="C243" s="538"/>
      <c r="D243" s="538"/>
      <c r="E243" s="538"/>
      <c r="F243" s="538"/>
      <c r="G243" s="538"/>
      <c r="H243" s="538"/>
      <c r="I243" s="284"/>
      <c r="J243" s="283"/>
      <c r="K243" s="618">
        <v>77.540000000000006</v>
      </c>
      <c r="L243" s="619"/>
      <c r="M243" s="283">
        <f>K243*I171*12</f>
        <v>871952.80800000019</v>
      </c>
      <c r="N243" s="186"/>
      <c r="O243" s="185"/>
      <c r="P243" s="277"/>
    </row>
    <row r="244" spans="1:16" ht="16.5" thickBot="1">
      <c r="A244" s="640" t="s">
        <v>92</v>
      </c>
      <c r="B244" s="641"/>
      <c r="C244" s="641"/>
      <c r="D244" s="641"/>
      <c r="E244" s="641"/>
      <c r="F244" s="641"/>
      <c r="G244" s="641"/>
      <c r="H244" s="641"/>
      <c r="I244" s="641"/>
      <c r="J244" s="641"/>
      <c r="K244" s="618">
        <f>K245-K243</f>
        <v>3.8799999999999812</v>
      </c>
      <c r="L244" s="619"/>
      <c r="M244" s="283">
        <f>K244*12*I171</f>
        <v>43631.375999999793</v>
      </c>
      <c r="N244" s="182"/>
      <c r="O244" s="184"/>
      <c r="P244" s="181"/>
    </row>
    <row r="245" spans="1:16" ht="16.5" thickBot="1">
      <c r="A245" s="575" t="s">
        <v>93</v>
      </c>
      <c r="B245" s="576"/>
      <c r="C245" s="576"/>
      <c r="D245" s="576"/>
      <c r="E245" s="576"/>
      <c r="F245" s="576"/>
      <c r="G245" s="576"/>
      <c r="H245" s="576"/>
      <c r="I245" s="574"/>
      <c r="J245" s="574"/>
      <c r="K245" s="618">
        <f>K241+K240+K226+K197+K182+K172</f>
        <v>81.419999999999987</v>
      </c>
      <c r="L245" s="619"/>
      <c r="M245" s="283">
        <f>M242+M241+M240+M226+M238+M197+M182+M172</f>
        <v>915584.18399999989</v>
      </c>
      <c r="N245" s="182">
        <f>N241+N240+N226+N197+N182+N172</f>
        <v>77.542857142857159</v>
      </c>
      <c r="O245" s="182">
        <f>O241+O240+O226+O197+O182+O172</f>
        <v>3.8771428571428617</v>
      </c>
      <c r="P245" s="181"/>
    </row>
    <row r="246" spans="1:16" ht="15.75">
      <c r="A246" s="114"/>
      <c r="B246" s="114"/>
      <c r="C246" s="114"/>
      <c r="D246" s="114"/>
      <c r="E246" s="114"/>
      <c r="F246" s="114"/>
      <c r="G246" s="114"/>
      <c r="H246" s="114"/>
      <c r="I246" s="307"/>
      <c r="J246" s="277"/>
      <c r="K246" s="440"/>
      <c r="L246" s="440"/>
      <c r="M246" s="277"/>
      <c r="N246" s="440"/>
      <c r="O246" s="440"/>
      <c r="P246" s="119"/>
    </row>
    <row r="247" spans="1:16" ht="15.75">
      <c r="A247" s="526" t="s">
        <v>0</v>
      </c>
      <c r="B247" s="526"/>
      <c r="C247" s="526"/>
      <c r="D247" s="526"/>
      <c r="E247" s="526"/>
      <c r="F247" s="526"/>
      <c r="G247" s="526"/>
      <c r="H247" s="526"/>
      <c r="I247" s="526"/>
      <c r="J247" s="526"/>
      <c r="K247" s="526"/>
      <c r="L247" s="526"/>
      <c r="M247" s="526"/>
      <c r="N247" s="526"/>
      <c r="O247" s="526"/>
      <c r="P247" s="119"/>
    </row>
    <row r="248" spans="1:16" ht="15.75">
      <c r="A248" s="642" t="s">
        <v>1</v>
      </c>
      <c r="B248" s="642"/>
      <c r="C248" s="642"/>
      <c r="D248" s="642"/>
      <c r="E248" s="642"/>
      <c r="F248" s="642"/>
      <c r="G248" s="642"/>
      <c r="H248" s="642"/>
      <c r="I248" s="642"/>
      <c r="J248" s="642"/>
      <c r="K248" s="642"/>
      <c r="L248" s="642"/>
      <c r="M248" s="642"/>
      <c r="N248" s="642"/>
      <c r="O248" s="642"/>
      <c r="P248" s="119"/>
    </row>
    <row r="249" spans="1:16" ht="15.75">
      <c r="A249" s="278"/>
      <c r="B249" s="278"/>
      <c r="C249" s="278"/>
      <c r="D249" s="278"/>
      <c r="E249" s="278"/>
      <c r="F249" s="278" t="s">
        <v>147</v>
      </c>
      <c r="G249" s="278"/>
      <c r="H249" s="278"/>
      <c r="I249" s="278"/>
      <c r="J249" s="278" t="s">
        <v>146</v>
      </c>
      <c r="K249" s="278"/>
      <c r="L249" s="278"/>
      <c r="M249" s="118"/>
      <c r="N249" s="278"/>
      <c r="O249" s="278"/>
    </row>
    <row r="250" spans="1:16" ht="15.75">
      <c r="A250" s="404"/>
      <c r="B250" s="403"/>
      <c r="C250" s="643" t="s">
        <v>2</v>
      </c>
      <c r="D250" s="643"/>
      <c r="E250" s="643"/>
      <c r="F250" s="403"/>
      <c r="G250" s="403"/>
      <c r="H250" s="420"/>
      <c r="I250" s="616" t="s">
        <v>3</v>
      </c>
      <c r="J250" s="617"/>
      <c r="K250" s="616" t="s">
        <v>4</v>
      </c>
      <c r="L250" s="617"/>
      <c r="M250" s="419"/>
      <c r="N250" s="276"/>
      <c r="O250" s="6"/>
    </row>
    <row r="251" spans="1:16" ht="15.75">
      <c r="A251" s="388"/>
      <c r="B251" s="384"/>
      <c r="C251" s="384"/>
      <c r="D251" s="384"/>
      <c r="E251" s="384"/>
      <c r="F251" s="384"/>
      <c r="G251" s="384"/>
      <c r="H251" s="383"/>
      <c r="I251" s="384"/>
      <c r="J251" s="383"/>
      <c r="K251" s="586" t="s">
        <v>5</v>
      </c>
      <c r="L251" s="587"/>
      <c r="M251" s="439" t="s">
        <v>6</v>
      </c>
      <c r="N251" s="275" t="s">
        <v>130</v>
      </c>
      <c r="O251" s="275" t="s">
        <v>129</v>
      </c>
    </row>
    <row r="252" spans="1:16" ht="15.75">
      <c r="A252" s="388"/>
      <c r="B252" s="384"/>
      <c r="C252" s="384"/>
      <c r="D252" s="384"/>
      <c r="E252" s="384"/>
      <c r="F252" s="384"/>
      <c r="G252" s="384"/>
      <c r="H252" s="383"/>
      <c r="I252" s="586" t="s">
        <v>7</v>
      </c>
      <c r="J252" s="587"/>
      <c r="K252" s="588" t="s">
        <v>8</v>
      </c>
      <c r="L252" s="589"/>
      <c r="M252" s="439" t="s">
        <v>9</v>
      </c>
      <c r="N252" s="274"/>
      <c r="O252" s="273"/>
    </row>
    <row r="253" spans="1:16" ht="16.5" thickBot="1">
      <c r="A253" s="404"/>
      <c r="B253" s="403"/>
      <c r="C253" s="403"/>
      <c r="D253" s="403"/>
      <c r="E253" s="403"/>
      <c r="F253" s="403"/>
      <c r="G253" s="403"/>
      <c r="H253" s="420"/>
      <c r="I253" s="644">
        <v>969.9</v>
      </c>
      <c r="J253" s="645"/>
      <c r="K253" s="590"/>
      <c r="L253" s="591"/>
      <c r="M253" s="438"/>
      <c r="N253" s="117"/>
      <c r="O253" s="211"/>
    </row>
    <row r="254" spans="1:16" ht="15.75">
      <c r="A254" s="430" t="s">
        <v>10</v>
      </c>
      <c r="B254" s="416"/>
      <c r="C254" s="416"/>
      <c r="D254" s="416"/>
      <c r="E254" s="416"/>
      <c r="F254" s="416"/>
      <c r="G254" s="416"/>
      <c r="H254" s="437"/>
      <c r="I254" s="415"/>
      <c r="J254" s="414"/>
      <c r="K254" s="601">
        <f>K257+K260</f>
        <v>8.32</v>
      </c>
      <c r="L254" s="593"/>
      <c r="M254" s="413">
        <f>K254*12*I253</f>
        <v>96834.816000000006</v>
      </c>
      <c r="N254" s="271">
        <f>N257+N260</f>
        <v>7.9238095238095241</v>
      </c>
      <c r="O254" s="270">
        <f>O257+O260</f>
        <v>0.39619047619047665</v>
      </c>
    </row>
    <row r="255" spans="1:16" ht="15.75">
      <c r="A255" s="436" t="s">
        <v>11</v>
      </c>
      <c r="B255" s="435"/>
      <c r="C255" s="435"/>
      <c r="D255" s="435"/>
      <c r="E255" s="435"/>
      <c r="F255" s="435"/>
      <c r="G255" s="435"/>
      <c r="H255" s="431"/>
      <c r="I255" s="384"/>
      <c r="J255" s="383"/>
      <c r="K255" s="384"/>
      <c r="L255" s="383"/>
      <c r="M255" s="434"/>
      <c r="N255" s="117"/>
      <c r="O255" s="40"/>
    </row>
    <row r="256" spans="1:16" ht="16.5" thickBot="1">
      <c r="A256" s="426" t="s">
        <v>12</v>
      </c>
      <c r="B256" s="433"/>
      <c r="C256" s="433"/>
      <c r="D256" s="433"/>
      <c r="E256" s="433"/>
      <c r="F256" s="433"/>
      <c r="G256" s="433"/>
      <c r="H256" s="432"/>
      <c r="I256" s="411"/>
      <c r="J256" s="410"/>
      <c r="K256" s="411"/>
      <c r="L256" s="410"/>
      <c r="M256" s="409"/>
      <c r="N256" s="265"/>
      <c r="O256" s="76"/>
    </row>
    <row r="257" spans="1:15" ht="15.75">
      <c r="A257" s="399" t="s">
        <v>13</v>
      </c>
      <c r="B257" s="406"/>
      <c r="C257" s="406"/>
      <c r="D257" s="406"/>
      <c r="E257" s="406"/>
      <c r="F257" s="406"/>
      <c r="G257" s="406"/>
      <c r="H257" s="408"/>
      <c r="I257" s="588" t="s">
        <v>14</v>
      </c>
      <c r="J257" s="589"/>
      <c r="K257" s="594">
        <v>4.95</v>
      </c>
      <c r="L257" s="595"/>
      <c r="M257" s="372">
        <f>K257*12*I253</f>
        <v>57612.060000000005</v>
      </c>
      <c r="N257" s="264">
        <f>K257/105*100</f>
        <v>4.7142857142857144</v>
      </c>
      <c r="O257" s="256">
        <f>K257-N257</f>
        <v>0.23571428571428577</v>
      </c>
    </row>
    <row r="258" spans="1:15" ht="15.75">
      <c r="A258" s="378" t="s">
        <v>15</v>
      </c>
      <c r="B258" s="384"/>
      <c r="C258" s="384"/>
      <c r="D258" s="384"/>
      <c r="E258" s="384"/>
      <c r="F258" s="384"/>
      <c r="G258" s="384"/>
      <c r="H258" s="383"/>
      <c r="I258" s="586" t="s">
        <v>16</v>
      </c>
      <c r="J258" s="587"/>
      <c r="K258" s="118"/>
      <c r="L258" s="383"/>
      <c r="M258" s="372"/>
      <c r="N258" s="117"/>
      <c r="O258" s="40"/>
    </row>
    <row r="259" spans="1:15" ht="15.75">
      <c r="A259" s="399" t="s">
        <v>17</v>
      </c>
      <c r="B259" s="406"/>
      <c r="C259" s="406"/>
      <c r="D259" s="406"/>
      <c r="E259" s="406"/>
      <c r="F259" s="406"/>
      <c r="G259" s="406"/>
      <c r="H259" s="408"/>
      <c r="I259" s="588"/>
      <c r="J259" s="589"/>
      <c r="K259" s="118"/>
      <c r="L259" s="383"/>
      <c r="M259" s="372"/>
      <c r="N259" s="117"/>
      <c r="O259" s="40"/>
    </row>
    <row r="260" spans="1:15" ht="15.75">
      <c r="A260" s="399" t="s">
        <v>18</v>
      </c>
      <c r="B260" s="406"/>
      <c r="C260" s="406"/>
      <c r="D260" s="406"/>
      <c r="E260" s="406"/>
      <c r="F260" s="406"/>
      <c r="G260" s="406"/>
      <c r="H260" s="408"/>
      <c r="I260" s="646" t="s">
        <v>19</v>
      </c>
      <c r="J260" s="647"/>
      <c r="K260" s="586">
        <v>3.37</v>
      </c>
      <c r="L260" s="587"/>
      <c r="M260" s="372">
        <f>K260*12*I253</f>
        <v>39222.755999999994</v>
      </c>
      <c r="N260" s="117">
        <f>K260/105*100</f>
        <v>3.2095238095238092</v>
      </c>
      <c r="O260" s="40">
        <f>K260-N260</f>
        <v>0.16047619047619088</v>
      </c>
    </row>
    <row r="261" spans="1:15" ht="15.75">
      <c r="A261" s="396" t="s">
        <v>20</v>
      </c>
      <c r="B261" s="393"/>
      <c r="C261" s="393"/>
      <c r="D261" s="393"/>
      <c r="E261" s="393"/>
      <c r="F261" s="393"/>
      <c r="G261" s="393"/>
      <c r="H261" s="392"/>
      <c r="I261" s="586" t="s">
        <v>16</v>
      </c>
      <c r="J261" s="587"/>
      <c r="K261" s="278"/>
      <c r="L261" s="431"/>
      <c r="M261" s="372"/>
      <c r="N261" s="117"/>
      <c r="O261" s="40"/>
    </row>
    <row r="262" spans="1:15" ht="15.75">
      <c r="A262" s="391" t="s">
        <v>21</v>
      </c>
      <c r="B262" s="403"/>
      <c r="C262" s="403"/>
      <c r="D262" s="403"/>
      <c r="E262" s="403"/>
      <c r="F262" s="403"/>
      <c r="G262" s="403"/>
      <c r="H262" s="420"/>
      <c r="I262" s="586"/>
      <c r="J262" s="587"/>
      <c r="K262" s="118"/>
      <c r="L262" s="383"/>
      <c r="M262" s="372"/>
      <c r="N262" s="117"/>
      <c r="O262" s="40"/>
    </row>
    <row r="263" spans="1:15" ht="16.5" thickBot="1">
      <c r="A263" s="399" t="s">
        <v>22</v>
      </c>
      <c r="B263" s="398"/>
      <c r="C263" s="398"/>
      <c r="D263" s="398"/>
      <c r="E263" s="398"/>
      <c r="F263" s="398"/>
      <c r="G263" s="398"/>
      <c r="H263" s="397"/>
      <c r="I263" s="406"/>
      <c r="J263" s="408"/>
      <c r="K263" s="605"/>
      <c r="L263" s="606"/>
      <c r="M263" s="372"/>
      <c r="N263" s="261"/>
      <c r="O263" s="76"/>
    </row>
    <row r="264" spans="1:15" ht="15.75">
      <c r="A264" s="430" t="s">
        <v>23</v>
      </c>
      <c r="B264" s="429"/>
      <c r="C264" s="429"/>
      <c r="D264" s="429"/>
      <c r="E264" s="429"/>
      <c r="F264" s="429"/>
      <c r="G264" s="429"/>
      <c r="H264" s="428"/>
      <c r="I264" s="415"/>
      <c r="J264" s="427"/>
      <c r="K264" s="601">
        <f>K266+K271+K274</f>
        <v>7.0299999999999994</v>
      </c>
      <c r="L264" s="593"/>
      <c r="M264" s="413">
        <f>K264*12*I253</f>
        <v>81820.763999999981</v>
      </c>
      <c r="N264" s="117">
        <f>N266+N271+N274</f>
        <v>6.6952380952380945</v>
      </c>
      <c r="O264" s="117">
        <f>O266+O271+O274</f>
        <v>0.33476190476190482</v>
      </c>
    </row>
    <row r="265" spans="1:15" ht="16.5" thickBot="1">
      <c r="A265" s="426" t="s">
        <v>24</v>
      </c>
      <c r="B265" s="425"/>
      <c r="C265" s="425"/>
      <c r="D265" s="425"/>
      <c r="E265" s="425"/>
      <c r="F265" s="425"/>
      <c r="G265" s="425"/>
      <c r="H265" s="424"/>
      <c r="I265" s="411"/>
      <c r="J265" s="423"/>
      <c r="K265" s="411"/>
      <c r="L265" s="410"/>
      <c r="M265" s="409"/>
      <c r="N265" s="265"/>
      <c r="O265" s="243"/>
    </row>
    <row r="266" spans="1:15" ht="15.75">
      <c r="A266" s="378" t="s">
        <v>25</v>
      </c>
      <c r="B266" s="377"/>
      <c r="C266" s="377"/>
      <c r="D266" s="377"/>
      <c r="E266" s="377"/>
      <c r="F266" s="377"/>
      <c r="G266" s="377"/>
      <c r="H266" s="375"/>
      <c r="I266" s="586" t="s">
        <v>14</v>
      </c>
      <c r="J266" s="587"/>
      <c r="K266" s="594">
        <v>3.44</v>
      </c>
      <c r="L266" s="595"/>
      <c r="M266" s="372">
        <f>K266*12*I253</f>
        <v>40037.472000000002</v>
      </c>
      <c r="N266" s="117">
        <f>K266/105*100</f>
        <v>3.2761904761904761</v>
      </c>
      <c r="O266" s="40">
        <f>K266-N266</f>
        <v>0.16380952380952385</v>
      </c>
    </row>
    <row r="267" spans="1:15" ht="15.75">
      <c r="A267" s="399" t="s">
        <v>26</v>
      </c>
      <c r="B267" s="398"/>
      <c r="C267" s="398"/>
      <c r="D267" s="398"/>
      <c r="E267" s="398"/>
      <c r="F267" s="398"/>
      <c r="G267" s="398"/>
      <c r="H267" s="397"/>
      <c r="I267" s="422"/>
      <c r="J267" s="421"/>
      <c r="K267" s="118"/>
      <c r="L267" s="383"/>
      <c r="M267" s="372"/>
      <c r="N267" s="117"/>
      <c r="O267" s="40"/>
    </row>
    <row r="268" spans="1:15" ht="15.75">
      <c r="A268" s="378" t="s">
        <v>15</v>
      </c>
      <c r="B268" s="384"/>
      <c r="C268" s="384"/>
      <c r="D268" s="384"/>
      <c r="E268" s="384"/>
      <c r="F268" s="384"/>
      <c r="G268" s="384"/>
      <c r="H268" s="383"/>
      <c r="I268" s="586" t="s">
        <v>16</v>
      </c>
      <c r="J268" s="587"/>
      <c r="K268" s="118"/>
      <c r="L268" s="383"/>
      <c r="M268" s="372"/>
      <c r="N268" s="117"/>
      <c r="O268" s="40"/>
    </row>
    <row r="269" spans="1:15" ht="15.75">
      <c r="A269" s="399" t="s">
        <v>17</v>
      </c>
      <c r="B269" s="406"/>
      <c r="C269" s="406"/>
      <c r="D269" s="406"/>
      <c r="E269" s="406"/>
      <c r="F269" s="406"/>
      <c r="G269" s="406"/>
      <c r="H269" s="408"/>
      <c r="I269" s="588"/>
      <c r="J269" s="589"/>
      <c r="K269" s="118"/>
      <c r="L269" s="383"/>
      <c r="M269" s="372"/>
      <c r="N269" s="117"/>
      <c r="O269" s="40"/>
    </row>
    <row r="270" spans="1:15" ht="15.75">
      <c r="A270" s="396" t="s">
        <v>27</v>
      </c>
      <c r="B270" s="393"/>
      <c r="C270" s="392"/>
      <c r="D270" s="384"/>
      <c r="E270" s="384"/>
      <c r="F270" s="384"/>
      <c r="G270" s="384"/>
      <c r="H270" s="383"/>
      <c r="I270" s="586" t="s">
        <v>16</v>
      </c>
      <c r="J270" s="587"/>
      <c r="K270" s="118"/>
      <c r="L270" s="383"/>
      <c r="M270" s="372"/>
      <c r="N270" s="117"/>
      <c r="O270" s="40"/>
    </row>
    <row r="271" spans="1:15" ht="15.75">
      <c r="A271" s="378" t="s">
        <v>28</v>
      </c>
      <c r="B271" s="384"/>
      <c r="C271" s="384"/>
      <c r="D271" s="393"/>
      <c r="E271" s="393"/>
      <c r="F271" s="393"/>
      <c r="G271" s="393"/>
      <c r="H271" s="392"/>
      <c r="I271" s="646" t="s">
        <v>19</v>
      </c>
      <c r="J271" s="647"/>
      <c r="K271" s="586">
        <v>1.61</v>
      </c>
      <c r="L271" s="587"/>
      <c r="M271" s="372">
        <f>K271*12*I253</f>
        <v>18738.468000000001</v>
      </c>
      <c r="N271" s="117">
        <f>K271/105*100</f>
        <v>1.5333333333333334</v>
      </c>
      <c r="O271" s="40">
        <f>K271-N271</f>
        <v>7.6666666666666661E-2</v>
      </c>
    </row>
    <row r="272" spans="1:15" ht="15.75">
      <c r="A272" s="391" t="s">
        <v>29</v>
      </c>
      <c r="B272" s="390"/>
      <c r="C272" s="390"/>
      <c r="D272" s="390"/>
      <c r="E272" s="390"/>
      <c r="F272" s="390"/>
      <c r="G272" s="390"/>
      <c r="H272" s="389"/>
      <c r="I272" s="616" t="s">
        <v>95</v>
      </c>
      <c r="J272" s="617"/>
      <c r="K272" s="118"/>
      <c r="L272" s="383"/>
      <c r="M272" s="372"/>
      <c r="N272" s="211"/>
      <c r="O272" s="211"/>
    </row>
    <row r="273" spans="1:15" ht="15.75">
      <c r="A273" s="399"/>
      <c r="B273" s="398"/>
      <c r="C273" s="398"/>
      <c r="D273" s="398"/>
      <c r="E273" s="398"/>
      <c r="F273" s="398"/>
      <c r="G273" s="398"/>
      <c r="H273" s="397"/>
      <c r="I273" s="406" t="s">
        <v>96</v>
      </c>
      <c r="J273" s="408"/>
      <c r="K273" s="118"/>
      <c r="L273" s="383"/>
      <c r="M273" s="372"/>
      <c r="N273" s="248"/>
      <c r="O273" s="248"/>
    </row>
    <row r="274" spans="1:15" ht="15.75">
      <c r="A274" s="391" t="s">
        <v>30</v>
      </c>
      <c r="B274" s="390"/>
      <c r="C274" s="390"/>
      <c r="D274" s="390"/>
      <c r="E274" s="390"/>
      <c r="F274" s="390"/>
      <c r="G274" s="390"/>
      <c r="H274" s="389"/>
      <c r="I274" s="616" t="s">
        <v>19</v>
      </c>
      <c r="J274" s="617"/>
      <c r="K274" s="586">
        <v>1.98</v>
      </c>
      <c r="L274" s="587"/>
      <c r="M274" s="372">
        <f>K274*12*I253</f>
        <v>23044.823999999997</v>
      </c>
      <c r="N274" s="40">
        <f>K274/105*100</f>
        <v>1.8857142857142857</v>
      </c>
      <c r="O274" s="211">
        <f>K274-N274</f>
        <v>9.4285714285714306E-2</v>
      </c>
    </row>
    <row r="275" spans="1:15" ht="15.75">
      <c r="A275" s="399" t="s">
        <v>31</v>
      </c>
      <c r="B275" s="398"/>
      <c r="C275" s="398"/>
      <c r="D275" s="398"/>
      <c r="E275" s="398"/>
      <c r="F275" s="398"/>
      <c r="G275" s="398"/>
      <c r="H275" s="397"/>
      <c r="I275" s="406"/>
      <c r="J275" s="408"/>
      <c r="K275" s="118"/>
      <c r="L275" s="383"/>
      <c r="M275" s="372"/>
      <c r="N275" s="211"/>
      <c r="O275" s="211"/>
    </row>
    <row r="276" spans="1:15" ht="15.75">
      <c r="A276" s="391" t="s">
        <v>32</v>
      </c>
      <c r="B276" s="390"/>
      <c r="C276" s="390"/>
      <c r="D276" s="390"/>
      <c r="E276" s="390"/>
      <c r="F276" s="390"/>
      <c r="G276" s="390"/>
      <c r="H276" s="389"/>
      <c r="I276" s="586" t="s">
        <v>16</v>
      </c>
      <c r="J276" s="587"/>
      <c r="K276" s="118"/>
      <c r="L276" s="383"/>
      <c r="M276" s="372"/>
      <c r="N276" s="251"/>
      <c r="O276" s="250"/>
    </row>
    <row r="277" spans="1:15" ht="15.75">
      <c r="A277" s="391" t="s">
        <v>33</v>
      </c>
      <c r="B277" s="390"/>
      <c r="C277" s="390"/>
      <c r="D277" s="390"/>
      <c r="E277" s="390"/>
      <c r="F277" s="390"/>
      <c r="G277" s="390"/>
      <c r="H277" s="389"/>
      <c r="I277" s="616" t="s">
        <v>97</v>
      </c>
      <c r="J277" s="617"/>
      <c r="K277" s="403"/>
      <c r="L277" s="420"/>
      <c r="M277" s="419"/>
      <c r="N277" s="248"/>
      <c r="O277" s="248"/>
    </row>
    <row r="278" spans="1:15" ht="16.5" thickBot="1">
      <c r="A278" s="399"/>
      <c r="B278" s="398"/>
      <c r="C278" s="398"/>
      <c r="D278" s="398"/>
      <c r="E278" s="398"/>
      <c r="F278" s="398"/>
      <c r="G278" s="398"/>
      <c r="H278" s="397"/>
      <c r="I278" s="602" t="s">
        <v>98</v>
      </c>
      <c r="J278" s="603"/>
      <c r="K278" s="406"/>
      <c r="L278" s="408"/>
      <c r="M278" s="418"/>
      <c r="N278" s="248"/>
      <c r="O278" s="248"/>
    </row>
    <row r="279" spans="1:15" ht="15.75">
      <c r="A279" s="417" t="s">
        <v>34</v>
      </c>
      <c r="B279" s="416"/>
      <c r="C279" s="416"/>
      <c r="D279" s="416"/>
      <c r="E279" s="416"/>
      <c r="F279" s="416"/>
      <c r="G279" s="415"/>
      <c r="H279" s="414"/>
      <c r="I279" s="415"/>
      <c r="J279" s="414"/>
      <c r="K279" s="648">
        <f>K281+K288+K296+K300+K301+K305</f>
        <v>46.5</v>
      </c>
      <c r="L279" s="649"/>
      <c r="M279" s="413">
        <f>M281+M288+M296+M300+M301+M305</f>
        <v>541204.19999999995</v>
      </c>
      <c r="N279" s="205">
        <f>N281+N288+N296+N300+N301+N305</f>
        <v>44.285714285714285</v>
      </c>
      <c r="O279" s="205">
        <f>O281+O288+O296+O300+O301+O305</f>
        <v>2.2142857142857153</v>
      </c>
    </row>
    <row r="280" spans="1:15" ht="16.5" thickBot="1">
      <c r="A280" s="412"/>
      <c r="B280" s="411"/>
      <c r="C280" s="411"/>
      <c r="D280" s="411"/>
      <c r="E280" s="411"/>
      <c r="F280" s="411"/>
      <c r="G280" s="411"/>
      <c r="H280" s="410"/>
      <c r="I280" s="411"/>
      <c r="J280" s="410"/>
      <c r="K280" s="411"/>
      <c r="L280" s="410"/>
      <c r="M280" s="409"/>
      <c r="N280" s="243"/>
      <c r="O280" s="243"/>
    </row>
    <row r="281" spans="1:15" ht="16.5" thickBot="1">
      <c r="A281" s="650" t="s">
        <v>35</v>
      </c>
      <c r="B281" s="651"/>
      <c r="C281" s="651"/>
      <c r="D281" s="651"/>
      <c r="E281" s="651"/>
      <c r="F281" s="651"/>
      <c r="G281" s="651"/>
      <c r="H281" s="652"/>
      <c r="I281" s="381"/>
      <c r="J281" s="380"/>
      <c r="K281" s="607">
        <f>K282+K283+K284+K286+K287</f>
        <v>10.559999999999999</v>
      </c>
      <c r="L281" s="598"/>
      <c r="M281" s="379">
        <f>K281*12*I253</f>
        <v>122905.72799999999</v>
      </c>
      <c r="N281" s="190">
        <f>N282+N283+N284+N286+N287</f>
        <v>10.057142857142857</v>
      </c>
      <c r="O281" s="190">
        <f>O282+O283+O284+O286+O287</f>
        <v>0.50285714285714345</v>
      </c>
    </row>
    <row r="282" spans="1:15" ht="15.75">
      <c r="A282" s="399" t="s">
        <v>36</v>
      </c>
      <c r="B282" s="398"/>
      <c r="C282" s="398"/>
      <c r="D282" s="398"/>
      <c r="E282" s="398"/>
      <c r="F282" s="398"/>
      <c r="G282" s="398"/>
      <c r="H282" s="397"/>
      <c r="I282" s="588" t="s">
        <v>37</v>
      </c>
      <c r="J282" s="589"/>
      <c r="K282" s="594">
        <v>2.72</v>
      </c>
      <c r="L282" s="595"/>
      <c r="M282" s="372">
        <f>K282*12*I253</f>
        <v>31657.536</v>
      </c>
      <c r="N282" s="211">
        <f>K282/105*100</f>
        <v>2.5904761904761906</v>
      </c>
      <c r="O282" s="211">
        <f>K282-N282</f>
        <v>0.1295238095238096</v>
      </c>
    </row>
    <row r="283" spans="1:15" ht="15.75">
      <c r="A283" s="396" t="s">
        <v>38</v>
      </c>
      <c r="B283" s="395"/>
      <c r="C283" s="395"/>
      <c r="D283" s="395"/>
      <c r="E283" s="395"/>
      <c r="F283" s="395"/>
      <c r="G283" s="395"/>
      <c r="H283" s="394"/>
      <c r="I283" s="646" t="s">
        <v>39</v>
      </c>
      <c r="J283" s="647"/>
      <c r="K283" s="586">
        <v>5.13</v>
      </c>
      <c r="L283" s="587"/>
      <c r="M283" s="372">
        <f>K283*12*I253</f>
        <v>59707.044000000002</v>
      </c>
      <c r="N283" s="211">
        <f>K283/105*100</f>
        <v>4.8857142857142852</v>
      </c>
      <c r="O283" s="211">
        <f>K283-N283</f>
        <v>0.24428571428571466</v>
      </c>
    </row>
    <row r="284" spans="1:15" ht="15.75">
      <c r="A284" s="391" t="s">
        <v>40</v>
      </c>
      <c r="B284" s="390"/>
      <c r="C284" s="390"/>
      <c r="D284" s="390"/>
      <c r="E284" s="390"/>
      <c r="F284" s="390"/>
      <c r="G284" s="390"/>
      <c r="H284" s="389"/>
      <c r="I284" s="616" t="s">
        <v>19</v>
      </c>
      <c r="J284" s="617"/>
      <c r="K284" s="586">
        <v>0.76</v>
      </c>
      <c r="L284" s="587"/>
      <c r="M284" s="372">
        <f>K284*12*I253</f>
        <v>8845.4880000000012</v>
      </c>
      <c r="N284" s="211">
        <f>K284/105*100</f>
        <v>0.72380952380952379</v>
      </c>
      <c r="O284" s="211">
        <f>K284-N284</f>
        <v>3.6190476190476217E-2</v>
      </c>
    </row>
    <row r="285" spans="1:15" ht="15.75">
      <c r="A285" s="399" t="s">
        <v>41</v>
      </c>
      <c r="B285" s="406"/>
      <c r="C285" s="406"/>
      <c r="D285" s="406"/>
      <c r="E285" s="398"/>
      <c r="F285" s="398"/>
      <c r="G285" s="398"/>
      <c r="H285" s="397"/>
      <c r="I285" s="406"/>
      <c r="J285" s="408"/>
      <c r="K285" s="384"/>
      <c r="L285" s="383"/>
      <c r="M285" s="372"/>
      <c r="N285" s="211"/>
      <c r="O285" s="211"/>
    </row>
    <row r="286" spans="1:15" ht="15.75">
      <c r="A286" s="396" t="s">
        <v>42</v>
      </c>
      <c r="B286" s="395"/>
      <c r="C286" s="395"/>
      <c r="D286" s="395"/>
      <c r="E286" s="395"/>
      <c r="F286" s="395"/>
      <c r="G286" s="395"/>
      <c r="H286" s="394"/>
      <c r="I286" s="646" t="s">
        <v>14</v>
      </c>
      <c r="J286" s="647"/>
      <c r="K286" s="586">
        <v>0.26</v>
      </c>
      <c r="L286" s="587"/>
      <c r="M286" s="372">
        <f>K286*12*I253</f>
        <v>3026.0880000000002</v>
      </c>
      <c r="N286" s="211">
        <f>K286/105*100</f>
        <v>0.24761904761904766</v>
      </c>
      <c r="O286" s="211">
        <f>K286-N286</f>
        <v>1.2380952380952354E-2</v>
      </c>
    </row>
    <row r="287" spans="1:15" ht="16.5" thickBot="1">
      <c r="A287" s="391" t="s">
        <v>43</v>
      </c>
      <c r="B287" s="390"/>
      <c r="C287" s="390"/>
      <c r="D287" s="390"/>
      <c r="E287" s="390"/>
      <c r="F287" s="390"/>
      <c r="G287" s="390"/>
      <c r="H287" s="389"/>
      <c r="I287" s="590" t="s">
        <v>14</v>
      </c>
      <c r="J287" s="591"/>
      <c r="K287" s="602">
        <v>1.69</v>
      </c>
      <c r="L287" s="603"/>
      <c r="M287" s="372">
        <f>K287*12*I253</f>
        <v>19669.572</v>
      </c>
      <c r="N287" s="211">
        <f>K287/105*100</f>
        <v>1.6095238095238094</v>
      </c>
      <c r="O287" s="211">
        <f>K287-N287</f>
        <v>8.047619047619059E-2</v>
      </c>
    </row>
    <row r="288" spans="1:15" ht="16.5" thickBot="1">
      <c r="A288" s="653" t="s">
        <v>44</v>
      </c>
      <c r="B288" s="654"/>
      <c r="C288" s="654"/>
      <c r="D288" s="654"/>
      <c r="E288" s="654"/>
      <c r="F288" s="654"/>
      <c r="G288" s="654"/>
      <c r="H288" s="655"/>
      <c r="I288" s="381"/>
      <c r="J288" s="380"/>
      <c r="K288" s="610">
        <f>K289+K290+K292+K293+K294+K295</f>
        <v>3.73</v>
      </c>
      <c r="L288" s="609"/>
      <c r="M288" s="379">
        <f>K288*12*I253</f>
        <v>43412.723999999995</v>
      </c>
      <c r="N288" s="190">
        <f>SUM(N289:N295)</f>
        <v>3.5523809523809522</v>
      </c>
      <c r="O288" s="190">
        <f>SUM(O289:O295)</f>
        <v>0.17761904761904779</v>
      </c>
    </row>
    <row r="289" spans="1:15" ht="15.75">
      <c r="A289" s="407" t="s">
        <v>45</v>
      </c>
      <c r="B289" s="406"/>
      <c r="C289" s="406"/>
      <c r="D289" s="406"/>
      <c r="E289" s="406"/>
      <c r="F289" s="398"/>
      <c r="G289" s="398"/>
      <c r="H289" s="397"/>
      <c r="I289" s="405"/>
      <c r="J289" s="383"/>
      <c r="K289" s="594">
        <v>0.33</v>
      </c>
      <c r="L289" s="595"/>
      <c r="M289" s="372">
        <f>K289*12*I253</f>
        <v>3840.8040000000001</v>
      </c>
      <c r="N289" s="211">
        <f>K289/105*100</f>
        <v>0.31428571428571428</v>
      </c>
      <c r="O289" s="211">
        <f>K289-N289</f>
        <v>1.5714285714285736E-2</v>
      </c>
    </row>
    <row r="290" spans="1:15" ht="15.75">
      <c r="A290" s="404" t="s">
        <v>46</v>
      </c>
      <c r="B290" s="403"/>
      <c r="C290" s="403"/>
      <c r="D290" s="403"/>
      <c r="E290" s="403"/>
      <c r="F290" s="390"/>
      <c r="G290" s="390"/>
      <c r="H290" s="389"/>
      <c r="I290" s="586" t="s">
        <v>47</v>
      </c>
      <c r="J290" s="587"/>
      <c r="K290" s="586">
        <v>1.46</v>
      </c>
      <c r="L290" s="587"/>
      <c r="M290" s="372">
        <f>K290*12*I253</f>
        <v>16992.647999999997</v>
      </c>
      <c r="N290" s="211">
        <f>K290/105*100</f>
        <v>1.3904761904761904</v>
      </c>
      <c r="O290" s="211">
        <f>K290-N290</f>
        <v>6.9523809523809543E-2</v>
      </c>
    </row>
    <row r="291" spans="1:15" ht="15.75">
      <c r="A291" s="399" t="s">
        <v>48</v>
      </c>
      <c r="B291" s="398"/>
      <c r="C291" s="398"/>
      <c r="D291" s="398"/>
      <c r="E291" s="398"/>
      <c r="F291" s="398"/>
      <c r="G291" s="398"/>
      <c r="H291" s="397"/>
      <c r="I291" s="588" t="s">
        <v>49</v>
      </c>
      <c r="J291" s="589"/>
      <c r="K291" s="118"/>
      <c r="L291" s="383"/>
      <c r="M291" s="372"/>
      <c r="N291" s="211"/>
      <c r="O291" s="211"/>
    </row>
    <row r="292" spans="1:15" ht="15.75">
      <c r="A292" s="396" t="s">
        <v>50</v>
      </c>
      <c r="B292" s="395"/>
      <c r="C292" s="395"/>
      <c r="D292" s="395"/>
      <c r="E292" s="395"/>
      <c r="F292" s="395"/>
      <c r="G292" s="395"/>
      <c r="H292" s="394"/>
      <c r="I292" s="646" t="s">
        <v>51</v>
      </c>
      <c r="J292" s="647"/>
      <c r="K292" s="586">
        <v>0.96</v>
      </c>
      <c r="L292" s="587"/>
      <c r="M292" s="372">
        <f>K292*12*I253</f>
        <v>11173.248</v>
      </c>
      <c r="N292" s="211">
        <f>K292/105*100</f>
        <v>0.91428571428571415</v>
      </c>
      <c r="O292" s="211">
        <f>K292-N292</f>
        <v>4.5714285714285818E-2</v>
      </c>
    </row>
    <row r="293" spans="1:15" ht="15.75">
      <c r="A293" s="396" t="s">
        <v>52</v>
      </c>
      <c r="B293" s="395"/>
      <c r="C293" s="395"/>
      <c r="D293" s="395"/>
      <c r="E293" s="395"/>
      <c r="F293" s="395"/>
      <c r="G293" s="395"/>
      <c r="H293" s="394"/>
      <c r="I293" s="646" t="s">
        <v>53</v>
      </c>
      <c r="J293" s="647"/>
      <c r="K293" s="586">
        <v>0.37</v>
      </c>
      <c r="L293" s="587"/>
      <c r="M293" s="372">
        <f>K293*12*I253</f>
        <v>4306.3559999999998</v>
      </c>
      <c r="N293" s="211">
        <f>K293/105*100</f>
        <v>0.35238095238095235</v>
      </c>
      <c r="O293" s="211">
        <f>K293-N293</f>
        <v>1.7619047619047645E-2</v>
      </c>
    </row>
    <row r="294" spans="1:15" ht="15.75">
      <c r="A294" s="391" t="s">
        <v>58</v>
      </c>
      <c r="B294" s="390"/>
      <c r="C294" s="390"/>
      <c r="D294" s="390"/>
      <c r="E294" s="390"/>
      <c r="F294" s="390"/>
      <c r="G294" s="390"/>
      <c r="H294" s="389"/>
      <c r="I294" s="646" t="s">
        <v>59</v>
      </c>
      <c r="J294" s="647"/>
      <c r="K294" s="599">
        <v>0.27</v>
      </c>
      <c r="L294" s="600"/>
      <c r="M294" s="372">
        <f>K294*12*I253</f>
        <v>3142.4760000000001</v>
      </c>
      <c r="N294" s="211">
        <f>K294/105*100</f>
        <v>0.25714285714285717</v>
      </c>
      <c r="O294" s="211">
        <f>K294-N294</f>
        <v>1.2857142857142845E-2</v>
      </c>
    </row>
    <row r="295" spans="1:15" ht="16.5" thickBot="1">
      <c r="A295" s="391" t="s">
        <v>60</v>
      </c>
      <c r="B295" s="390"/>
      <c r="C295" s="390"/>
      <c r="D295" s="390"/>
      <c r="E295" s="390"/>
      <c r="F295" s="390"/>
      <c r="G295" s="390"/>
      <c r="H295" s="389"/>
      <c r="I295" s="590" t="s">
        <v>61</v>
      </c>
      <c r="J295" s="591"/>
      <c r="K295" s="605">
        <v>0.34</v>
      </c>
      <c r="L295" s="606"/>
      <c r="M295" s="402">
        <f>K295*12*I253</f>
        <v>3957.192</v>
      </c>
      <c r="N295" s="211">
        <f>K295/105*100</f>
        <v>0.32380952380952382</v>
      </c>
      <c r="O295" s="211">
        <f>K295-N295</f>
        <v>1.61904761904762E-2</v>
      </c>
    </row>
    <row r="296" spans="1:15" ht="16.5" thickBot="1">
      <c r="A296" s="653" t="s">
        <v>123</v>
      </c>
      <c r="B296" s="654"/>
      <c r="C296" s="654"/>
      <c r="D296" s="654"/>
      <c r="E296" s="654"/>
      <c r="F296" s="654"/>
      <c r="G296" s="654"/>
      <c r="H296" s="655"/>
      <c r="I296" s="401"/>
      <c r="J296" s="400"/>
      <c r="K296" s="610">
        <f>K297+K298+K299</f>
        <v>2.2800000000000002</v>
      </c>
      <c r="L296" s="609"/>
      <c r="M296" s="379">
        <f>K296*12*I253</f>
        <v>26536.464000000004</v>
      </c>
      <c r="N296" s="190">
        <f>SUM(N297:N299)</f>
        <v>2.1714285714285717</v>
      </c>
      <c r="O296" s="190">
        <f>SUM(O297:O299)</f>
        <v>0.1085714285714286</v>
      </c>
    </row>
    <row r="297" spans="1:15" ht="15.75">
      <c r="A297" s="399" t="s">
        <v>63</v>
      </c>
      <c r="B297" s="398"/>
      <c r="C297" s="398"/>
      <c r="D297" s="398"/>
      <c r="E297" s="398"/>
      <c r="F297" s="398"/>
      <c r="G297" s="398"/>
      <c r="H297" s="397"/>
      <c r="I297" s="656" t="s">
        <v>64</v>
      </c>
      <c r="J297" s="657"/>
      <c r="K297" s="611">
        <v>1.02</v>
      </c>
      <c r="L297" s="612"/>
      <c r="M297" s="372">
        <f>K297*12*I253</f>
        <v>11871.575999999999</v>
      </c>
      <c r="N297" s="211">
        <f>K297/105*100</f>
        <v>0.97142857142857153</v>
      </c>
      <c r="O297" s="211">
        <f>K297-N297</f>
        <v>4.8571428571428488E-2</v>
      </c>
    </row>
    <row r="298" spans="1:15" ht="15.75">
      <c r="A298" s="396" t="s">
        <v>68</v>
      </c>
      <c r="B298" s="395"/>
      <c r="C298" s="395"/>
      <c r="D298" s="395"/>
      <c r="E298" s="395"/>
      <c r="F298" s="395"/>
      <c r="G298" s="395"/>
      <c r="H298" s="394"/>
      <c r="I298" s="393" t="s">
        <v>69</v>
      </c>
      <c r="J298" s="392"/>
      <c r="K298" s="599">
        <v>0.91</v>
      </c>
      <c r="L298" s="600"/>
      <c r="M298" s="372">
        <f>K298*12*I253</f>
        <v>10591.307999999999</v>
      </c>
      <c r="N298" s="211">
        <f>K298/105*100</f>
        <v>0.86666666666666659</v>
      </c>
      <c r="O298" s="211">
        <f>K298-N298</f>
        <v>4.3333333333333446E-2</v>
      </c>
    </row>
    <row r="299" spans="1:15" ht="16.5" thickBot="1">
      <c r="A299" s="391" t="s">
        <v>58</v>
      </c>
      <c r="B299" s="390"/>
      <c r="C299" s="390"/>
      <c r="D299" s="390"/>
      <c r="E299" s="390"/>
      <c r="F299" s="390"/>
      <c r="G299" s="390"/>
      <c r="H299" s="389"/>
      <c r="I299" s="590" t="s">
        <v>59</v>
      </c>
      <c r="J299" s="591"/>
      <c r="K299" s="605">
        <v>0.35</v>
      </c>
      <c r="L299" s="606"/>
      <c r="M299" s="372">
        <f>K299*12*I253</f>
        <v>4073.579999999999</v>
      </c>
      <c r="N299" s="211">
        <f>K299/105*100</f>
        <v>0.33333333333333331</v>
      </c>
      <c r="O299" s="211">
        <f>K299-N299</f>
        <v>1.6666666666666663E-2</v>
      </c>
    </row>
    <row r="300" spans="1:15" ht="16.5" thickBot="1">
      <c r="A300" s="387" t="s">
        <v>124</v>
      </c>
      <c r="B300" s="386"/>
      <c r="C300" s="386"/>
      <c r="D300" s="386"/>
      <c r="E300" s="386"/>
      <c r="F300" s="386"/>
      <c r="G300" s="386"/>
      <c r="H300" s="385"/>
      <c r="I300" s="658" t="s">
        <v>71</v>
      </c>
      <c r="J300" s="659"/>
      <c r="K300" s="610">
        <v>27.41</v>
      </c>
      <c r="L300" s="609"/>
      <c r="M300" s="379">
        <f>K300*12*I253</f>
        <v>319019.50800000003</v>
      </c>
      <c r="N300" s="190">
        <f>K300/105*100</f>
        <v>26.104761904761904</v>
      </c>
      <c r="O300" s="190">
        <f>K300-N300</f>
        <v>1.3052380952380958</v>
      </c>
    </row>
    <row r="301" spans="1:15" ht="16.5" thickBot="1">
      <c r="A301" s="650" t="s">
        <v>125</v>
      </c>
      <c r="B301" s="651"/>
      <c r="C301" s="651"/>
      <c r="D301" s="651"/>
      <c r="E301" s="651"/>
      <c r="F301" s="651"/>
      <c r="G301" s="651"/>
      <c r="H301" s="652"/>
      <c r="I301" s="381"/>
      <c r="J301" s="380"/>
      <c r="K301" s="610">
        <v>2.2599999999999998</v>
      </c>
      <c r="L301" s="609"/>
      <c r="M301" s="379">
        <f>K301*12*I253</f>
        <v>26303.687999999998</v>
      </c>
      <c r="N301" s="190">
        <f>K301/105*100</f>
        <v>2.1523809523809523</v>
      </c>
      <c r="O301" s="190">
        <f>K301-N301</f>
        <v>0.1076190476190475</v>
      </c>
    </row>
    <row r="302" spans="1:15" ht="15.75">
      <c r="A302" s="378" t="s">
        <v>99</v>
      </c>
      <c r="B302" s="377"/>
      <c r="C302" s="377"/>
      <c r="D302" s="377"/>
      <c r="E302" s="377"/>
      <c r="F302" s="377"/>
      <c r="G302" s="377"/>
      <c r="H302" s="375"/>
      <c r="I302" s="594" t="s">
        <v>73</v>
      </c>
      <c r="J302" s="595"/>
      <c r="K302" s="374"/>
      <c r="L302" s="373"/>
      <c r="M302" s="372"/>
      <c r="N302" s="211"/>
      <c r="O302" s="211"/>
    </row>
    <row r="303" spans="1:15" ht="15.75">
      <c r="A303" s="378" t="s">
        <v>100</v>
      </c>
      <c r="B303" s="377"/>
      <c r="C303" s="377"/>
      <c r="D303" s="377"/>
      <c r="E303" s="377"/>
      <c r="F303" s="377"/>
      <c r="G303" s="377"/>
      <c r="H303" s="375"/>
      <c r="I303" s="384"/>
      <c r="J303" s="383"/>
      <c r="K303" s="374"/>
      <c r="L303" s="373"/>
      <c r="M303" s="372"/>
      <c r="N303" s="211"/>
      <c r="O303" s="211"/>
    </row>
    <row r="304" spans="1:15" ht="16.5" thickBot="1">
      <c r="A304" s="378" t="s">
        <v>101</v>
      </c>
      <c r="B304" s="377"/>
      <c r="C304" s="377"/>
      <c r="D304" s="377"/>
      <c r="E304" s="377"/>
      <c r="F304" s="377"/>
      <c r="G304" s="377"/>
      <c r="H304" s="375"/>
      <c r="I304" s="388"/>
      <c r="J304" s="383"/>
      <c r="K304" s="374"/>
      <c r="L304" s="373"/>
      <c r="M304" s="372"/>
      <c r="N304" s="211"/>
      <c r="O304" s="211"/>
    </row>
    <row r="305" spans="1:15" ht="16.5" thickBot="1">
      <c r="A305" s="387" t="s">
        <v>126</v>
      </c>
      <c r="B305" s="386"/>
      <c r="C305" s="386"/>
      <c r="D305" s="386"/>
      <c r="E305" s="386"/>
      <c r="F305" s="386"/>
      <c r="G305" s="386"/>
      <c r="H305" s="385"/>
      <c r="I305" s="381"/>
      <c r="J305" s="380"/>
      <c r="K305" s="610">
        <v>0.26</v>
      </c>
      <c r="L305" s="609"/>
      <c r="M305" s="379">
        <f>K305*12*I253</f>
        <v>3026.0880000000002</v>
      </c>
      <c r="N305" s="190">
        <f>K305/105*100</f>
        <v>0.24761904761904766</v>
      </c>
      <c r="O305" s="190">
        <f>K305-N305</f>
        <v>1.2380952380952354E-2</v>
      </c>
    </row>
    <row r="306" spans="1:15" ht="15.75">
      <c r="A306" s="378" t="s">
        <v>75</v>
      </c>
      <c r="B306" s="377"/>
      <c r="C306" s="377"/>
      <c r="D306" s="377"/>
      <c r="E306" s="377"/>
      <c r="F306" s="377"/>
      <c r="G306" s="377"/>
      <c r="H306" s="375"/>
      <c r="I306" s="594" t="s">
        <v>14</v>
      </c>
      <c r="J306" s="595"/>
      <c r="K306" s="382"/>
      <c r="L306" s="373"/>
      <c r="M306" s="372"/>
      <c r="N306" s="211"/>
      <c r="O306" s="211"/>
    </row>
    <row r="307" spans="1:15" ht="16.5" thickBot="1">
      <c r="A307" s="378" t="s">
        <v>76</v>
      </c>
      <c r="B307" s="377"/>
      <c r="C307" s="377"/>
      <c r="D307" s="377"/>
      <c r="E307" s="377"/>
      <c r="F307" s="377"/>
      <c r="G307" s="377"/>
      <c r="H307" s="375"/>
      <c r="I307" s="384"/>
      <c r="J307" s="383"/>
      <c r="K307" s="382"/>
      <c r="L307" s="373"/>
      <c r="M307" s="372"/>
      <c r="N307" s="211"/>
      <c r="O307" s="211"/>
    </row>
    <row r="308" spans="1:15" ht="16.5" thickBot="1">
      <c r="A308" s="650" t="s">
        <v>77</v>
      </c>
      <c r="B308" s="651"/>
      <c r="C308" s="651"/>
      <c r="D308" s="651"/>
      <c r="E308" s="651"/>
      <c r="F308" s="651"/>
      <c r="G308" s="651"/>
      <c r="H308" s="652"/>
      <c r="I308" s="381"/>
      <c r="J308" s="380"/>
      <c r="K308" s="610">
        <v>11.53</v>
      </c>
      <c r="L308" s="609"/>
      <c r="M308" s="379">
        <f>K308*12*I253</f>
        <v>134195.36399999997</v>
      </c>
      <c r="N308" s="190">
        <f>K308/105*100</f>
        <v>10.980952380952381</v>
      </c>
      <c r="O308" s="190">
        <f>K308-N308</f>
        <v>0.54904761904761834</v>
      </c>
    </row>
    <row r="309" spans="1:15" ht="15.75">
      <c r="A309" s="378" t="s">
        <v>102</v>
      </c>
      <c r="B309" s="376"/>
      <c r="C309" s="376"/>
      <c r="D309" s="376"/>
      <c r="E309" s="376"/>
      <c r="F309" s="377"/>
      <c r="G309" s="376"/>
      <c r="H309" s="375"/>
      <c r="I309" s="586" t="s">
        <v>78</v>
      </c>
      <c r="J309" s="587"/>
      <c r="K309" s="374"/>
      <c r="L309" s="373"/>
      <c r="M309" s="372"/>
      <c r="N309" s="211"/>
      <c r="O309" s="211"/>
    </row>
    <row r="310" spans="1:15" ht="15.75">
      <c r="A310" s="378" t="s">
        <v>103</v>
      </c>
      <c r="B310" s="376"/>
      <c r="C310" s="376"/>
      <c r="D310" s="376"/>
      <c r="E310" s="376"/>
      <c r="F310" s="377"/>
      <c r="G310" s="376"/>
      <c r="H310" s="375"/>
      <c r="I310" s="586" t="s">
        <v>79</v>
      </c>
      <c r="J310" s="587"/>
      <c r="K310" s="374"/>
      <c r="L310" s="373"/>
      <c r="M310" s="372"/>
      <c r="N310" s="211"/>
      <c r="O310" s="40"/>
    </row>
    <row r="311" spans="1:15" ht="15.75">
      <c r="A311" s="378" t="s">
        <v>104</v>
      </c>
      <c r="B311" s="376"/>
      <c r="C311" s="376"/>
      <c r="D311" s="376"/>
      <c r="E311" s="376"/>
      <c r="F311" s="377"/>
      <c r="G311" s="376"/>
      <c r="H311" s="375"/>
      <c r="I311" s="586" t="s">
        <v>80</v>
      </c>
      <c r="J311" s="587"/>
      <c r="K311" s="374"/>
      <c r="L311" s="373"/>
      <c r="M311" s="372"/>
      <c r="N311" s="211"/>
      <c r="O311" s="40"/>
    </row>
    <row r="312" spans="1:15" ht="15.75">
      <c r="A312" s="311" t="s">
        <v>105</v>
      </c>
      <c r="B312" s="309"/>
      <c r="C312" s="309"/>
      <c r="D312" s="309"/>
      <c r="E312" s="309"/>
      <c r="F312" s="310"/>
      <c r="G312" s="309"/>
      <c r="H312" s="308"/>
      <c r="I312" s="582" t="s">
        <v>81</v>
      </c>
      <c r="J312" s="583"/>
      <c r="K312" s="305"/>
      <c r="L312" s="304"/>
      <c r="M312" s="288"/>
      <c r="N312" s="211"/>
      <c r="O312" s="40"/>
    </row>
    <row r="313" spans="1:15" ht="15.75">
      <c r="A313" s="311" t="s">
        <v>106</v>
      </c>
      <c r="B313" s="309"/>
      <c r="C313" s="309"/>
      <c r="D313" s="309"/>
      <c r="E313" s="309"/>
      <c r="F313" s="310"/>
      <c r="G313" s="309"/>
      <c r="H313" s="308"/>
      <c r="I313" s="582" t="s">
        <v>82</v>
      </c>
      <c r="J313" s="583"/>
      <c r="K313" s="305"/>
      <c r="L313" s="304"/>
      <c r="M313" s="288"/>
      <c r="N313" s="211"/>
      <c r="O313" s="40"/>
    </row>
    <row r="314" spans="1:15" ht="15.75">
      <c r="A314" s="311" t="s">
        <v>107</v>
      </c>
      <c r="B314" s="309"/>
      <c r="C314" s="309"/>
      <c r="D314" s="309"/>
      <c r="E314" s="309"/>
      <c r="F314" s="310"/>
      <c r="G314" s="309"/>
      <c r="H314" s="308"/>
      <c r="I314" s="307"/>
      <c r="J314" s="306"/>
      <c r="K314" s="305"/>
      <c r="L314" s="304"/>
      <c r="M314" s="288"/>
      <c r="N314" s="211"/>
      <c r="O314" s="40"/>
    </row>
    <row r="315" spans="1:15" ht="15.75">
      <c r="A315" s="311" t="s">
        <v>108</v>
      </c>
      <c r="B315" s="309"/>
      <c r="C315" s="309"/>
      <c r="D315" s="309"/>
      <c r="E315" s="309"/>
      <c r="F315" s="310"/>
      <c r="G315" s="309"/>
      <c r="H315" s="308"/>
      <c r="I315" s="307"/>
      <c r="J315" s="306"/>
      <c r="K315" s="305"/>
      <c r="L315" s="304"/>
      <c r="M315" s="288"/>
      <c r="N315" s="211"/>
      <c r="O315" s="40"/>
    </row>
    <row r="316" spans="1:15" ht="15.75">
      <c r="A316" s="311" t="s">
        <v>109</v>
      </c>
      <c r="B316" s="309"/>
      <c r="C316" s="309"/>
      <c r="D316" s="309"/>
      <c r="E316" s="309"/>
      <c r="F316" s="310"/>
      <c r="G316" s="309"/>
      <c r="H316" s="308"/>
      <c r="I316" s="307"/>
      <c r="J316" s="306"/>
      <c r="K316" s="305"/>
      <c r="L316" s="304"/>
      <c r="M316" s="288"/>
      <c r="N316" s="211"/>
      <c r="O316" s="40"/>
    </row>
    <row r="317" spans="1:15" ht="15.75">
      <c r="A317" s="311" t="s">
        <v>83</v>
      </c>
      <c r="B317" s="309"/>
      <c r="C317" s="309"/>
      <c r="D317" s="309"/>
      <c r="E317" s="309"/>
      <c r="F317" s="310"/>
      <c r="G317" s="309"/>
      <c r="H317" s="308"/>
      <c r="I317" s="307"/>
      <c r="J317" s="306"/>
      <c r="K317" s="305"/>
      <c r="L317" s="304"/>
      <c r="M317" s="288"/>
      <c r="N317" s="211"/>
      <c r="O317" s="40"/>
    </row>
    <row r="318" spans="1:15" ht="15.75">
      <c r="A318" s="311" t="s">
        <v>110</v>
      </c>
      <c r="B318" s="309"/>
      <c r="C318" s="309"/>
      <c r="D318" s="309"/>
      <c r="E318" s="309"/>
      <c r="F318" s="310"/>
      <c r="G318" s="309"/>
      <c r="H318" s="308"/>
      <c r="I318" s="307"/>
      <c r="J318" s="306"/>
      <c r="K318" s="305"/>
      <c r="L318" s="304"/>
      <c r="M318" s="288"/>
      <c r="N318" s="211"/>
      <c r="O318" s="40"/>
    </row>
    <row r="319" spans="1:15" ht="16.5" thickBot="1">
      <c r="A319" s="634" t="s">
        <v>111</v>
      </c>
      <c r="B319" s="635"/>
      <c r="C319" s="635"/>
      <c r="D319" s="635"/>
      <c r="E319" s="635"/>
      <c r="F319" s="635"/>
      <c r="G319" s="635"/>
      <c r="H319" s="636"/>
      <c r="I319" s="307"/>
      <c r="J319" s="306"/>
      <c r="K319" s="307"/>
      <c r="L319" s="306"/>
      <c r="M319" s="288"/>
      <c r="N319" s="211"/>
      <c r="O319" s="40"/>
    </row>
    <row r="320" spans="1:15" ht="15.75">
      <c r="A320" s="302" t="s">
        <v>84</v>
      </c>
      <c r="B320" s="301"/>
      <c r="C320" s="301"/>
      <c r="D320" s="301"/>
      <c r="E320" s="301"/>
      <c r="F320" s="301"/>
      <c r="G320" s="301"/>
      <c r="H320" s="301"/>
      <c r="I320" s="632" t="s">
        <v>85</v>
      </c>
      <c r="J320" s="633"/>
      <c r="K320" s="300"/>
      <c r="L320" s="299"/>
      <c r="M320" s="298"/>
      <c r="N320" s="206"/>
      <c r="O320" s="256"/>
    </row>
    <row r="321" spans="1:16" ht="16.5" thickBot="1">
      <c r="A321" s="295" t="s">
        <v>86</v>
      </c>
      <c r="B321" s="294"/>
      <c r="C321" s="294"/>
      <c r="D321" s="294"/>
      <c r="E321" s="294"/>
      <c r="F321" s="294"/>
      <c r="G321" s="294"/>
      <c r="H321" s="294"/>
      <c r="I321" s="293"/>
      <c r="J321" s="291"/>
      <c r="K321" s="292"/>
      <c r="L321" s="291"/>
      <c r="M321" s="290"/>
      <c r="N321" s="198"/>
      <c r="O321" s="371"/>
    </row>
    <row r="322" spans="1:16" ht="16.5" thickBot="1">
      <c r="A322" s="537" t="s">
        <v>87</v>
      </c>
      <c r="B322" s="538"/>
      <c r="C322" s="538"/>
      <c r="D322" s="538"/>
      <c r="E322" s="538"/>
      <c r="F322" s="538"/>
      <c r="G322" s="538"/>
      <c r="H322" s="539"/>
      <c r="I322" s="637" t="s">
        <v>88</v>
      </c>
      <c r="J322" s="638"/>
      <c r="K322" s="660">
        <v>1.89</v>
      </c>
      <c r="L322" s="661"/>
      <c r="M322" s="283">
        <f>K322*12*I253</f>
        <v>21997.331999999999</v>
      </c>
      <c r="N322" s="191">
        <f>K322/105*100</f>
        <v>1.7999999999999998</v>
      </c>
      <c r="O322" s="370">
        <f>K322-N322</f>
        <v>9.000000000000008E-2</v>
      </c>
    </row>
    <row r="323" spans="1:16" ht="16.5" thickBot="1">
      <c r="A323" s="170" t="s">
        <v>145</v>
      </c>
      <c r="B323" s="171"/>
      <c r="C323" s="171"/>
      <c r="D323" s="171"/>
      <c r="E323" s="171"/>
      <c r="F323" s="171"/>
      <c r="G323" s="171"/>
      <c r="H323" s="171"/>
      <c r="I323" s="637" t="s">
        <v>85</v>
      </c>
      <c r="J323" s="639"/>
      <c r="K323" s="660">
        <v>0.67</v>
      </c>
      <c r="L323" s="661"/>
      <c r="M323" s="283">
        <f>K323*I253*12</f>
        <v>7797.9959999999992</v>
      </c>
      <c r="N323" s="191">
        <f>K323/105*100</f>
        <v>0.63809523809523816</v>
      </c>
      <c r="O323" s="370">
        <f>K323-N323</f>
        <v>3.190476190476188E-2</v>
      </c>
    </row>
    <row r="324" spans="1:16" ht="16.5" thickBot="1">
      <c r="A324" s="170" t="s">
        <v>90</v>
      </c>
      <c r="B324" s="171"/>
      <c r="C324" s="171"/>
      <c r="D324" s="171"/>
      <c r="E324" s="171"/>
      <c r="F324" s="171"/>
      <c r="G324" s="171"/>
      <c r="H324" s="171"/>
      <c r="I324" s="287"/>
      <c r="J324" s="286"/>
      <c r="K324" s="660">
        <v>1.6</v>
      </c>
      <c r="L324" s="661"/>
      <c r="M324" s="283">
        <f>K324*I253*12</f>
        <v>18622.080000000002</v>
      </c>
      <c r="N324" s="191">
        <f>K324/105*100</f>
        <v>1.5238095238095237</v>
      </c>
      <c r="O324" s="370">
        <f>K324-N324</f>
        <v>7.6190476190476364E-2</v>
      </c>
    </row>
    <row r="325" spans="1:16" ht="16.5" thickBot="1">
      <c r="A325" s="662" t="s">
        <v>91</v>
      </c>
      <c r="B325" s="663"/>
      <c r="C325" s="663"/>
      <c r="D325" s="663"/>
      <c r="E325" s="663"/>
      <c r="F325" s="663"/>
      <c r="G325" s="663"/>
      <c r="H325" s="663"/>
      <c r="I325" s="369"/>
      <c r="J325" s="368"/>
      <c r="K325" s="618">
        <v>73.849999999999994</v>
      </c>
      <c r="L325" s="619"/>
      <c r="M325" s="368">
        <f>K325*I253*12</f>
        <v>859525.37999999989</v>
      </c>
      <c r="N325" s="186"/>
      <c r="O325" s="367"/>
    </row>
    <row r="326" spans="1:16" ht="16.5" thickBot="1">
      <c r="A326" s="640" t="s">
        <v>92</v>
      </c>
      <c r="B326" s="641"/>
      <c r="C326" s="641"/>
      <c r="D326" s="641"/>
      <c r="E326" s="641"/>
      <c r="F326" s="641"/>
      <c r="G326" s="641"/>
      <c r="H326" s="641"/>
      <c r="I326" s="641"/>
      <c r="J326" s="641"/>
      <c r="K326" s="618">
        <f>K327-K325</f>
        <v>3.6900000000000119</v>
      </c>
      <c r="L326" s="619"/>
      <c r="M326" s="283">
        <f>K326*I253*12</f>
        <v>42947.172000000137</v>
      </c>
      <c r="N326" s="182"/>
      <c r="O326" s="366"/>
    </row>
    <row r="327" spans="1:16" ht="16.5" thickBot="1">
      <c r="A327" s="575" t="s">
        <v>93</v>
      </c>
      <c r="B327" s="576"/>
      <c r="C327" s="576"/>
      <c r="D327" s="576"/>
      <c r="E327" s="576"/>
      <c r="F327" s="576"/>
      <c r="G327" s="576"/>
      <c r="H327" s="576"/>
      <c r="I327" s="574"/>
      <c r="J327" s="574"/>
      <c r="K327" s="618">
        <v>77.540000000000006</v>
      </c>
      <c r="L327" s="619"/>
      <c r="M327" s="283">
        <f>M324+M323+M322+M320+M308+M279+M264+M254</f>
        <v>902472.55199999991</v>
      </c>
      <c r="N327" s="182">
        <f>N323+N322+N308+N279+N264+N254</f>
        <v>72.323809523809516</v>
      </c>
      <c r="O327" s="182">
        <f>O323+O322+O308+O279+O264+O254</f>
        <v>3.6161904761904773</v>
      </c>
      <c r="P327" s="277"/>
    </row>
    <row r="328" spans="1:16" ht="15.75">
      <c r="A328" s="114"/>
      <c r="B328" s="114"/>
      <c r="C328" s="114"/>
      <c r="D328" s="114"/>
      <c r="E328" s="114"/>
      <c r="F328" s="114"/>
      <c r="G328" s="114"/>
      <c r="H328" s="114"/>
      <c r="I328" s="307"/>
      <c r="J328" s="277"/>
      <c r="K328" s="365"/>
      <c r="L328" s="365"/>
      <c r="M328" s="277"/>
      <c r="N328" s="365"/>
      <c r="O328" s="365"/>
      <c r="P328" s="118"/>
    </row>
    <row r="329" spans="1:16" ht="15.75">
      <c r="A329" s="570" t="s">
        <v>0</v>
      </c>
      <c r="B329" s="570"/>
      <c r="C329" s="570"/>
      <c r="D329" s="570"/>
      <c r="E329" s="570"/>
      <c r="F329" s="570"/>
      <c r="G329" s="570"/>
      <c r="H329" s="570"/>
      <c r="I329" s="570"/>
      <c r="J329" s="570"/>
      <c r="K329" s="570"/>
      <c r="L329" s="570"/>
      <c r="M329" s="570"/>
      <c r="N329" s="570"/>
      <c r="O329" s="570"/>
      <c r="P329" s="118"/>
    </row>
    <row r="330" spans="1:16" ht="15.75">
      <c r="A330" s="527" t="s">
        <v>1</v>
      </c>
      <c r="B330" s="527"/>
      <c r="C330" s="527"/>
      <c r="D330" s="527"/>
      <c r="E330" s="527"/>
      <c r="F330" s="527"/>
      <c r="G330" s="527"/>
      <c r="H330" s="527"/>
      <c r="I330" s="527"/>
      <c r="J330" s="527"/>
      <c r="K330" s="527"/>
      <c r="L330" s="527"/>
      <c r="M330" s="527"/>
      <c r="N330" s="527"/>
      <c r="O330" s="527"/>
      <c r="P330" s="118"/>
    </row>
    <row r="331" spans="1:16" ht="15.75">
      <c r="A331" s="2"/>
      <c r="B331" s="2"/>
      <c r="C331" s="2"/>
      <c r="D331" s="2"/>
      <c r="E331" s="2"/>
      <c r="F331" s="2" t="s">
        <v>144</v>
      </c>
      <c r="G331" s="2"/>
      <c r="H331" s="2"/>
      <c r="I331" s="2"/>
      <c r="J331" s="2"/>
      <c r="K331" s="579" t="s">
        <v>143</v>
      </c>
      <c r="L331" s="579"/>
      <c r="M331" s="119"/>
      <c r="N331" s="664"/>
      <c r="O331" s="664"/>
    </row>
    <row r="332" spans="1:16" ht="15.75">
      <c r="A332" s="334"/>
      <c r="B332" s="333"/>
      <c r="C332" s="613" t="s">
        <v>2</v>
      </c>
      <c r="D332" s="613"/>
      <c r="E332" s="613"/>
      <c r="F332" s="333"/>
      <c r="G332" s="333"/>
      <c r="H332" s="343"/>
      <c r="I332" s="614" t="s">
        <v>3</v>
      </c>
      <c r="J332" s="615"/>
      <c r="K332" s="614" t="s">
        <v>4</v>
      </c>
      <c r="L332" s="615"/>
      <c r="M332" s="342"/>
      <c r="N332" s="276"/>
      <c r="O332" s="6"/>
    </row>
    <row r="333" spans="1:16" ht="15.75">
      <c r="A333" s="364"/>
      <c r="B333" s="307"/>
      <c r="C333" s="307"/>
      <c r="D333" s="307"/>
      <c r="E333" s="307"/>
      <c r="F333" s="307"/>
      <c r="G333" s="307"/>
      <c r="H333" s="306"/>
      <c r="I333" s="307"/>
      <c r="J333" s="306"/>
      <c r="K333" s="582" t="s">
        <v>5</v>
      </c>
      <c r="L333" s="583"/>
      <c r="M333" s="363" t="s">
        <v>6</v>
      </c>
      <c r="N333" s="275" t="s">
        <v>130</v>
      </c>
      <c r="O333" s="275" t="s">
        <v>129</v>
      </c>
    </row>
    <row r="334" spans="1:16" ht="15.75">
      <c r="A334" s="364"/>
      <c r="B334" s="307"/>
      <c r="C334" s="307"/>
      <c r="D334" s="307"/>
      <c r="E334" s="307"/>
      <c r="F334" s="307"/>
      <c r="G334" s="307"/>
      <c r="H334" s="306"/>
      <c r="I334" s="582" t="s">
        <v>7</v>
      </c>
      <c r="J334" s="583"/>
      <c r="K334" s="580" t="s">
        <v>8</v>
      </c>
      <c r="L334" s="581"/>
      <c r="M334" s="363" t="s">
        <v>9</v>
      </c>
      <c r="N334" s="274"/>
      <c r="O334" s="273"/>
    </row>
    <row r="335" spans="1:16" ht="16.5" thickBot="1">
      <c r="A335" s="334"/>
      <c r="B335" s="333"/>
      <c r="C335" s="333"/>
      <c r="D335" s="333"/>
      <c r="E335" s="333"/>
      <c r="F335" s="333"/>
      <c r="G335" s="333"/>
      <c r="H335" s="343"/>
      <c r="I335" s="566">
        <v>1391.2</v>
      </c>
      <c r="J335" s="567"/>
      <c r="K335" s="623"/>
      <c r="L335" s="624"/>
      <c r="M335" s="362"/>
      <c r="N335" s="361"/>
      <c r="O335" s="211"/>
    </row>
    <row r="336" spans="1:16" ht="15.75">
      <c r="A336" s="353" t="s">
        <v>10</v>
      </c>
      <c r="B336" s="340"/>
      <c r="C336" s="340"/>
      <c r="D336" s="340"/>
      <c r="E336" s="340"/>
      <c r="F336" s="340"/>
      <c r="G336" s="340"/>
      <c r="H336" s="360"/>
      <c r="I336" s="300"/>
      <c r="J336" s="299"/>
      <c r="K336" s="665">
        <f>K339+K342</f>
        <v>10.49</v>
      </c>
      <c r="L336" s="666"/>
      <c r="M336" s="298">
        <f>K336*12*I335</f>
        <v>175124.25599999999</v>
      </c>
      <c r="N336" s="359">
        <f>N339+N342</f>
        <v>9.9904761904761905</v>
      </c>
      <c r="O336" s="270">
        <f>O339+O342</f>
        <v>0.49952380952381015</v>
      </c>
    </row>
    <row r="337" spans="1:15" ht="15.75">
      <c r="A337" s="358" t="s">
        <v>11</v>
      </c>
      <c r="B337" s="357"/>
      <c r="C337" s="357"/>
      <c r="D337" s="357"/>
      <c r="E337" s="357"/>
      <c r="F337" s="357"/>
      <c r="G337" s="357"/>
      <c r="H337" s="45"/>
      <c r="I337" s="307"/>
      <c r="J337" s="306"/>
      <c r="K337" s="307"/>
      <c r="L337" s="306"/>
      <c r="M337" s="356"/>
      <c r="N337" s="40"/>
      <c r="O337" s="211"/>
    </row>
    <row r="338" spans="1:15" ht="16.5" thickBot="1">
      <c r="A338" s="349" t="s">
        <v>12</v>
      </c>
      <c r="B338" s="355"/>
      <c r="C338" s="355"/>
      <c r="D338" s="355"/>
      <c r="E338" s="355"/>
      <c r="F338" s="355"/>
      <c r="G338" s="355"/>
      <c r="H338" s="354"/>
      <c r="I338" s="292"/>
      <c r="J338" s="291"/>
      <c r="K338" s="292"/>
      <c r="L338" s="291"/>
      <c r="M338" s="290"/>
      <c r="N338" s="76"/>
      <c r="O338" s="243"/>
    </row>
    <row r="339" spans="1:15" ht="15.75">
      <c r="A339" s="329" t="s">
        <v>13</v>
      </c>
      <c r="B339" s="336"/>
      <c r="C339" s="336"/>
      <c r="D339" s="336"/>
      <c r="E339" s="336"/>
      <c r="F339" s="336"/>
      <c r="G339" s="336"/>
      <c r="H339" s="338"/>
      <c r="I339" s="580" t="s">
        <v>14</v>
      </c>
      <c r="J339" s="581"/>
      <c r="K339" s="632">
        <v>6.57</v>
      </c>
      <c r="L339" s="633"/>
      <c r="M339" s="288">
        <f>K339*12*I335</f>
        <v>109682.20800000001</v>
      </c>
      <c r="N339" s="256">
        <f>K339/105*100</f>
        <v>6.2571428571428571</v>
      </c>
      <c r="O339" s="205">
        <f>K339-N339</f>
        <v>0.31285714285714317</v>
      </c>
    </row>
    <row r="340" spans="1:15" ht="15.75">
      <c r="A340" s="311" t="s">
        <v>15</v>
      </c>
      <c r="B340" s="307"/>
      <c r="C340" s="307"/>
      <c r="D340" s="307"/>
      <c r="E340" s="307"/>
      <c r="F340" s="307"/>
      <c r="G340" s="307"/>
      <c r="H340" s="306"/>
      <c r="I340" s="582" t="s">
        <v>16</v>
      </c>
      <c r="J340" s="583"/>
      <c r="K340" s="119"/>
      <c r="L340" s="306"/>
      <c r="M340" s="288"/>
      <c r="N340" s="40"/>
      <c r="O340" s="211"/>
    </row>
    <row r="341" spans="1:15" ht="15.75">
      <c r="A341" s="329" t="s">
        <v>17</v>
      </c>
      <c r="B341" s="336"/>
      <c r="C341" s="336"/>
      <c r="D341" s="336"/>
      <c r="E341" s="336"/>
      <c r="F341" s="336"/>
      <c r="G341" s="336"/>
      <c r="H341" s="338"/>
      <c r="I341" s="580"/>
      <c r="J341" s="581"/>
      <c r="K341" s="119"/>
      <c r="L341" s="306"/>
      <c r="M341" s="288"/>
      <c r="N341" s="40"/>
      <c r="O341" s="211"/>
    </row>
    <row r="342" spans="1:15" ht="15.75">
      <c r="A342" s="329" t="s">
        <v>18</v>
      </c>
      <c r="B342" s="336"/>
      <c r="C342" s="336"/>
      <c r="D342" s="336"/>
      <c r="E342" s="336"/>
      <c r="F342" s="336"/>
      <c r="G342" s="336"/>
      <c r="H342" s="338"/>
      <c r="I342" s="584" t="s">
        <v>19</v>
      </c>
      <c r="J342" s="585"/>
      <c r="K342" s="582">
        <v>3.92</v>
      </c>
      <c r="L342" s="583"/>
      <c r="M342" s="288">
        <f>K342*12*I335</f>
        <v>65442.048000000003</v>
      </c>
      <c r="N342" s="40">
        <f>K342/105*100</f>
        <v>3.7333333333333329</v>
      </c>
      <c r="O342" s="211">
        <f>K342-N342</f>
        <v>0.18666666666666698</v>
      </c>
    </row>
    <row r="343" spans="1:15" ht="15.75">
      <c r="A343" s="326" t="s">
        <v>20</v>
      </c>
      <c r="B343" s="323"/>
      <c r="C343" s="323"/>
      <c r="D343" s="323"/>
      <c r="E343" s="323"/>
      <c r="F343" s="323"/>
      <c r="G343" s="323"/>
      <c r="H343" s="322"/>
      <c r="I343" s="582" t="s">
        <v>16</v>
      </c>
      <c r="J343" s="583"/>
      <c r="K343" s="2"/>
      <c r="L343" s="45"/>
      <c r="M343" s="288"/>
      <c r="N343" s="40"/>
      <c r="O343" s="211"/>
    </row>
    <row r="344" spans="1:15" ht="15.75">
      <c r="A344" s="321" t="s">
        <v>21</v>
      </c>
      <c r="B344" s="333"/>
      <c r="C344" s="333"/>
      <c r="D344" s="333"/>
      <c r="E344" s="333"/>
      <c r="F344" s="333"/>
      <c r="G344" s="333"/>
      <c r="H344" s="343"/>
      <c r="I344" s="582"/>
      <c r="J344" s="583"/>
      <c r="K344" s="119"/>
      <c r="L344" s="306"/>
      <c r="M344" s="288"/>
      <c r="N344" s="40"/>
      <c r="O344" s="211"/>
    </row>
    <row r="345" spans="1:15" ht="16.5" thickBot="1">
      <c r="A345" s="329" t="s">
        <v>22</v>
      </c>
      <c r="B345" s="328"/>
      <c r="C345" s="328"/>
      <c r="D345" s="328"/>
      <c r="E345" s="328"/>
      <c r="F345" s="328"/>
      <c r="G345" s="328"/>
      <c r="H345" s="327"/>
      <c r="I345" s="336"/>
      <c r="J345" s="338"/>
      <c r="K345" s="667"/>
      <c r="L345" s="668"/>
      <c r="M345" s="288"/>
      <c r="N345" s="76"/>
      <c r="O345" s="243"/>
    </row>
    <row r="346" spans="1:15" ht="15.75">
      <c r="A346" s="353" t="s">
        <v>23</v>
      </c>
      <c r="B346" s="352"/>
      <c r="C346" s="352"/>
      <c r="D346" s="352"/>
      <c r="E346" s="352"/>
      <c r="F346" s="352"/>
      <c r="G346" s="352"/>
      <c r="H346" s="351"/>
      <c r="I346" s="300"/>
      <c r="J346" s="350"/>
      <c r="K346" s="669">
        <f>K348+K353+K355</f>
        <v>9.14</v>
      </c>
      <c r="L346" s="666"/>
      <c r="M346" s="298">
        <f>K346*12*I335</f>
        <v>152586.81600000002</v>
      </c>
      <c r="N346" s="40">
        <f>N348+N353+N355</f>
        <v>8.7047619047619058</v>
      </c>
      <c r="O346" s="211">
        <f>K346-N346</f>
        <v>0.43523809523809476</v>
      </c>
    </row>
    <row r="347" spans="1:15" ht="16.5" thickBot="1">
      <c r="A347" s="349" t="s">
        <v>24</v>
      </c>
      <c r="B347" s="348"/>
      <c r="C347" s="348"/>
      <c r="D347" s="348"/>
      <c r="E347" s="348"/>
      <c r="F347" s="348"/>
      <c r="G347" s="348"/>
      <c r="H347" s="347"/>
      <c r="I347" s="292"/>
      <c r="J347" s="346"/>
      <c r="K347" s="292"/>
      <c r="L347" s="291"/>
      <c r="M347" s="290"/>
      <c r="N347" s="76"/>
      <c r="O347" s="243"/>
    </row>
    <row r="348" spans="1:15" ht="15.75">
      <c r="A348" s="311" t="s">
        <v>25</v>
      </c>
      <c r="B348" s="310"/>
      <c r="C348" s="310"/>
      <c r="D348" s="310"/>
      <c r="E348" s="310"/>
      <c r="F348" s="310"/>
      <c r="G348" s="310"/>
      <c r="H348" s="308"/>
      <c r="I348" s="582" t="s">
        <v>14</v>
      </c>
      <c r="J348" s="583"/>
      <c r="K348" s="632">
        <v>3.9</v>
      </c>
      <c r="L348" s="633"/>
      <c r="M348" s="288">
        <f>K348*12*I335</f>
        <v>65108.159999999996</v>
      </c>
      <c r="N348" s="40">
        <f>K348/105*100</f>
        <v>3.7142857142857144</v>
      </c>
      <c r="O348" s="211">
        <f>K348-N348</f>
        <v>0.1857142857142855</v>
      </c>
    </row>
    <row r="349" spans="1:15" ht="15.75">
      <c r="A349" s="329" t="s">
        <v>26</v>
      </c>
      <c r="B349" s="328"/>
      <c r="C349" s="328"/>
      <c r="D349" s="328"/>
      <c r="E349" s="328"/>
      <c r="F349" s="328"/>
      <c r="G349" s="328"/>
      <c r="H349" s="327"/>
      <c r="I349" s="345"/>
      <c r="J349" s="344"/>
      <c r="K349" s="119"/>
      <c r="L349" s="306"/>
      <c r="M349" s="288"/>
      <c r="N349" s="40"/>
      <c r="O349" s="211"/>
    </row>
    <row r="350" spans="1:15" ht="15.75">
      <c r="A350" s="311" t="s">
        <v>15</v>
      </c>
      <c r="B350" s="307"/>
      <c r="C350" s="307"/>
      <c r="D350" s="307"/>
      <c r="E350" s="307"/>
      <c r="F350" s="307"/>
      <c r="G350" s="307"/>
      <c r="H350" s="306"/>
      <c r="I350" s="582" t="s">
        <v>16</v>
      </c>
      <c r="J350" s="583"/>
      <c r="K350" s="119"/>
      <c r="L350" s="306"/>
      <c r="M350" s="288"/>
      <c r="N350" s="40"/>
      <c r="O350" s="211"/>
    </row>
    <row r="351" spans="1:15" ht="15.75">
      <c r="A351" s="329" t="s">
        <v>17</v>
      </c>
      <c r="B351" s="336"/>
      <c r="C351" s="336"/>
      <c r="D351" s="336"/>
      <c r="E351" s="336"/>
      <c r="F351" s="336"/>
      <c r="G351" s="336"/>
      <c r="H351" s="338"/>
      <c r="I351" s="580"/>
      <c r="J351" s="581"/>
      <c r="K351" s="119"/>
      <c r="L351" s="306"/>
      <c r="M351" s="288"/>
      <c r="N351" s="40"/>
      <c r="O351" s="211"/>
    </row>
    <row r="352" spans="1:15" ht="15.75">
      <c r="A352" s="326" t="s">
        <v>27</v>
      </c>
      <c r="B352" s="323"/>
      <c r="C352" s="322"/>
      <c r="D352" s="307"/>
      <c r="E352" s="307"/>
      <c r="F352" s="307"/>
      <c r="G352" s="307"/>
      <c r="H352" s="306"/>
      <c r="I352" s="582" t="s">
        <v>16</v>
      </c>
      <c r="J352" s="583"/>
      <c r="K352" s="119"/>
      <c r="L352" s="306"/>
      <c r="M352" s="288"/>
      <c r="N352" s="40"/>
      <c r="O352" s="211"/>
    </row>
    <row r="353" spans="1:15" ht="15.75">
      <c r="A353" s="311" t="s">
        <v>28</v>
      </c>
      <c r="B353" s="307"/>
      <c r="C353" s="307"/>
      <c r="D353" s="323"/>
      <c r="E353" s="323"/>
      <c r="F353" s="323"/>
      <c r="G353" s="323"/>
      <c r="H353" s="322"/>
      <c r="I353" s="584" t="s">
        <v>19</v>
      </c>
      <c r="J353" s="585"/>
      <c r="K353" s="582">
        <v>2</v>
      </c>
      <c r="L353" s="583"/>
      <c r="M353" s="288">
        <f>K353*12*I335</f>
        <v>33388.800000000003</v>
      </c>
      <c r="N353" s="40">
        <f>K353/105*100</f>
        <v>1.9047619047619049</v>
      </c>
      <c r="O353" s="211">
        <f>K353-N353</f>
        <v>9.5238095238095122E-2</v>
      </c>
    </row>
    <row r="354" spans="1:15" ht="15.75">
      <c r="A354" s="321" t="s">
        <v>29</v>
      </c>
      <c r="B354" s="320"/>
      <c r="C354" s="320"/>
      <c r="D354" s="320"/>
      <c r="E354" s="320"/>
      <c r="F354" s="320"/>
      <c r="G354" s="320"/>
      <c r="H354" s="319"/>
      <c r="I354" s="614" t="s">
        <v>142</v>
      </c>
      <c r="J354" s="615"/>
      <c r="K354" s="119"/>
      <c r="L354" s="306"/>
      <c r="M354" s="288"/>
      <c r="N354" s="40"/>
      <c r="O354" s="211"/>
    </row>
    <row r="355" spans="1:15" ht="15.75">
      <c r="A355" s="321" t="s">
        <v>30</v>
      </c>
      <c r="B355" s="320"/>
      <c r="C355" s="320"/>
      <c r="D355" s="320"/>
      <c r="E355" s="320"/>
      <c r="F355" s="320"/>
      <c r="G355" s="320"/>
      <c r="H355" s="319"/>
      <c r="I355" s="614" t="s">
        <v>19</v>
      </c>
      <c r="J355" s="615"/>
      <c r="K355" s="582">
        <v>3.24</v>
      </c>
      <c r="L355" s="583"/>
      <c r="M355" s="288">
        <f>K355*12*I335</f>
        <v>54089.856000000007</v>
      </c>
      <c r="N355" s="40">
        <f>K355/105*100</f>
        <v>3.0857142857142863</v>
      </c>
      <c r="O355" s="211">
        <f>K355-N355</f>
        <v>0.15428571428571392</v>
      </c>
    </row>
    <row r="356" spans="1:15" ht="15.75">
      <c r="A356" s="329" t="s">
        <v>31</v>
      </c>
      <c r="B356" s="328"/>
      <c r="C356" s="328"/>
      <c r="D356" s="328"/>
      <c r="E356" s="328"/>
      <c r="F356" s="328"/>
      <c r="G356" s="328"/>
      <c r="H356" s="327"/>
      <c r="I356" s="336"/>
      <c r="J356" s="338"/>
      <c r="K356" s="119"/>
      <c r="L356" s="306"/>
      <c r="M356" s="288"/>
      <c r="N356" s="303"/>
      <c r="O356" s="248"/>
    </row>
    <row r="357" spans="1:15" ht="15.75">
      <c r="A357" s="321" t="s">
        <v>32</v>
      </c>
      <c r="B357" s="320"/>
      <c r="C357" s="320"/>
      <c r="D357" s="320"/>
      <c r="E357" s="320"/>
      <c r="F357" s="320"/>
      <c r="G357" s="320"/>
      <c r="H357" s="319"/>
      <c r="I357" s="582" t="s">
        <v>16</v>
      </c>
      <c r="J357" s="583"/>
      <c r="K357" s="119"/>
      <c r="L357" s="306"/>
      <c r="M357" s="288"/>
      <c r="N357" s="40"/>
      <c r="O357" s="211"/>
    </row>
    <row r="358" spans="1:15" ht="16.5" thickBot="1">
      <c r="A358" s="321" t="s">
        <v>33</v>
      </c>
      <c r="B358" s="320"/>
      <c r="C358" s="320"/>
      <c r="D358" s="320"/>
      <c r="E358" s="320"/>
      <c r="F358" s="320"/>
      <c r="G358" s="320"/>
      <c r="H358" s="319"/>
      <c r="I358" s="614" t="s">
        <v>141</v>
      </c>
      <c r="J358" s="615"/>
      <c r="K358" s="333"/>
      <c r="L358" s="343"/>
      <c r="M358" s="342"/>
      <c r="N358" s="303"/>
      <c r="O358" s="248"/>
    </row>
    <row r="359" spans="1:15" ht="16.5" thickBot="1">
      <c r="A359" s="341" t="s">
        <v>34</v>
      </c>
      <c r="B359" s="340"/>
      <c r="C359" s="340"/>
      <c r="D359" s="340"/>
      <c r="E359" s="340"/>
      <c r="F359" s="340"/>
      <c r="G359" s="300"/>
      <c r="H359" s="299"/>
      <c r="I359" s="300"/>
      <c r="J359" s="299"/>
      <c r="K359" s="670">
        <f>K360+K367+K377+K383+K384+K385</f>
        <v>75.190000000000012</v>
      </c>
      <c r="L359" s="666"/>
      <c r="M359" s="298">
        <f>M360+M367+M377+M383+M384+M385</f>
        <v>1255251.9360000002</v>
      </c>
      <c r="N359" s="205" t="e">
        <f>N360+N367+N377+N384+N383+#REF!+N385</f>
        <v>#REF!</v>
      </c>
      <c r="O359" s="205" t="e">
        <f>O360+O367+O377+O384+O383+#REF!+O385</f>
        <v>#REF!</v>
      </c>
    </row>
    <row r="360" spans="1:15" ht="16.5" thickBot="1">
      <c r="A360" s="537" t="s">
        <v>35</v>
      </c>
      <c r="B360" s="538"/>
      <c r="C360" s="538"/>
      <c r="D360" s="538"/>
      <c r="E360" s="538"/>
      <c r="F360" s="538"/>
      <c r="G360" s="538"/>
      <c r="H360" s="622"/>
      <c r="I360" s="314"/>
      <c r="J360" s="313"/>
      <c r="K360" s="671">
        <f>K361+K362+K363+K365+K366</f>
        <v>11.52</v>
      </c>
      <c r="L360" s="672"/>
      <c r="M360" s="312">
        <f>K360*12*I335</f>
        <v>192319.48800000001</v>
      </c>
      <c r="N360" s="191">
        <f>K360/105*100</f>
        <v>10.971428571428572</v>
      </c>
      <c r="O360" s="96">
        <f>K360-N360</f>
        <v>0.54857142857142804</v>
      </c>
    </row>
    <row r="361" spans="1:15" ht="15.75">
      <c r="A361" s="329" t="s">
        <v>36</v>
      </c>
      <c r="B361" s="328"/>
      <c r="C361" s="328"/>
      <c r="D361" s="328"/>
      <c r="E361" s="328"/>
      <c r="F361" s="328"/>
      <c r="G361" s="328"/>
      <c r="H361" s="327"/>
      <c r="I361" s="580" t="s">
        <v>37</v>
      </c>
      <c r="J361" s="581"/>
      <c r="K361" s="632">
        <v>2.65</v>
      </c>
      <c r="L361" s="633"/>
      <c r="M361" s="288">
        <f>K361*12*I335</f>
        <v>44240.159999999996</v>
      </c>
      <c r="N361" s="40">
        <f>K361/105*100</f>
        <v>2.5238095238095237</v>
      </c>
      <c r="O361" s="211">
        <f>K361-N361</f>
        <v>0.12619047619047619</v>
      </c>
    </row>
    <row r="362" spans="1:15" ht="15.75">
      <c r="A362" s="326" t="s">
        <v>38</v>
      </c>
      <c r="B362" s="325"/>
      <c r="C362" s="325"/>
      <c r="D362" s="325"/>
      <c r="E362" s="325"/>
      <c r="F362" s="325"/>
      <c r="G362" s="325"/>
      <c r="H362" s="324"/>
      <c r="I362" s="584" t="s">
        <v>39</v>
      </c>
      <c r="J362" s="585"/>
      <c r="K362" s="582">
        <v>6.16</v>
      </c>
      <c r="L362" s="583"/>
      <c r="M362" s="288">
        <f>K362*12*I335</f>
        <v>102837.504</v>
      </c>
      <c r="N362" s="40">
        <f>K362/105*100</f>
        <v>5.8666666666666663</v>
      </c>
      <c r="O362" s="211">
        <f>K362-N362</f>
        <v>0.29333333333333389</v>
      </c>
    </row>
    <row r="363" spans="1:15" ht="15.75">
      <c r="A363" s="321" t="s">
        <v>40</v>
      </c>
      <c r="B363" s="320"/>
      <c r="C363" s="320"/>
      <c r="D363" s="320"/>
      <c r="E363" s="320"/>
      <c r="F363" s="320"/>
      <c r="G363" s="320"/>
      <c r="H363" s="319"/>
      <c r="I363" s="614" t="s">
        <v>19</v>
      </c>
      <c r="J363" s="615"/>
      <c r="K363" s="582">
        <v>0.76</v>
      </c>
      <c r="L363" s="583"/>
      <c r="M363" s="288">
        <f>K363*12*I335</f>
        <v>12687.744000000002</v>
      </c>
      <c r="N363" s="40">
        <f>K363/105*100</f>
        <v>0.72380952380952379</v>
      </c>
      <c r="O363" s="211">
        <f>K363-N363</f>
        <v>3.6190476190476217E-2</v>
      </c>
    </row>
    <row r="364" spans="1:15" ht="15.75">
      <c r="A364" s="339" t="s">
        <v>41</v>
      </c>
      <c r="B364" s="336"/>
      <c r="C364" s="336"/>
      <c r="D364" s="336"/>
      <c r="E364" s="328"/>
      <c r="F364" s="328"/>
      <c r="G364" s="328"/>
      <c r="H364" s="327"/>
      <c r="I364" s="336"/>
      <c r="J364" s="338"/>
      <c r="K364" s="307"/>
      <c r="L364" s="306"/>
      <c r="M364" s="288"/>
      <c r="N364" s="40"/>
      <c r="O364" s="211"/>
    </row>
    <row r="365" spans="1:15" ht="15.75">
      <c r="A365" s="326" t="s">
        <v>42</v>
      </c>
      <c r="B365" s="325"/>
      <c r="C365" s="325"/>
      <c r="D365" s="325"/>
      <c r="E365" s="325"/>
      <c r="F365" s="325"/>
      <c r="G365" s="325"/>
      <c r="H365" s="324"/>
      <c r="I365" s="584" t="s">
        <v>14</v>
      </c>
      <c r="J365" s="585"/>
      <c r="K365" s="582">
        <v>0.26</v>
      </c>
      <c r="L365" s="583"/>
      <c r="M365" s="288">
        <f>K365*12*I335</f>
        <v>4340.5439999999999</v>
      </c>
      <c r="N365" s="40">
        <f>K365/105*100</f>
        <v>0.24761904761904766</v>
      </c>
      <c r="O365" s="211">
        <f>K365-N365</f>
        <v>1.2380952380952354E-2</v>
      </c>
    </row>
    <row r="366" spans="1:15" ht="16.5" thickBot="1">
      <c r="A366" s="321" t="s">
        <v>43</v>
      </c>
      <c r="B366" s="320"/>
      <c r="C366" s="320"/>
      <c r="D366" s="320"/>
      <c r="E366" s="320"/>
      <c r="F366" s="320"/>
      <c r="G366" s="320"/>
      <c r="H366" s="319"/>
      <c r="I366" s="623" t="s">
        <v>14</v>
      </c>
      <c r="J366" s="624"/>
      <c r="K366" s="620">
        <v>1.69</v>
      </c>
      <c r="L366" s="621"/>
      <c r="M366" s="288">
        <f>K366*12*I335</f>
        <v>28213.536000000004</v>
      </c>
      <c r="N366" s="40">
        <f>K366/105*100</f>
        <v>1.6095238095238094</v>
      </c>
      <c r="O366" s="211">
        <f>K366-N366</f>
        <v>8.047619047619059E-2</v>
      </c>
    </row>
    <row r="367" spans="1:15" ht="16.5" thickBot="1">
      <c r="A367" s="625" t="s">
        <v>44</v>
      </c>
      <c r="B367" s="626"/>
      <c r="C367" s="626"/>
      <c r="D367" s="626"/>
      <c r="E367" s="626"/>
      <c r="F367" s="626"/>
      <c r="G367" s="626"/>
      <c r="H367" s="627"/>
      <c r="I367" s="314"/>
      <c r="J367" s="313"/>
      <c r="K367" s="673">
        <f>K368+K369+K371+K372+K375+K376</f>
        <v>3.86</v>
      </c>
      <c r="L367" s="672"/>
      <c r="M367" s="312">
        <f>K367*12*I335</f>
        <v>64440.384000000005</v>
      </c>
      <c r="N367" s="186">
        <f>SUM(N368:N376)</f>
        <v>3.6761904761904765</v>
      </c>
      <c r="O367" s="186">
        <f>SUM(O368:O376)</f>
        <v>0.1838095238095237</v>
      </c>
    </row>
    <row r="368" spans="1:15" ht="15.75">
      <c r="A368" s="337" t="s">
        <v>45</v>
      </c>
      <c r="B368" s="336"/>
      <c r="C368" s="336"/>
      <c r="D368" s="336"/>
      <c r="E368" s="336"/>
      <c r="F368" s="328"/>
      <c r="G368" s="328"/>
      <c r="H368" s="327"/>
      <c r="I368" s="335"/>
      <c r="J368" s="306"/>
      <c r="K368" s="632">
        <v>0.34</v>
      </c>
      <c r="L368" s="633"/>
      <c r="M368" s="288">
        <f>K368*12*I335</f>
        <v>5676.0960000000005</v>
      </c>
      <c r="N368" s="40">
        <f>K368/105*100</f>
        <v>0.32380952380952382</v>
      </c>
      <c r="O368" s="211">
        <f>K368-N368</f>
        <v>1.61904761904762E-2</v>
      </c>
    </row>
    <row r="369" spans="1:15" ht="15.75">
      <c r="A369" s="334" t="s">
        <v>46</v>
      </c>
      <c r="B369" s="333"/>
      <c r="C369" s="333"/>
      <c r="D369" s="333"/>
      <c r="E369" s="333"/>
      <c r="F369" s="320"/>
      <c r="G369" s="320"/>
      <c r="H369" s="319"/>
      <c r="I369" s="582" t="s">
        <v>47</v>
      </c>
      <c r="J369" s="583"/>
      <c r="K369" s="582">
        <v>1.5</v>
      </c>
      <c r="L369" s="583"/>
      <c r="M369" s="288">
        <f>K369*12*I335</f>
        <v>25041.600000000002</v>
      </c>
      <c r="N369" s="40">
        <f>K369/105*100</f>
        <v>1.4285714285714286</v>
      </c>
      <c r="O369" s="211">
        <f>K369-N369</f>
        <v>7.1428571428571397E-2</v>
      </c>
    </row>
    <row r="370" spans="1:15" ht="15.75">
      <c r="A370" s="329" t="s">
        <v>48</v>
      </c>
      <c r="B370" s="328"/>
      <c r="C370" s="328"/>
      <c r="D370" s="328"/>
      <c r="E370" s="328"/>
      <c r="F370" s="328"/>
      <c r="G370" s="328"/>
      <c r="H370" s="327"/>
      <c r="I370" s="580" t="s">
        <v>49</v>
      </c>
      <c r="J370" s="581"/>
      <c r="K370" s="119"/>
      <c r="L370" s="306"/>
      <c r="M370" s="288"/>
      <c r="N370" s="40"/>
      <c r="O370" s="211"/>
    </row>
    <row r="371" spans="1:15" ht="15.75">
      <c r="A371" s="326" t="s">
        <v>50</v>
      </c>
      <c r="B371" s="325"/>
      <c r="C371" s="325"/>
      <c r="D371" s="325"/>
      <c r="E371" s="325"/>
      <c r="F371" s="325"/>
      <c r="G371" s="325"/>
      <c r="H371" s="324"/>
      <c r="I371" s="584" t="s">
        <v>51</v>
      </c>
      <c r="J371" s="585"/>
      <c r="K371" s="582">
        <v>1</v>
      </c>
      <c r="L371" s="583"/>
      <c r="M371" s="288">
        <f>K371*12*I335</f>
        <v>16694.400000000001</v>
      </c>
      <c r="N371" s="40">
        <f>K371/105*100</f>
        <v>0.95238095238095244</v>
      </c>
      <c r="O371" s="211">
        <f>K371-N371</f>
        <v>4.7619047619047561E-2</v>
      </c>
    </row>
    <row r="372" spans="1:15" ht="15.75">
      <c r="A372" s="326" t="s">
        <v>52</v>
      </c>
      <c r="B372" s="325"/>
      <c r="C372" s="325"/>
      <c r="D372" s="325"/>
      <c r="E372" s="325"/>
      <c r="F372" s="325"/>
      <c r="G372" s="325"/>
      <c r="H372" s="324"/>
      <c r="I372" s="584" t="s">
        <v>53</v>
      </c>
      <c r="J372" s="585"/>
      <c r="K372" s="582">
        <v>0.38</v>
      </c>
      <c r="L372" s="583"/>
      <c r="M372" s="288">
        <f>K372*12*I335</f>
        <v>6343.8720000000012</v>
      </c>
      <c r="N372" s="40">
        <f>K372/105*100</f>
        <v>0.3619047619047619</v>
      </c>
      <c r="O372" s="211">
        <f>K372-N372</f>
        <v>1.8095238095238109E-2</v>
      </c>
    </row>
    <row r="373" spans="1:15" ht="15.75">
      <c r="A373" s="321" t="s">
        <v>54</v>
      </c>
      <c r="B373" s="320"/>
      <c r="C373" s="320"/>
      <c r="D373" s="320"/>
      <c r="E373" s="320"/>
      <c r="F373" s="320"/>
      <c r="G373" s="320"/>
      <c r="H373" s="319"/>
      <c r="I373" s="674" t="s">
        <v>55</v>
      </c>
      <c r="J373" s="675"/>
      <c r="K373" s="119"/>
      <c r="L373" s="306"/>
      <c r="M373" s="288"/>
      <c r="N373" s="40"/>
      <c r="O373" s="211"/>
    </row>
    <row r="374" spans="1:15" ht="15.75">
      <c r="A374" s="329" t="s">
        <v>56</v>
      </c>
      <c r="B374" s="328"/>
      <c r="C374" s="328"/>
      <c r="D374" s="328"/>
      <c r="E374" s="328"/>
      <c r="F374" s="328"/>
      <c r="G374" s="328"/>
      <c r="H374" s="327"/>
      <c r="I374" s="580" t="s">
        <v>57</v>
      </c>
      <c r="J374" s="581"/>
      <c r="K374" s="667"/>
      <c r="L374" s="668"/>
      <c r="M374" s="288"/>
      <c r="N374" s="40"/>
      <c r="O374" s="211"/>
    </row>
    <row r="375" spans="1:15" ht="15.75">
      <c r="A375" s="321" t="s">
        <v>58</v>
      </c>
      <c r="B375" s="320"/>
      <c r="C375" s="320"/>
      <c r="D375" s="320"/>
      <c r="E375" s="320"/>
      <c r="F375" s="320"/>
      <c r="G375" s="320"/>
      <c r="H375" s="319"/>
      <c r="I375" s="584" t="s">
        <v>59</v>
      </c>
      <c r="J375" s="585"/>
      <c r="K375" s="667">
        <v>0.28999999999999998</v>
      </c>
      <c r="L375" s="668"/>
      <c r="M375" s="288">
        <f>K375*12*I335</f>
        <v>4841.3759999999993</v>
      </c>
      <c r="N375" s="40">
        <f>K375/105*100</f>
        <v>0.27619047619047621</v>
      </c>
      <c r="O375" s="211">
        <f>K375-N375</f>
        <v>1.3809523809523772E-2</v>
      </c>
    </row>
    <row r="376" spans="1:15" ht="16.5" thickBot="1">
      <c r="A376" s="321" t="s">
        <v>60</v>
      </c>
      <c r="B376" s="320"/>
      <c r="C376" s="320"/>
      <c r="D376" s="320"/>
      <c r="E376" s="320"/>
      <c r="F376" s="320"/>
      <c r="G376" s="320"/>
      <c r="H376" s="319"/>
      <c r="I376" s="623" t="s">
        <v>61</v>
      </c>
      <c r="J376" s="624"/>
      <c r="K376" s="676">
        <v>0.35</v>
      </c>
      <c r="L376" s="677"/>
      <c r="M376" s="332">
        <f>K376*12*I335</f>
        <v>5843.0399999999991</v>
      </c>
      <c r="N376" s="40">
        <f>K376/105*100</f>
        <v>0.33333333333333331</v>
      </c>
      <c r="O376" s="211">
        <f>K376-N376</f>
        <v>1.6666666666666663E-2</v>
      </c>
    </row>
    <row r="377" spans="1:15" ht="16.5" thickBot="1">
      <c r="A377" s="625" t="s">
        <v>62</v>
      </c>
      <c r="B377" s="626"/>
      <c r="C377" s="626"/>
      <c r="D377" s="626"/>
      <c r="E377" s="626"/>
      <c r="F377" s="626"/>
      <c r="G377" s="626"/>
      <c r="H377" s="627"/>
      <c r="I377" s="331"/>
      <c r="J377" s="330"/>
      <c r="K377" s="678">
        <f>K378+K379+K381+K382</f>
        <v>4.12</v>
      </c>
      <c r="L377" s="679"/>
      <c r="M377" s="312">
        <f>K377*12*I335</f>
        <v>68780.928</v>
      </c>
      <c r="N377" s="186">
        <f>SUM(N378:N382)</f>
        <v>3.9238095238095241</v>
      </c>
      <c r="O377" s="186">
        <f>SUM(O378:O382)</f>
        <v>0.19619047619047625</v>
      </c>
    </row>
    <row r="378" spans="1:15" ht="15.75">
      <c r="A378" s="329" t="s">
        <v>63</v>
      </c>
      <c r="B378" s="328"/>
      <c r="C378" s="328"/>
      <c r="D378" s="328"/>
      <c r="E378" s="328"/>
      <c r="F378" s="328"/>
      <c r="G378" s="328"/>
      <c r="H378" s="327"/>
      <c r="I378" s="628" t="s">
        <v>64</v>
      </c>
      <c r="J378" s="629"/>
      <c r="K378" s="680">
        <v>1.25</v>
      </c>
      <c r="L378" s="681"/>
      <c r="M378" s="288">
        <f>K378*12*I335</f>
        <v>20868</v>
      </c>
      <c r="N378" s="40">
        <f>K378/105*100</f>
        <v>1.1904761904761905</v>
      </c>
      <c r="O378" s="211">
        <f>K378-N378</f>
        <v>5.9523809523809534E-2</v>
      </c>
    </row>
    <row r="379" spans="1:15" ht="15.75">
      <c r="A379" s="311" t="s">
        <v>65</v>
      </c>
      <c r="B379" s="309"/>
      <c r="C379" s="309"/>
      <c r="D379" s="309"/>
      <c r="E379" s="309"/>
      <c r="F379" s="310"/>
      <c r="G379" s="309"/>
      <c r="H379" s="308"/>
      <c r="I379" s="674" t="s">
        <v>55</v>
      </c>
      <c r="J379" s="675"/>
      <c r="K379" s="667">
        <v>0.66</v>
      </c>
      <c r="L379" s="668"/>
      <c r="M379" s="288">
        <f>K379*12*I335</f>
        <v>11018.304</v>
      </c>
      <c r="N379" s="40">
        <f>K379/105*100</f>
        <v>0.62857142857142856</v>
      </c>
      <c r="O379" s="211">
        <f>K379-N379</f>
        <v>3.1428571428571472E-2</v>
      </c>
    </row>
    <row r="380" spans="1:15" ht="15.75">
      <c r="A380" s="329" t="s">
        <v>66</v>
      </c>
      <c r="B380" s="328"/>
      <c r="C380" s="328"/>
      <c r="D380" s="328"/>
      <c r="E380" s="328"/>
      <c r="F380" s="328"/>
      <c r="G380" s="328"/>
      <c r="H380" s="327"/>
      <c r="I380" s="580" t="s">
        <v>67</v>
      </c>
      <c r="J380" s="581"/>
      <c r="K380" s="315"/>
      <c r="L380" s="304"/>
      <c r="M380" s="288"/>
      <c r="N380" s="40"/>
      <c r="O380" s="211"/>
    </row>
    <row r="381" spans="1:15" ht="15.75">
      <c r="A381" s="326" t="s">
        <v>68</v>
      </c>
      <c r="B381" s="325"/>
      <c r="C381" s="325"/>
      <c r="D381" s="325"/>
      <c r="E381" s="325"/>
      <c r="F381" s="325"/>
      <c r="G381" s="325"/>
      <c r="H381" s="324"/>
      <c r="I381" s="323" t="s">
        <v>69</v>
      </c>
      <c r="J381" s="322"/>
      <c r="K381" s="667">
        <v>1.61</v>
      </c>
      <c r="L381" s="668"/>
      <c r="M381" s="288">
        <f>K381*12*I335</f>
        <v>26877.984</v>
      </c>
      <c r="N381" s="40">
        <f>K381/105*100</f>
        <v>1.5333333333333334</v>
      </c>
      <c r="O381" s="211">
        <f>K381-N381</f>
        <v>7.6666666666666661E-2</v>
      </c>
    </row>
    <row r="382" spans="1:15" ht="16.5" thickBot="1">
      <c r="A382" s="321" t="s">
        <v>58</v>
      </c>
      <c r="B382" s="320"/>
      <c r="C382" s="320"/>
      <c r="D382" s="320"/>
      <c r="E382" s="320"/>
      <c r="F382" s="320"/>
      <c r="G382" s="320"/>
      <c r="H382" s="319"/>
      <c r="I382" s="623" t="s">
        <v>59</v>
      </c>
      <c r="J382" s="624"/>
      <c r="K382" s="676">
        <v>0.6</v>
      </c>
      <c r="L382" s="677"/>
      <c r="M382" s="288">
        <f>K382*12*I335</f>
        <v>10016.64</v>
      </c>
      <c r="N382" s="40">
        <f>K382/105*100</f>
        <v>0.5714285714285714</v>
      </c>
      <c r="O382" s="211">
        <f>K382-N382</f>
        <v>2.8571428571428581E-2</v>
      </c>
    </row>
    <row r="383" spans="1:15" ht="16.5" thickBot="1">
      <c r="A383" s="318" t="s">
        <v>70</v>
      </c>
      <c r="B383" s="317"/>
      <c r="C383" s="317"/>
      <c r="D383" s="317"/>
      <c r="E383" s="317"/>
      <c r="F383" s="317"/>
      <c r="G383" s="317"/>
      <c r="H383" s="316"/>
      <c r="I383" s="630" t="s">
        <v>71</v>
      </c>
      <c r="J383" s="631"/>
      <c r="K383" s="682">
        <v>51.14</v>
      </c>
      <c r="L383" s="683"/>
      <c r="M383" s="312">
        <f>K383*12*I335</f>
        <v>853751.61600000015</v>
      </c>
      <c r="N383" s="191">
        <f>K383/105*100</f>
        <v>48.704761904761909</v>
      </c>
      <c r="O383" s="96">
        <f>K383-N383</f>
        <v>2.4352380952380912</v>
      </c>
    </row>
    <row r="384" spans="1:15" ht="16.5" thickBot="1">
      <c r="A384" s="537" t="s">
        <v>72</v>
      </c>
      <c r="B384" s="538"/>
      <c r="C384" s="538"/>
      <c r="D384" s="538"/>
      <c r="E384" s="538"/>
      <c r="F384" s="538"/>
      <c r="G384" s="538"/>
      <c r="H384" s="622"/>
      <c r="I384" s="632" t="s">
        <v>73</v>
      </c>
      <c r="J384" s="633"/>
      <c r="K384" s="673">
        <v>2.93</v>
      </c>
      <c r="L384" s="679"/>
      <c r="M384" s="312">
        <f>K384*12*I335</f>
        <v>48914.592000000004</v>
      </c>
      <c r="N384" s="191">
        <f>K384/105*100</f>
        <v>2.7904761904761908</v>
      </c>
      <c r="O384" s="96">
        <f>K384-N384</f>
        <v>0.13952380952380938</v>
      </c>
    </row>
    <row r="385" spans="1:15" ht="16.5" thickBot="1">
      <c r="A385" s="318" t="s">
        <v>74</v>
      </c>
      <c r="B385" s="317"/>
      <c r="C385" s="317"/>
      <c r="D385" s="317"/>
      <c r="E385" s="317"/>
      <c r="F385" s="317"/>
      <c r="G385" s="317"/>
      <c r="H385" s="316"/>
      <c r="I385" s="314"/>
      <c r="J385" s="313"/>
      <c r="K385" s="673">
        <v>1.62</v>
      </c>
      <c r="L385" s="679"/>
      <c r="M385" s="312">
        <f>K385*12*I335</f>
        <v>27044.928000000004</v>
      </c>
      <c r="N385" s="191">
        <f>K385/105*100</f>
        <v>1.5428571428571431</v>
      </c>
      <c r="O385" s="96">
        <f>K385-N385</f>
        <v>7.7142857142856958E-2</v>
      </c>
    </row>
    <row r="386" spans="1:15" ht="15.75">
      <c r="A386" s="311" t="s">
        <v>75</v>
      </c>
      <c r="B386" s="310"/>
      <c r="C386" s="310"/>
      <c r="D386" s="310"/>
      <c r="E386" s="310"/>
      <c r="F386" s="310"/>
      <c r="G386" s="310"/>
      <c r="H386" s="308"/>
      <c r="I386" s="632" t="s">
        <v>14</v>
      </c>
      <c r="J386" s="633"/>
      <c r="K386" s="315"/>
      <c r="L386" s="304"/>
      <c r="M386" s="288"/>
      <c r="N386" s="303"/>
      <c r="O386" s="248"/>
    </row>
    <row r="387" spans="1:15" ht="16.5" thickBot="1">
      <c r="A387" s="311" t="s">
        <v>76</v>
      </c>
      <c r="B387" s="310"/>
      <c r="C387" s="310"/>
      <c r="D387" s="310"/>
      <c r="E387" s="310"/>
      <c r="F387" s="310"/>
      <c r="G387" s="310"/>
      <c r="H387" s="308"/>
      <c r="I387" s="307"/>
      <c r="J387" s="306"/>
      <c r="K387" s="315"/>
      <c r="L387" s="304"/>
      <c r="M387" s="288"/>
      <c r="N387" s="303"/>
      <c r="O387" s="248"/>
    </row>
    <row r="388" spans="1:15" ht="16.5" thickBot="1">
      <c r="A388" s="537" t="s">
        <v>77</v>
      </c>
      <c r="B388" s="538"/>
      <c r="C388" s="538"/>
      <c r="D388" s="538"/>
      <c r="E388" s="538"/>
      <c r="F388" s="538"/>
      <c r="G388" s="538"/>
      <c r="H388" s="622"/>
      <c r="I388" s="314"/>
      <c r="J388" s="313"/>
      <c r="K388" s="673">
        <v>9.5299999999999994</v>
      </c>
      <c r="L388" s="679"/>
      <c r="M388" s="312">
        <f>K388*12*I335</f>
        <v>159097.63199999998</v>
      </c>
      <c r="N388" s="191">
        <f>K388/105*100</f>
        <v>9.0761904761904759</v>
      </c>
      <c r="O388" s="96">
        <f>K388-N388</f>
        <v>0.45380952380952344</v>
      </c>
    </row>
    <row r="389" spans="1:15" ht="15.75">
      <c r="A389" s="311" t="s">
        <v>140</v>
      </c>
      <c r="B389" s="309"/>
      <c r="C389" s="309"/>
      <c r="D389" s="309"/>
      <c r="E389" s="309"/>
      <c r="F389" s="310"/>
      <c r="G389" s="309"/>
      <c r="H389" s="308"/>
      <c r="I389" s="582" t="s">
        <v>78</v>
      </c>
      <c r="J389" s="583"/>
      <c r="K389" s="305"/>
      <c r="L389" s="304"/>
      <c r="M389" s="288"/>
      <c r="N389" s="303"/>
      <c r="O389" s="248"/>
    </row>
    <row r="390" spans="1:15" ht="15.75">
      <c r="A390" s="311" t="s">
        <v>139</v>
      </c>
      <c r="B390" s="309"/>
      <c r="C390" s="309"/>
      <c r="D390" s="309"/>
      <c r="E390" s="309"/>
      <c r="F390" s="310"/>
      <c r="G390" s="309"/>
      <c r="H390" s="308"/>
      <c r="I390" s="582" t="s">
        <v>79</v>
      </c>
      <c r="J390" s="583"/>
      <c r="K390" s="305"/>
      <c r="L390" s="304"/>
      <c r="M390" s="288"/>
      <c r="N390" s="303"/>
      <c r="O390" s="248"/>
    </row>
    <row r="391" spans="1:15" ht="15.75">
      <c r="A391" s="311" t="s">
        <v>138</v>
      </c>
      <c r="B391" s="309"/>
      <c r="C391" s="309"/>
      <c r="D391" s="309"/>
      <c r="E391" s="309"/>
      <c r="F391" s="310"/>
      <c r="G391" s="309"/>
      <c r="H391" s="308"/>
      <c r="I391" s="582" t="s">
        <v>80</v>
      </c>
      <c r="J391" s="583"/>
      <c r="K391" s="305"/>
      <c r="L391" s="304"/>
      <c r="M391" s="288"/>
      <c r="N391" s="303"/>
      <c r="O391" s="248"/>
    </row>
    <row r="392" spans="1:15" ht="15.75">
      <c r="A392" s="311" t="s">
        <v>137</v>
      </c>
      <c r="B392" s="309"/>
      <c r="C392" s="309"/>
      <c r="D392" s="309"/>
      <c r="E392" s="309"/>
      <c r="F392" s="310"/>
      <c r="G392" s="309"/>
      <c r="H392" s="308"/>
      <c r="I392" s="582" t="s">
        <v>81</v>
      </c>
      <c r="J392" s="583"/>
      <c r="K392" s="305"/>
      <c r="L392" s="304"/>
      <c r="M392" s="288"/>
      <c r="N392" s="303"/>
      <c r="O392" s="248"/>
    </row>
    <row r="393" spans="1:15" ht="15.75">
      <c r="A393" s="311" t="s">
        <v>136</v>
      </c>
      <c r="B393" s="309"/>
      <c r="C393" s="309"/>
      <c r="D393" s="309"/>
      <c r="E393" s="309"/>
      <c r="F393" s="310"/>
      <c r="G393" s="309"/>
      <c r="H393" s="308"/>
      <c r="I393" s="582" t="s">
        <v>82</v>
      </c>
      <c r="J393" s="583"/>
      <c r="K393" s="305"/>
      <c r="L393" s="304"/>
      <c r="M393" s="288"/>
      <c r="N393" s="303"/>
      <c r="O393" s="248"/>
    </row>
    <row r="394" spans="1:15" ht="15.75">
      <c r="A394" s="311" t="s">
        <v>135</v>
      </c>
      <c r="B394" s="309"/>
      <c r="C394" s="309"/>
      <c r="D394" s="309"/>
      <c r="E394" s="309"/>
      <c r="F394" s="310"/>
      <c r="G394" s="309"/>
      <c r="H394" s="308"/>
      <c r="I394" s="307"/>
      <c r="J394" s="306"/>
      <c r="K394" s="305"/>
      <c r="L394" s="304"/>
      <c r="M394" s="288"/>
      <c r="N394" s="303"/>
      <c r="O394" s="248"/>
    </row>
    <row r="395" spans="1:15" ht="15.75">
      <c r="A395" s="311" t="s">
        <v>134</v>
      </c>
      <c r="B395" s="309"/>
      <c r="C395" s="309"/>
      <c r="D395" s="309"/>
      <c r="E395" s="309"/>
      <c r="F395" s="310"/>
      <c r="G395" s="309"/>
      <c r="H395" s="308"/>
      <c r="I395" s="307"/>
      <c r="J395" s="306"/>
      <c r="K395" s="305"/>
      <c r="L395" s="304"/>
      <c r="M395" s="288"/>
      <c r="N395" s="303"/>
      <c r="O395" s="248"/>
    </row>
    <row r="396" spans="1:15" ht="15.75">
      <c r="A396" s="311" t="s">
        <v>83</v>
      </c>
      <c r="B396" s="309"/>
      <c r="C396" s="309"/>
      <c r="D396" s="309"/>
      <c r="E396" s="309"/>
      <c r="F396" s="310"/>
      <c r="G396" s="309"/>
      <c r="H396" s="308"/>
      <c r="I396" s="307"/>
      <c r="J396" s="306"/>
      <c r="K396" s="305"/>
      <c r="L396" s="304"/>
      <c r="M396" s="288"/>
      <c r="N396" s="303"/>
      <c r="O396" s="248"/>
    </row>
    <row r="397" spans="1:15" ht="16.5" thickBot="1">
      <c r="A397" s="311" t="s">
        <v>133</v>
      </c>
      <c r="B397" s="309"/>
      <c r="C397" s="309"/>
      <c r="D397" s="309"/>
      <c r="E397" s="309"/>
      <c r="F397" s="310"/>
      <c r="G397" s="309"/>
      <c r="H397" s="308"/>
      <c r="I397" s="307"/>
      <c r="J397" s="306"/>
      <c r="K397" s="305"/>
      <c r="L397" s="304"/>
      <c r="M397" s="288"/>
      <c r="N397" s="303"/>
      <c r="O397" s="248"/>
    </row>
    <row r="398" spans="1:15" ht="15.75">
      <c r="A398" s="302" t="s">
        <v>84</v>
      </c>
      <c r="B398" s="301"/>
      <c r="C398" s="301"/>
      <c r="D398" s="301"/>
      <c r="E398" s="301"/>
      <c r="F398" s="301"/>
      <c r="G398" s="301"/>
      <c r="H398" s="301"/>
      <c r="I398" s="632" t="s">
        <v>85</v>
      </c>
      <c r="J398" s="633"/>
      <c r="K398" s="300"/>
      <c r="L398" s="299"/>
      <c r="M398" s="298"/>
      <c r="N398" s="297"/>
      <c r="O398" s="296"/>
    </row>
    <row r="399" spans="1:15" ht="16.5" thickBot="1">
      <c r="A399" s="295" t="s">
        <v>86</v>
      </c>
      <c r="B399" s="294"/>
      <c r="C399" s="294"/>
      <c r="D399" s="294"/>
      <c r="E399" s="294"/>
      <c r="F399" s="294"/>
      <c r="G399" s="294"/>
      <c r="H399" s="294"/>
      <c r="I399" s="293"/>
      <c r="J399" s="291"/>
      <c r="K399" s="292"/>
      <c r="L399" s="291"/>
      <c r="M399" s="290"/>
      <c r="N399" s="198"/>
      <c r="O399" s="289"/>
    </row>
    <row r="400" spans="1:15" ht="16.5" thickBot="1">
      <c r="A400" s="537" t="s">
        <v>87</v>
      </c>
      <c r="B400" s="538"/>
      <c r="C400" s="538"/>
      <c r="D400" s="538"/>
      <c r="E400" s="538"/>
      <c r="F400" s="538"/>
      <c r="G400" s="538"/>
      <c r="H400" s="539"/>
      <c r="I400" s="637" t="s">
        <v>88</v>
      </c>
      <c r="J400" s="638"/>
      <c r="K400" s="660">
        <v>2.33</v>
      </c>
      <c r="L400" s="661"/>
      <c r="M400" s="283">
        <f>K400*12*I335</f>
        <v>38897.952000000005</v>
      </c>
      <c r="N400" s="280">
        <f>K400/105*100</f>
        <v>2.2190476190476192</v>
      </c>
      <c r="O400" s="280">
        <f>K400-N400</f>
        <v>0.11095238095238091</v>
      </c>
    </row>
    <row r="401" spans="1:16" ht="16.5" thickBot="1">
      <c r="A401" s="684" t="s">
        <v>89</v>
      </c>
      <c r="B401" s="684"/>
      <c r="C401" s="684"/>
      <c r="D401" s="684"/>
      <c r="E401" s="684"/>
      <c r="F401" s="684"/>
      <c r="G401" s="684"/>
      <c r="H401" s="684"/>
      <c r="I401" s="632" t="s">
        <v>85</v>
      </c>
      <c r="J401" s="633"/>
      <c r="K401" s="685">
        <v>1.94</v>
      </c>
      <c r="L401" s="685"/>
      <c r="M401" s="288">
        <f>K401*I335*12</f>
        <v>32387.135999999999</v>
      </c>
      <c r="N401" s="280">
        <f>K401/105*100</f>
        <v>1.8476190476190475</v>
      </c>
      <c r="O401" s="280">
        <f>K401-N401</f>
        <v>9.2380952380952452E-2</v>
      </c>
    </row>
    <row r="402" spans="1:16" ht="16.5" thickBot="1">
      <c r="A402" s="170" t="s">
        <v>90</v>
      </c>
      <c r="B402" s="171"/>
      <c r="C402" s="171"/>
      <c r="D402" s="171"/>
      <c r="E402" s="171"/>
      <c r="F402" s="171"/>
      <c r="G402" s="171"/>
      <c r="H402" s="171"/>
      <c r="I402" s="287"/>
      <c r="J402" s="286"/>
      <c r="K402" s="637"/>
      <c r="L402" s="639"/>
      <c r="M402" s="283"/>
      <c r="N402" s="285"/>
      <c r="O402" s="285"/>
    </row>
    <row r="403" spans="1:16" ht="19.5" thickBot="1">
      <c r="A403" s="537" t="s">
        <v>91</v>
      </c>
      <c r="B403" s="538"/>
      <c r="C403" s="538"/>
      <c r="D403" s="538"/>
      <c r="E403" s="538"/>
      <c r="F403" s="538"/>
      <c r="G403" s="538"/>
      <c r="H403" s="538"/>
      <c r="I403" s="284"/>
      <c r="J403" s="283"/>
      <c r="K403" s="618">
        <v>103.45</v>
      </c>
      <c r="L403" s="619"/>
      <c r="M403" s="282">
        <f>K403*12*I335</f>
        <v>1727035.6800000002</v>
      </c>
      <c r="N403" s="280"/>
      <c r="O403" s="280"/>
    </row>
    <row r="404" spans="1:16" ht="19.5" thickBot="1">
      <c r="A404" s="640" t="s">
        <v>92</v>
      </c>
      <c r="B404" s="641"/>
      <c r="C404" s="641"/>
      <c r="D404" s="641"/>
      <c r="E404" s="641"/>
      <c r="F404" s="641"/>
      <c r="G404" s="641"/>
      <c r="H404" s="641"/>
      <c r="I404" s="641"/>
      <c r="J404" s="641"/>
      <c r="K404" s="618">
        <v>5.17</v>
      </c>
      <c r="L404" s="619"/>
      <c r="M404" s="281">
        <f>K404*12*I335</f>
        <v>86310.047999999995</v>
      </c>
      <c r="N404" s="280"/>
      <c r="O404" s="280"/>
    </row>
    <row r="405" spans="1:16" ht="19.5" thickBot="1">
      <c r="A405" s="575" t="s">
        <v>93</v>
      </c>
      <c r="B405" s="576"/>
      <c r="C405" s="576"/>
      <c r="D405" s="576"/>
      <c r="E405" s="576"/>
      <c r="F405" s="576"/>
      <c r="G405" s="576"/>
      <c r="H405" s="576"/>
      <c r="I405" s="574"/>
      <c r="J405" s="574"/>
      <c r="K405" s="618">
        <f>K401+K400+K388+K359+K346+K336</f>
        <v>108.62</v>
      </c>
      <c r="L405" s="619"/>
      <c r="M405" s="281">
        <f>M402+M401+M400+M388+M359+M346+M336</f>
        <v>1813345.7280000004</v>
      </c>
      <c r="N405" s="280">
        <f>K405/105*100</f>
        <v>103.44761904761906</v>
      </c>
      <c r="O405" s="280">
        <f>K405-N405</f>
        <v>5.1723809523809479</v>
      </c>
    </row>
    <row r="406" spans="1:16" ht="15.75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279"/>
      <c r="L406" s="279"/>
      <c r="M406" s="181"/>
      <c r="N406" s="279"/>
      <c r="O406" s="279"/>
    </row>
    <row r="407" spans="1:16" ht="18.75">
      <c r="A407" s="686" t="s">
        <v>0</v>
      </c>
      <c r="B407" s="686"/>
      <c r="C407" s="686"/>
      <c r="D407" s="686"/>
      <c r="E407" s="686"/>
      <c r="F407" s="686"/>
      <c r="G407" s="686"/>
      <c r="H407" s="686"/>
      <c r="I407" s="686"/>
      <c r="J407" s="686"/>
      <c r="K407" s="686"/>
      <c r="L407" s="686"/>
      <c r="M407" s="237"/>
    </row>
    <row r="408" spans="1:16" ht="18.75">
      <c r="A408" s="687" t="s">
        <v>120</v>
      </c>
      <c r="B408" s="687"/>
      <c r="C408" s="687"/>
      <c r="D408" s="687"/>
      <c r="E408" s="687"/>
      <c r="F408" s="687"/>
      <c r="G408" s="687"/>
      <c r="H408" s="687"/>
      <c r="I408" s="687"/>
      <c r="J408" s="687"/>
      <c r="K408" s="687"/>
      <c r="L408" s="687"/>
      <c r="M408" s="237"/>
    </row>
    <row r="409" spans="1:16" ht="18.75">
      <c r="A409" s="263"/>
      <c r="B409" s="263"/>
      <c r="C409" s="263"/>
      <c r="D409" s="263"/>
      <c r="E409" s="263"/>
      <c r="F409" s="263" t="s">
        <v>132</v>
      </c>
      <c r="G409" s="263"/>
      <c r="H409" s="263"/>
      <c r="I409" s="263"/>
      <c r="J409" s="263"/>
      <c r="K409" s="278" t="s">
        <v>131</v>
      </c>
      <c r="L409" s="263"/>
      <c r="M409" s="237"/>
      <c r="O409" s="180"/>
      <c r="P409" s="277"/>
    </row>
    <row r="410" spans="1:16" ht="18.75">
      <c r="A410" s="122"/>
      <c r="B410" s="123"/>
      <c r="C410" s="529" t="s">
        <v>2</v>
      </c>
      <c r="D410" s="529"/>
      <c r="E410" s="529"/>
      <c r="F410" s="123"/>
      <c r="G410" s="123"/>
      <c r="H410" s="124"/>
      <c r="I410" s="530" t="s">
        <v>3</v>
      </c>
      <c r="J410" s="531"/>
      <c r="K410" s="530" t="s">
        <v>4</v>
      </c>
      <c r="L410" s="529"/>
      <c r="M410" s="125"/>
      <c r="N410" s="276"/>
      <c r="O410" s="6"/>
      <c r="P410" s="119"/>
    </row>
    <row r="411" spans="1:16" ht="18.75">
      <c r="A411" s="126"/>
      <c r="B411" s="127"/>
      <c r="C411" s="127"/>
      <c r="D411" s="127"/>
      <c r="E411" s="127"/>
      <c r="F411" s="127"/>
      <c r="G411" s="127"/>
      <c r="H411" s="128"/>
      <c r="I411" s="127"/>
      <c r="J411" s="128"/>
      <c r="K411" s="517" t="s">
        <v>5</v>
      </c>
      <c r="L411" s="688"/>
      <c r="M411" s="129" t="s">
        <v>6</v>
      </c>
      <c r="N411" s="275" t="s">
        <v>130</v>
      </c>
      <c r="O411" s="275" t="s">
        <v>129</v>
      </c>
      <c r="P411" s="119"/>
    </row>
    <row r="412" spans="1:16" ht="18.75">
      <c r="A412" s="126"/>
      <c r="B412" s="127"/>
      <c r="C412" s="127"/>
      <c r="D412" s="127"/>
      <c r="E412" s="127"/>
      <c r="F412" s="127"/>
      <c r="G412" s="127"/>
      <c r="H412" s="128"/>
      <c r="I412" s="517" t="s">
        <v>7</v>
      </c>
      <c r="J412" s="518"/>
      <c r="K412" s="519" t="s">
        <v>8</v>
      </c>
      <c r="L412" s="689"/>
      <c r="M412" s="129" t="s">
        <v>9</v>
      </c>
      <c r="N412" s="274"/>
      <c r="O412" s="273"/>
      <c r="P412" s="119"/>
    </row>
    <row r="413" spans="1:16" ht="19.5" thickBot="1">
      <c r="A413" s="122"/>
      <c r="B413" s="123"/>
      <c r="C413" s="123"/>
      <c r="D413" s="123"/>
      <c r="E413" s="123"/>
      <c r="F413" s="123"/>
      <c r="G413" s="123"/>
      <c r="H413" s="124"/>
      <c r="I413" s="690">
        <v>573.79999999999995</v>
      </c>
      <c r="J413" s="691"/>
      <c r="K413" s="523"/>
      <c r="L413" s="692"/>
      <c r="M413" s="130"/>
      <c r="N413" s="117"/>
      <c r="O413" s="211"/>
    </row>
    <row r="414" spans="1:16" ht="18.75">
      <c r="A414" s="260" t="s">
        <v>10</v>
      </c>
      <c r="B414" s="246"/>
      <c r="C414" s="246"/>
      <c r="D414" s="246"/>
      <c r="E414" s="246"/>
      <c r="F414" s="246"/>
      <c r="G414" s="246"/>
      <c r="H414" s="272"/>
      <c r="I414" s="208"/>
      <c r="J414" s="245"/>
      <c r="K414" s="693">
        <f>K417+K420</f>
        <v>9.2100000000000009</v>
      </c>
      <c r="L414" s="694"/>
      <c r="M414" s="207">
        <f>K414*12*I413</f>
        <v>63416.376000000004</v>
      </c>
      <c r="N414" s="271">
        <f>N417+N420</f>
        <v>8.7714285714285722</v>
      </c>
      <c r="O414" s="270">
        <f>O417+O420</f>
        <v>0.43857142857142817</v>
      </c>
    </row>
    <row r="415" spans="1:16" ht="18.75">
      <c r="A415" s="269" t="s">
        <v>11</v>
      </c>
      <c r="B415" s="262"/>
      <c r="C415" s="262"/>
      <c r="D415" s="262"/>
      <c r="E415" s="262"/>
      <c r="F415" s="262"/>
      <c r="G415" s="262"/>
      <c r="H415" s="268"/>
      <c r="I415" s="127"/>
      <c r="J415" s="128"/>
      <c r="K415" s="127"/>
      <c r="L415" s="127"/>
      <c r="M415" s="212"/>
      <c r="N415" s="117"/>
      <c r="O415" s="40"/>
    </row>
    <row r="416" spans="1:16" ht="19.5" thickBot="1">
      <c r="A416" s="255" t="s">
        <v>12</v>
      </c>
      <c r="B416" s="267"/>
      <c r="C416" s="267"/>
      <c r="D416" s="267"/>
      <c r="E416" s="267"/>
      <c r="F416" s="267"/>
      <c r="G416" s="267"/>
      <c r="H416" s="266"/>
      <c r="I416" s="200"/>
      <c r="J416" s="201"/>
      <c r="K416" s="200"/>
      <c r="L416" s="200"/>
      <c r="M416" s="199"/>
      <c r="N416" s="265"/>
      <c r="O416" s="76"/>
    </row>
    <row r="417" spans="1:15" ht="18.75">
      <c r="A417" s="234" t="s">
        <v>13</v>
      </c>
      <c r="B417" s="239"/>
      <c r="C417" s="239"/>
      <c r="D417" s="239"/>
      <c r="E417" s="239"/>
      <c r="F417" s="239"/>
      <c r="G417" s="239"/>
      <c r="H417" s="241"/>
      <c r="I417" s="519" t="s">
        <v>14</v>
      </c>
      <c r="J417" s="520"/>
      <c r="K417" s="695">
        <v>5.51</v>
      </c>
      <c r="L417" s="696"/>
      <c r="M417" s="212">
        <f>K417*12*I413</f>
        <v>37939.656000000003</v>
      </c>
      <c r="N417" s="264">
        <f>K417/105*100</f>
        <v>5.2476190476190476</v>
      </c>
      <c r="O417" s="256">
        <f>K417-N417</f>
        <v>0.26238095238095216</v>
      </c>
    </row>
    <row r="418" spans="1:15" ht="18.75">
      <c r="A418" s="217" t="s">
        <v>15</v>
      </c>
      <c r="B418" s="127"/>
      <c r="C418" s="127"/>
      <c r="D418" s="127"/>
      <c r="E418" s="127"/>
      <c r="F418" s="127"/>
      <c r="G418" s="127"/>
      <c r="H418" s="128"/>
      <c r="I418" s="517" t="s">
        <v>16</v>
      </c>
      <c r="J418" s="518"/>
      <c r="K418" s="237"/>
      <c r="L418" s="127"/>
      <c r="M418" s="212"/>
      <c r="N418" s="117"/>
      <c r="O418" s="40"/>
    </row>
    <row r="419" spans="1:15" ht="18.75">
      <c r="A419" s="234" t="s">
        <v>17</v>
      </c>
      <c r="B419" s="239"/>
      <c r="C419" s="239"/>
      <c r="D419" s="239"/>
      <c r="E419" s="239"/>
      <c r="F419" s="239"/>
      <c r="G419" s="239"/>
      <c r="H419" s="241"/>
      <c r="I419" s="519"/>
      <c r="J419" s="520"/>
      <c r="K419" s="237"/>
      <c r="L419" s="127"/>
      <c r="M419" s="212"/>
      <c r="N419" s="117"/>
      <c r="O419" s="40"/>
    </row>
    <row r="420" spans="1:15" ht="18.75">
      <c r="A420" s="234" t="s">
        <v>18</v>
      </c>
      <c r="B420" s="239"/>
      <c r="C420" s="239"/>
      <c r="D420" s="239"/>
      <c r="E420" s="239"/>
      <c r="F420" s="239"/>
      <c r="G420" s="239"/>
      <c r="H420" s="241"/>
      <c r="I420" s="697" t="s">
        <v>19</v>
      </c>
      <c r="J420" s="698"/>
      <c r="K420" s="517">
        <v>3.7</v>
      </c>
      <c r="L420" s="688"/>
      <c r="M420" s="212">
        <f>K420*12*I413</f>
        <v>25476.720000000001</v>
      </c>
      <c r="N420" s="117">
        <f>K420/105*100</f>
        <v>3.5238095238095242</v>
      </c>
      <c r="O420" s="40">
        <f>K420-N420</f>
        <v>0.17619047619047601</v>
      </c>
    </row>
    <row r="421" spans="1:15" ht="18.75">
      <c r="A421" s="231" t="s">
        <v>20</v>
      </c>
      <c r="B421" s="228"/>
      <c r="C421" s="228"/>
      <c r="D421" s="228"/>
      <c r="E421" s="228"/>
      <c r="F421" s="228"/>
      <c r="G421" s="228"/>
      <c r="H421" s="227"/>
      <c r="I421" s="517" t="s">
        <v>16</v>
      </c>
      <c r="J421" s="518"/>
      <c r="K421" s="263"/>
      <c r="L421" s="262"/>
      <c r="M421" s="212"/>
      <c r="N421" s="117"/>
      <c r="O421" s="40"/>
    </row>
    <row r="422" spans="1:15" ht="18.75">
      <c r="A422" s="226" t="s">
        <v>21</v>
      </c>
      <c r="B422" s="123"/>
      <c r="C422" s="123"/>
      <c r="D422" s="123"/>
      <c r="E422" s="123"/>
      <c r="F422" s="123"/>
      <c r="G422" s="123"/>
      <c r="H422" s="124"/>
      <c r="I422" s="517"/>
      <c r="J422" s="518"/>
      <c r="K422" s="237"/>
      <c r="L422" s="127"/>
      <c r="M422" s="212"/>
      <c r="N422" s="117"/>
      <c r="O422" s="40"/>
    </row>
    <row r="423" spans="1:15" ht="19.5" thickBot="1">
      <c r="A423" s="234" t="s">
        <v>22</v>
      </c>
      <c r="B423" s="233"/>
      <c r="C423" s="233"/>
      <c r="D423" s="233"/>
      <c r="E423" s="233"/>
      <c r="F423" s="233"/>
      <c r="G423" s="233"/>
      <c r="H423" s="232"/>
      <c r="I423" s="239"/>
      <c r="J423" s="241"/>
      <c r="K423" s="699"/>
      <c r="L423" s="700"/>
      <c r="M423" s="212"/>
      <c r="N423" s="261"/>
      <c r="O423" s="76"/>
    </row>
    <row r="424" spans="1:15" ht="18.75">
      <c r="A424" s="260" t="s">
        <v>23</v>
      </c>
      <c r="B424" s="259"/>
      <c r="C424" s="259"/>
      <c r="D424" s="259"/>
      <c r="E424" s="259"/>
      <c r="F424" s="259"/>
      <c r="G424" s="259"/>
      <c r="H424" s="258"/>
      <c r="I424" s="208"/>
      <c r="J424" s="257"/>
      <c r="K424" s="701">
        <f>K426+K431+K434</f>
        <v>7.5299999999999994</v>
      </c>
      <c r="L424" s="694"/>
      <c r="M424" s="207">
        <f>K424*12*I413</f>
        <v>51848.567999999985</v>
      </c>
      <c r="N424" s="256">
        <f>N426+N431+N434</f>
        <v>7.1714285714285708</v>
      </c>
      <c r="O424" s="256">
        <f>O426+O431+O434</f>
        <v>0.35857142857142899</v>
      </c>
    </row>
    <row r="425" spans="1:15" ht="19.5" thickBot="1">
      <c r="A425" s="255" t="s">
        <v>24</v>
      </c>
      <c r="B425" s="254"/>
      <c r="C425" s="254"/>
      <c r="D425" s="254"/>
      <c r="E425" s="254"/>
      <c r="F425" s="254"/>
      <c r="G425" s="254"/>
      <c r="H425" s="253"/>
      <c r="I425" s="200"/>
      <c r="J425" s="252"/>
      <c r="K425" s="200"/>
      <c r="L425" s="200"/>
      <c r="M425" s="199"/>
      <c r="N425" s="76"/>
      <c r="O425" s="76"/>
    </row>
    <row r="426" spans="1:15" ht="18.75">
      <c r="A426" s="217" t="s">
        <v>25</v>
      </c>
      <c r="B426" s="216"/>
      <c r="C426" s="216"/>
      <c r="D426" s="216"/>
      <c r="E426" s="216"/>
      <c r="F426" s="216"/>
      <c r="G426" s="216"/>
      <c r="H426" s="214"/>
      <c r="I426" s="517" t="s">
        <v>14</v>
      </c>
      <c r="J426" s="518"/>
      <c r="K426" s="695">
        <v>3.78</v>
      </c>
      <c r="L426" s="696"/>
      <c r="M426" s="212">
        <f>K426*12*I413</f>
        <v>26027.567999999999</v>
      </c>
      <c r="N426" s="117">
        <f>K426/105*100</f>
        <v>3.5999999999999996</v>
      </c>
      <c r="O426" s="40">
        <f>K426-N426</f>
        <v>0.18000000000000016</v>
      </c>
    </row>
    <row r="427" spans="1:15" ht="18.75">
      <c r="A427" s="234" t="s">
        <v>26</v>
      </c>
      <c r="B427" s="233"/>
      <c r="C427" s="233"/>
      <c r="D427" s="233"/>
      <c r="E427" s="233"/>
      <c r="F427" s="233"/>
      <c r="G427" s="233"/>
      <c r="H427" s="232"/>
      <c r="I427" s="168"/>
      <c r="J427" s="169"/>
      <c r="K427" s="237"/>
      <c r="L427" s="127"/>
      <c r="M427" s="212"/>
      <c r="N427" s="117"/>
      <c r="O427" s="40"/>
    </row>
    <row r="428" spans="1:15" ht="18.75">
      <c r="A428" s="217" t="s">
        <v>15</v>
      </c>
      <c r="B428" s="127"/>
      <c r="C428" s="127"/>
      <c r="D428" s="127"/>
      <c r="E428" s="127"/>
      <c r="F428" s="127"/>
      <c r="G428" s="127"/>
      <c r="H428" s="128"/>
      <c r="I428" s="517" t="s">
        <v>16</v>
      </c>
      <c r="J428" s="518"/>
      <c r="K428" s="237"/>
      <c r="L428" s="127"/>
      <c r="M428" s="212"/>
      <c r="N428" s="117"/>
      <c r="O428" s="40"/>
    </row>
    <row r="429" spans="1:15" ht="18.75">
      <c r="A429" s="234" t="s">
        <v>17</v>
      </c>
      <c r="B429" s="239"/>
      <c r="C429" s="239"/>
      <c r="D429" s="239"/>
      <c r="E429" s="239"/>
      <c r="F429" s="239"/>
      <c r="G429" s="239"/>
      <c r="H429" s="241"/>
      <c r="I429" s="519"/>
      <c r="J429" s="520"/>
      <c r="K429" s="237"/>
      <c r="L429" s="127"/>
      <c r="M429" s="212"/>
      <c r="N429" s="117"/>
      <c r="O429" s="40"/>
    </row>
    <row r="430" spans="1:15" ht="18.75">
      <c r="A430" s="231" t="s">
        <v>27</v>
      </c>
      <c r="B430" s="228"/>
      <c r="C430" s="227"/>
      <c r="D430" s="127"/>
      <c r="E430" s="127"/>
      <c r="F430" s="127"/>
      <c r="G430" s="127"/>
      <c r="H430" s="128"/>
      <c r="I430" s="517" t="s">
        <v>16</v>
      </c>
      <c r="J430" s="518"/>
      <c r="K430" s="237"/>
      <c r="L430" s="127"/>
      <c r="M430" s="212"/>
      <c r="N430" s="117"/>
      <c r="O430" s="40"/>
    </row>
    <row r="431" spans="1:15" ht="18.75">
      <c r="A431" s="217" t="s">
        <v>28</v>
      </c>
      <c r="B431" s="127"/>
      <c r="C431" s="127"/>
      <c r="D431" s="228"/>
      <c r="E431" s="228"/>
      <c r="F431" s="228"/>
      <c r="G431" s="228"/>
      <c r="H431" s="227"/>
      <c r="I431" s="697" t="s">
        <v>19</v>
      </c>
      <c r="J431" s="698"/>
      <c r="K431" s="517">
        <v>1.65</v>
      </c>
      <c r="L431" s="688"/>
      <c r="M431" s="212">
        <f>K431*12*I413</f>
        <v>11361.239999999998</v>
      </c>
      <c r="N431" s="117">
        <f>K431/105*100</f>
        <v>1.5714285714285712</v>
      </c>
      <c r="O431" s="40">
        <f>K431-N431</f>
        <v>7.8571428571428736E-2</v>
      </c>
    </row>
    <row r="432" spans="1:15" ht="18.75">
      <c r="A432" s="226" t="s">
        <v>29</v>
      </c>
      <c r="B432" s="225"/>
      <c r="C432" s="225"/>
      <c r="D432" s="225"/>
      <c r="E432" s="225"/>
      <c r="F432" s="225"/>
      <c r="G432" s="225"/>
      <c r="H432" s="224"/>
      <c r="I432" s="530" t="s">
        <v>95</v>
      </c>
      <c r="J432" s="531"/>
      <c r="K432" s="237"/>
      <c r="L432" s="127"/>
      <c r="M432" s="212"/>
      <c r="N432" s="211"/>
      <c r="O432" s="211"/>
    </row>
    <row r="433" spans="1:15" ht="18.75">
      <c r="A433" s="234"/>
      <c r="B433" s="233"/>
      <c r="C433" s="233"/>
      <c r="D433" s="233"/>
      <c r="E433" s="233"/>
      <c r="F433" s="233"/>
      <c r="G433" s="233"/>
      <c r="H433" s="232"/>
      <c r="I433" s="239" t="s">
        <v>96</v>
      </c>
      <c r="J433" s="241"/>
      <c r="K433" s="237"/>
      <c r="L433" s="127"/>
      <c r="M433" s="212"/>
      <c r="N433" s="248"/>
      <c r="O433" s="248"/>
    </row>
    <row r="434" spans="1:15" ht="18.75">
      <c r="A434" s="226" t="s">
        <v>30</v>
      </c>
      <c r="B434" s="225"/>
      <c r="C434" s="225"/>
      <c r="D434" s="225"/>
      <c r="E434" s="225"/>
      <c r="F434" s="225"/>
      <c r="G434" s="225"/>
      <c r="H434" s="224"/>
      <c r="I434" s="530" t="s">
        <v>19</v>
      </c>
      <c r="J434" s="531"/>
      <c r="K434" s="517">
        <v>2.1</v>
      </c>
      <c r="L434" s="688"/>
      <c r="M434" s="212">
        <f>K434*12*I413</f>
        <v>14459.76</v>
      </c>
      <c r="N434" s="40">
        <f>K434/105*100</f>
        <v>2</v>
      </c>
      <c r="O434" s="211">
        <f>K434-N434</f>
        <v>0.10000000000000009</v>
      </c>
    </row>
    <row r="435" spans="1:15" ht="18.75">
      <c r="A435" s="234" t="s">
        <v>31</v>
      </c>
      <c r="B435" s="233"/>
      <c r="C435" s="233"/>
      <c r="D435" s="233"/>
      <c r="E435" s="233"/>
      <c r="F435" s="233"/>
      <c r="G435" s="233"/>
      <c r="H435" s="232"/>
      <c r="I435" s="239"/>
      <c r="J435" s="241"/>
      <c r="K435" s="237"/>
      <c r="L435" s="127"/>
      <c r="M435" s="212"/>
      <c r="N435" s="211"/>
      <c r="O435" s="211"/>
    </row>
    <row r="436" spans="1:15" ht="18.75">
      <c r="A436" s="226" t="s">
        <v>32</v>
      </c>
      <c r="B436" s="225"/>
      <c r="C436" s="225"/>
      <c r="D436" s="225"/>
      <c r="E436" s="225"/>
      <c r="F436" s="225"/>
      <c r="G436" s="225"/>
      <c r="H436" s="224"/>
      <c r="I436" s="517" t="s">
        <v>16</v>
      </c>
      <c r="J436" s="518"/>
      <c r="K436" s="237"/>
      <c r="L436" s="127"/>
      <c r="M436" s="212"/>
      <c r="N436" s="251"/>
      <c r="O436" s="250"/>
    </row>
    <row r="437" spans="1:15" ht="18.75">
      <c r="A437" s="226" t="s">
        <v>33</v>
      </c>
      <c r="B437" s="225"/>
      <c r="C437" s="225"/>
      <c r="D437" s="225"/>
      <c r="E437" s="225"/>
      <c r="F437" s="225"/>
      <c r="G437" s="225"/>
      <c r="H437" s="224"/>
      <c r="I437" s="530" t="s">
        <v>97</v>
      </c>
      <c r="J437" s="531"/>
      <c r="K437" s="123"/>
      <c r="L437" s="123"/>
      <c r="M437" s="125"/>
      <c r="N437" s="248"/>
      <c r="O437" s="248"/>
    </row>
    <row r="438" spans="1:15" ht="19.5" thickBot="1">
      <c r="A438" s="234"/>
      <c r="B438" s="233"/>
      <c r="C438" s="233"/>
      <c r="D438" s="233"/>
      <c r="E438" s="233"/>
      <c r="F438" s="233"/>
      <c r="G438" s="233"/>
      <c r="H438" s="232"/>
      <c r="I438" s="702" t="s">
        <v>98</v>
      </c>
      <c r="J438" s="703"/>
      <c r="K438" s="239"/>
      <c r="L438" s="239"/>
      <c r="M438" s="249"/>
      <c r="N438" s="248"/>
      <c r="O438" s="248"/>
    </row>
    <row r="439" spans="1:15" ht="18.75">
      <c r="A439" s="247" t="s">
        <v>34</v>
      </c>
      <c r="B439" s="246"/>
      <c r="C439" s="246"/>
      <c r="D439" s="246"/>
      <c r="E439" s="246"/>
      <c r="F439" s="246"/>
      <c r="G439" s="208"/>
      <c r="H439" s="245"/>
      <c r="I439" s="208"/>
      <c r="J439" s="245"/>
      <c r="K439" s="704">
        <f>K441+K448+K456+K460+K461+K465</f>
        <v>70.240000000000009</v>
      </c>
      <c r="L439" s="694"/>
      <c r="M439" s="207">
        <f>M441+M448+M456+M460+M461+M465</f>
        <v>483644.54399999999</v>
      </c>
      <c r="N439" s="205">
        <f>N441+N448+N456+N460+N461+N465</f>
        <v>66.890476190476193</v>
      </c>
      <c r="O439" s="205">
        <f>O441+O448+O456+O460+O461+O465</f>
        <v>3.3495238095238085</v>
      </c>
    </row>
    <row r="440" spans="1:15" ht="19.5" thickBot="1">
      <c r="A440" s="244"/>
      <c r="B440" s="200"/>
      <c r="C440" s="200"/>
      <c r="D440" s="200"/>
      <c r="E440" s="200"/>
      <c r="F440" s="200"/>
      <c r="G440" s="200"/>
      <c r="H440" s="201"/>
      <c r="I440" s="200"/>
      <c r="J440" s="201"/>
      <c r="K440" s="200"/>
      <c r="L440" s="200"/>
      <c r="M440" s="199"/>
      <c r="N440" s="243"/>
      <c r="O440" s="243"/>
    </row>
    <row r="441" spans="1:15" ht="19.5" thickBot="1">
      <c r="A441" s="705" t="s">
        <v>35</v>
      </c>
      <c r="B441" s="706"/>
      <c r="C441" s="706"/>
      <c r="D441" s="706"/>
      <c r="E441" s="706"/>
      <c r="F441" s="706"/>
      <c r="G441" s="706"/>
      <c r="H441" s="707"/>
      <c r="I441" s="219"/>
      <c r="J441" s="218"/>
      <c r="K441" s="708">
        <f>K442+K443+K444+K446+K447</f>
        <v>13.07</v>
      </c>
      <c r="L441" s="709"/>
      <c r="M441" s="192">
        <f>K441*12*I413</f>
        <v>89994.792000000001</v>
      </c>
      <c r="N441" s="190">
        <f>N442+N443+N444+N446+N447</f>
        <v>12.447619047619046</v>
      </c>
      <c r="O441" s="190">
        <f>O442+O443+O444+O446+O447</f>
        <v>0.62238095238095248</v>
      </c>
    </row>
    <row r="442" spans="1:15" ht="18.75">
      <c r="A442" s="234" t="s">
        <v>36</v>
      </c>
      <c r="B442" s="233"/>
      <c r="C442" s="233"/>
      <c r="D442" s="233"/>
      <c r="E442" s="233"/>
      <c r="F442" s="233"/>
      <c r="G442" s="233"/>
      <c r="H442" s="232"/>
      <c r="I442" s="519" t="s">
        <v>37</v>
      </c>
      <c r="J442" s="520"/>
      <c r="K442" s="695">
        <v>2.72</v>
      </c>
      <c r="L442" s="696"/>
      <c r="M442" s="212">
        <f>K442*12*I413</f>
        <v>18728.831999999999</v>
      </c>
      <c r="N442" s="211">
        <f>K442/105*100</f>
        <v>2.5904761904761906</v>
      </c>
      <c r="O442" s="211">
        <f>K442-N442</f>
        <v>0.1295238095238096</v>
      </c>
    </row>
    <row r="443" spans="1:15" ht="18.75">
      <c r="A443" s="231" t="s">
        <v>38</v>
      </c>
      <c r="B443" s="230"/>
      <c r="C443" s="230"/>
      <c r="D443" s="230"/>
      <c r="E443" s="230"/>
      <c r="F443" s="230"/>
      <c r="G443" s="230"/>
      <c r="H443" s="229"/>
      <c r="I443" s="697" t="s">
        <v>39</v>
      </c>
      <c r="J443" s="698"/>
      <c r="K443" s="517">
        <v>6.39</v>
      </c>
      <c r="L443" s="688"/>
      <c r="M443" s="212">
        <f>K443*12*I413</f>
        <v>43998.983999999989</v>
      </c>
      <c r="N443" s="211">
        <f>K443/105*100</f>
        <v>6.0857142857142854</v>
      </c>
      <c r="O443" s="211">
        <f>K443-N443</f>
        <v>0.30428571428571427</v>
      </c>
    </row>
    <row r="444" spans="1:15" ht="18.75">
      <c r="A444" s="226" t="s">
        <v>40</v>
      </c>
      <c r="B444" s="225"/>
      <c r="C444" s="225"/>
      <c r="D444" s="225"/>
      <c r="E444" s="225"/>
      <c r="F444" s="225"/>
      <c r="G444" s="225"/>
      <c r="H444" s="224"/>
      <c r="I444" s="530" t="s">
        <v>19</v>
      </c>
      <c r="J444" s="531"/>
      <c r="K444" s="517">
        <v>0.72</v>
      </c>
      <c r="L444" s="688"/>
      <c r="M444" s="212">
        <f>K444*12*I413</f>
        <v>4957.6319999999996</v>
      </c>
      <c r="N444" s="211">
        <f>K444/105*100</f>
        <v>0.68571428571428572</v>
      </c>
      <c r="O444" s="211">
        <f>K444-N444</f>
        <v>3.4285714285714253E-2</v>
      </c>
    </row>
    <row r="445" spans="1:15" ht="18.75">
      <c r="A445" s="242" t="s">
        <v>41</v>
      </c>
      <c r="B445" s="239"/>
      <c r="C445" s="239"/>
      <c r="D445" s="239"/>
      <c r="E445" s="233"/>
      <c r="F445" s="233"/>
      <c r="G445" s="233"/>
      <c r="H445" s="232"/>
      <c r="I445" s="239"/>
      <c r="J445" s="241"/>
      <c r="K445" s="127"/>
      <c r="L445" s="127"/>
      <c r="M445" s="212"/>
      <c r="N445" s="211"/>
      <c r="O445" s="211"/>
    </row>
    <row r="446" spans="1:15" ht="18.75">
      <c r="A446" s="231" t="s">
        <v>42</v>
      </c>
      <c r="B446" s="230"/>
      <c r="C446" s="230"/>
      <c r="D446" s="230"/>
      <c r="E446" s="230"/>
      <c r="F446" s="230"/>
      <c r="G446" s="230"/>
      <c r="H446" s="229"/>
      <c r="I446" s="697" t="s">
        <v>14</v>
      </c>
      <c r="J446" s="698"/>
      <c r="K446" s="517">
        <v>0.22</v>
      </c>
      <c r="L446" s="688"/>
      <c r="M446" s="212">
        <f>K446*12*I413</f>
        <v>1514.8319999999999</v>
      </c>
      <c r="N446" s="211">
        <f>K446/105*100</f>
        <v>0.20952380952380953</v>
      </c>
      <c r="O446" s="211">
        <f>K446-N446</f>
        <v>1.0476190476190472E-2</v>
      </c>
    </row>
    <row r="447" spans="1:15" ht="19.5" thickBot="1">
      <c r="A447" s="226" t="s">
        <v>43</v>
      </c>
      <c r="B447" s="225"/>
      <c r="C447" s="225"/>
      <c r="D447" s="225"/>
      <c r="E447" s="225"/>
      <c r="F447" s="225"/>
      <c r="G447" s="225"/>
      <c r="H447" s="224"/>
      <c r="I447" s="523" t="s">
        <v>14</v>
      </c>
      <c r="J447" s="524"/>
      <c r="K447" s="702">
        <v>3.02</v>
      </c>
      <c r="L447" s="710"/>
      <c r="M447" s="212">
        <f>K447*12*I413</f>
        <v>20794.511999999999</v>
      </c>
      <c r="N447" s="211">
        <f>K447/105*100</f>
        <v>2.8761904761904762</v>
      </c>
      <c r="O447" s="211">
        <f>K447-N447</f>
        <v>0.14380952380952383</v>
      </c>
    </row>
    <row r="448" spans="1:15" ht="19.5" thickBot="1">
      <c r="A448" s="711" t="s">
        <v>44</v>
      </c>
      <c r="B448" s="712"/>
      <c r="C448" s="712"/>
      <c r="D448" s="712"/>
      <c r="E448" s="712"/>
      <c r="F448" s="712"/>
      <c r="G448" s="712"/>
      <c r="H448" s="713"/>
      <c r="I448" s="219"/>
      <c r="J448" s="218"/>
      <c r="K448" s="714">
        <f>K449+K450+K452+K453+K454+K455</f>
        <v>3.1199999999999997</v>
      </c>
      <c r="L448" s="709"/>
      <c r="M448" s="192">
        <f>K448*12*I413</f>
        <v>21483.071999999996</v>
      </c>
      <c r="N448" s="190">
        <f>SUM(N449:N455)</f>
        <v>2.9714285714285711</v>
      </c>
      <c r="O448" s="190">
        <f>SUM(O449:O455)</f>
        <v>0.14857142857142877</v>
      </c>
    </row>
    <row r="449" spans="1:15" ht="18.75">
      <c r="A449" s="240" t="s">
        <v>45</v>
      </c>
      <c r="B449" s="239"/>
      <c r="C449" s="239"/>
      <c r="D449" s="239"/>
      <c r="E449" s="239"/>
      <c r="F449" s="233"/>
      <c r="G449" s="233"/>
      <c r="H449" s="232"/>
      <c r="I449" s="238"/>
      <c r="J449" s="128"/>
      <c r="K449" s="695">
        <v>0.18</v>
      </c>
      <c r="L449" s="696"/>
      <c r="M449" s="212">
        <f>K449*12*I413</f>
        <v>1239.4079999999999</v>
      </c>
      <c r="N449" s="211">
        <f>K449/105*100</f>
        <v>0.17142857142857143</v>
      </c>
      <c r="O449" s="211">
        <f>K449-N449</f>
        <v>8.5714285714285632E-3</v>
      </c>
    </row>
    <row r="450" spans="1:15" ht="18.75">
      <c r="A450" s="122" t="s">
        <v>46</v>
      </c>
      <c r="B450" s="123"/>
      <c r="C450" s="123"/>
      <c r="D450" s="123"/>
      <c r="E450" s="123"/>
      <c r="F450" s="225"/>
      <c r="G450" s="225"/>
      <c r="H450" s="224"/>
      <c r="I450" s="517" t="s">
        <v>47</v>
      </c>
      <c r="J450" s="518"/>
      <c r="K450" s="517">
        <v>1.48</v>
      </c>
      <c r="L450" s="688"/>
      <c r="M450" s="212">
        <f>K450*12*I413</f>
        <v>10190.687999999998</v>
      </c>
      <c r="N450" s="211">
        <f>K450/105*100</f>
        <v>1.4095238095238094</v>
      </c>
      <c r="O450" s="211">
        <f>K450-N450</f>
        <v>7.0476190476190581E-2</v>
      </c>
    </row>
    <row r="451" spans="1:15" ht="18.75">
      <c r="A451" s="234" t="s">
        <v>48</v>
      </c>
      <c r="B451" s="233"/>
      <c r="C451" s="233"/>
      <c r="D451" s="233"/>
      <c r="E451" s="233"/>
      <c r="F451" s="233"/>
      <c r="G451" s="233"/>
      <c r="H451" s="232"/>
      <c r="I451" s="519" t="s">
        <v>49</v>
      </c>
      <c r="J451" s="520"/>
      <c r="K451" s="237"/>
      <c r="L451" s="127"/>
      <c r="M451" s="212"/>
      <c r="N451" s="211"/>
      <c r="O451" s="211"/>
    </row>
    <row r="452" spans="1:15" ht="18.75">
      <c r="A452" s="231" t="s">
        <v>50</v>
      </c>
      <c r="B452" s="230"/>
      <c r="C452" s="230"/>
      <c r="D452" s="230"/>
      <c r="E452" s="230"/>
      <c r="F452" s="230"/>
      <c r="G452" s="230"/>
      <c r="H452" s="229"/>
      <c r="I452" s="697" t="s">
        <v>51</v>
      </c>
      <c r="J452" s="698"/>
      <c r="K452" s="517">
        <v>0.91</v>
      </c>
      <c r="L452" s="688"/>
      <c r="M452" s="212">
        <f>K452*12*I413</f>
        <v>6265.8959999999997</v>
      </c>
      <c r="N452" s="211">
        <f>K452/105*100</f>
        <v>0.86666666666666659</v>
      </c>
      <c r="O452" s="211">
        <f>K452-N452</f>
        <v>4.3333333333333446E-2</v>
      </c>
    </row>
    <row r="453" spans="1:15" ht="18.75">
      <c r="A453" s="231" t="s">
        <v>52</v>
      </c>
      <c r="B453" s="230"/>
      <c r="C453" s="230"/>
      <c r="D453" s="230"/>
      <c r="E453" s="230"/>
      <c r="F453" s="230"/>
      <c r="G453" s="230"/>
      <c r="H453" s="229"/>
      <c r="I453" s="697" t="s">
        <v>53</v>
      </c>
      <c r="J453" s="698"/>
      <c r="K453" s="517">
        <v>0.23</v>
      </c>
      <c r="L453" s="688"/>
      <c r="M453" s="212">
        <f>K453*12*I413</f>
        <v>1583.6880000000001</v>
      </c>
      <c r="N453" s="211">
        <f>K453/105*100</f>
        <v>0.21904761904761905</v>
      </c>
      <c r="O453" s="211">
        <f>K453-N453</f>
        <v>1.0952380952380963E-2</v>
      </c>
    </row>
    <row r="454" spans="1:15" ht="18.75">
      <c r="A454" s="226" t="s">
        <v>58</v>
      </c>
      <c r="B454" s="225"/>
      <c r="C454" s="225"/>
      <c r="D454" s="225"/>
      <c r="E454" s="225"/>
      <c r="F454" s="225"/>
      <c r="G454" s="225"/>
      <c r="H454" s="224"/>
      <c r="I454" s="697" t="s">
        <v>59</v>
      </c>
      <c r="J454" s="698"/>
      <c r="K454" s="699">
        <v>0.13</v>
      </c>
      <c r="L454" s="700"/>
      <c r="M454" s="212">
        <f>K454*12*I413</f>
        <v>895.12799999999993</v>
      </c>
      <c r="N454" s="211">
        <f>K454/105*100</f>
        <v>0.12380952380952383</v>
      </c>
      <c r="O454" s="211">
        <f>K454-N454</f>
        <v>6.1904761904761768E-3</v>
      </c>
    </row>
    <row r="455" spans="1:15" ht="19.5" thickBot="1">
      <c r="A455" s="226" t="s">
        <v>60</v>
      </c>
      <c r="B455" s="225"/>
      <c r="C455" s="225"/>
      <c r="D455" s="225"/>
      <c r="E455" s="225"/>
      <c r="F455" s="225"/>
      <c r="G455" s="225"/>
      <c r="H455" s="224"/>
      <c r="I455" s="523" t="s">
        <v>61</v>
      </c>
      <c r="J455" s="524"/>
      <c r="K455" s="715">
        <v>0.19</v>
      </c>
      <c r="L455" s="716"/>
      <c r="M455" s="199">
        <f>K455*12*I413</f>
        <v>1308.2640000000001</v>
      </c>
      <c r="N455" s="211">
        <f>K455/105*100</f>
        <v>0.18095238095238095</v>
      </c>
      <c r="O455" s="211">
        <f>K455-N455</f>
        <v>9.0476190476190543E-3</v>
      </c>
    </row>
    <row r="456" spans="1:15" ht="19.5" thickBot="1">
      <c r="A456" s="711" t="s">
        <v>123</v>
      </c>
      <c r="B456" s="712"/>
      <c r="C456" s="712"/>
      <c r="D456" s="712"/>
      <c r="E456" s="712"/>
      <c r="F456" s="712"/>
      <c r="G456" s="712"/>
      <c r="H456" s="713"/>
      <c r="I456" s="236"/>
      <c r="J456" s="235"/>
      <c r="K456" s="723">
        <f>K457+K458+K459</f>
        <v>2.0299999999999998</v>
      </c>
      <c r="L456" s="721"/>
      <c r="M456" s="192">
        <f>K456*12*I413</f>
        <v>13977.767999999998</v>
      </c>
      <c r="N456" s="190">
        <f>SUM(N457:N459)</f>
        <v>1.9333333333333331</v>
      </c>
      <c r="O456" s="190">
        <f>SUM(O457:O459)</f>
        <v>9.6666666666666762E-2</v>
      </c>
    </row>
    <row r="457" spans="1:15" ht="18.75">
      <c r="A457" s="234" t="s">
        <v>63</v>
      </c>
      <c r="B457" s="233"/>
      <c r="C457" s="233"/>
      <c r="D457" s="233"/>
      <c r="E457" s="233"/>
      <c r="F457" s="233"/>
      <c r="G457" s="233"/>
      <c r="H457" s="232"/>
      <c r="I457" s="724" t="s">
        <v>64</v>
      </c>
      <c r="J457" s="725"/>
      <c r="K457" s="726">
        <v>0.97</v>
      </c>
      <c r="L457" s="727"/>
      <c r="M457" s="212">
        <f>K457*12*I413</f>
        <v>6679.0320000000002</v>
      </c>
      <c r="N457" s="211">
        <f>K457/105*100</f>
        <v>0.92380952380952375</v>
      </c>
      <c r="O457" s="211">
        <f>K457-N457</f>
        <v>4.6190476190476226E-2</v>
      </c>
    </row>
    <row r="458" spans="1:15" ht="18.75">
      <c r="A458" s="231" t="s">
        <v>68</v>
      </c>
      <c r="B458" s="230"/>
      <c r="C458" s="230"/>
      <c r="D458" s="230"/>
      <c r="E458" s="230"/>
      <c r="F458" s="230"/>
      <c r="G458" s="230"/>
      <c r="H458" s="229"/>
      <c r="I458" s="228" t="s">
        <v>69</v>
      </c>
      <c r="J458" s="227"/>
      <c r="K458" s="699">
        <v>0.85</v>
      </c>
      <c r="L458" s="700"/>
      <c r="M458" s="212">
        <f>K458*12*I413</f>
        <v>5852.7599999999993</v>
      </c>
      <c r="N458" s="211">
        <f>K458/105*100</f>
        <v>0.80952380952380942</v>
      </c>
      <c r="O458" s="211">
        <f>K458-N458</f>
        <v>4.0476190476190554E-2</v>
      </c>
    </row>
    <row r="459" spans="1:15" ht="19.5" thickBot="1">
      <c r="A459" s="226" t="s">
        <v>58</v>
      </c>
      <c r="B459" s="225"/>
      <c r="C459" s="225"/>
      <c r="D459" s="225"/>
      <c r="E459" s="225"/>
      <c r="F459" s="225"/>
      <c r="G459" s="225"/>
      <c r="H459" s="224"/>
      <c r="I459" s="523" t="s">
        <v>59</v>
      </c>
      <c r="J459" s="524"/>
      <c r="K459" s="715">
        <v>0.21</v>
      </c>
      <c r="L459" s="716"/>
      <c r="M459" s="212">
        <f>K459*12*I413</f>
        <v>1445.9759999999999</v>
      </c>
      <c r="N459" s="211">
        <f>K459/105*100</f>
        <v>0.2</v>
      </c>
      <c r="O459" s="211">
        <f>K459-N459</f>
        <v>9.9999999999999811E-3</v>
      </c>
    </row>
    <row r="460" spans="1:15" ht="19.5" thickBot="1">
      <c r="A460" s="223" t="s">
        <v>124</v>
      </c>
      <c r="B460" s="222"/>
      <c r="C460" s="222"/>
      <c r="D460" s="222"/>
      <c r="E460" s="222"/>
      <c r="F460" s="222"/>
      <c r="G460" s="222"/>
      <c r="H460" s="221"/>
      <c r="I460" s="717" t="s">
        <v>71</v>
      </c>
      <c r="J460" s="718"/>
      <c r="K460" s="719">
        <v>49.51</v>
      </c>
      <c r="L460" s="720"/>
      <c r="M460" s="192">
        <f>K460*12*I413</f>
        <v>340906.05599999998</v>
      </c>
      <c r="N460" s="190">
        <f>K460/105*100</f>
        <v>47.152380952380952</v>
      </c>
      <c r="O460" s="190">
        <f>K460-N460</f>
        <v>2.3576190476190462</v>
      </c>
    </row>
    <row r="461" spans="1:15" ht="19.5" thickBot="1">
      <c r="A461" s="705" t="s">
        <v>125</v>
      </c>
      <c r="B461" s="706"/>
      <c r="C461" s="706"/>
      <c r="D461" s="706"/>
      <c r="E461" s="706"/>
      <c r="F461" s="706"/>
      <c r="G461" s="706"/>
      <c r="H461" s="707"/>
      <c r="I461" s="219"/>
      <c r="J461" s="218"/>
      <c r="K461" s="714">
        <v>2.4</v>
      </c>
      <c r="L461" s="721"/>
      <c r="M461" s="192">
        <f>K461*12*I413</f>
        <v>16525.439999999999</v>
      </c>
      <c r="N461" s="190">
        <f>K461/105*100</f>
        <v>2.2857142857142856</v>
      </c>
      <c r="O461" s="190">
        <f>K461-N461</f>
        <v>0.11428571428571432</v>
      </c>
    </row>
    <row r="462" spans="1:15" ht="18.75">
      <c r="A462" s="217" t="s">
        <v>99</v>
      </c>
      <c r="B462" s="216"/>
      <c r="C462" s="216"/>
      <c r="D462" s="216"/>
      <c r="E462" s="216"/>
      <c r="F462" s="216"/>
      <c r="G462" s="216"/>
      <c r="H462" s="214"/>
      <c r="I462" s="695" t="s">
        <v>73</v>
      </c>
      <c r="J462" s="722"/>
      <c r="K462" s="213"/>
      <c r="L462" s="213"/>
      <c r="M462" s="212"/>
      <c r="N462" s="211"/>
      <c r="O462" s="211"/>
    </row>
    <row r="463" spans="1:15" ht="18.75">
      <c r="A463" s="217" t="s">
        <v>100</v>
      </c>
      <c r="B463" s="216"/>
      <c r="C463" s="216"/>
      <c r="D463" s="216"/>
      <c r="E463" s="216"/>
      <c r="F463" s="216"/>
      <c r="G463" s="216"/>
      <c r="H463" s="214"/>
      <c r="I463" s="127"/>
      <c r="J463" s="128"/>
      <c r="K463" s="213"/>
      <c r="L463" s="213"/>
      <c r="M463" s="212"/>
      <c r="N463" s="211"/>
      <c r="O463" s="211"/>
    </row>
    <row r="464" spans="1:15" ht="19.5" thickBot="1">
      <c r="A464" s="217" t="s">
        <v>101</v>
      </c>
      <c r="B464" s="216"/>
      <c r="C464" s="216"/>
      <c r="D464" s="216"/>
      <c r="E464" s="216"/>
      <c r="F464" s="216"/>
      <c r="G464" s="216"/>
      <c r="H464" s="214"/>
      <c r="I464" s="126"/>
      <c r="J464" s="128"/>
      <c r="K464" s="213"/>
      <c r="L464" s="213"/>
      <c r="M464" s="212"/>
      <c r="N464" s="211"/>
      <c r="O464" s="211"/>
    </row>
    <row r="465" spans="1:15" ht="19.5" thickBot="1">
      <c r="A465" s="223" t="s">
        <v>126</v>
      </c>
      <c r="B465" s="222"/>
      <c r="C465" s="222"/>
      <c r="D465" s="222"/>
      <c r="E465" s="222"/>
      <c r="F465" s="222"/>
      <c r="G465" s="222"/>
      <c r="H465" s="221"/>
      <c r="I465" s="219"/>
      <c r="J465" s="218"/>
      <c r="K465" s="714">
        <v>0.11</v>
      </c>
      <c r="L465" s="721"/>
      <c r="M465" s="192">
        <f>K465*12*I413</f>
        <v>757.41599999999994</v>
      </c>
      <c r="N465" s="190">
        <v>0.1</v>
      </c>
      <c r="O465" s="190">
        <f>K465-N465</f>
        <v>9.999999999999995E-3</v>
      </c>
    </row>
    <row r="466" spans="1:15" ht="18.75">
      <c r="A466" s="217" t="s">
        <v>75</v>
      </c>
      <c r="B466" s="216"/>
      <c r="C466" s="216"/>
      <c r="D466" s="216"/>
      <c r="E466" s="216"/>
      <c r="F466" s="216"/>
      <c r="G466" s="216"/>
      <c r="H466" s="214"/>
      <c r="I466" s="695" t="s">
        <v>14</v>
      </c>
      <c r="J466" s="722"/>
      <c r="K466" s="220"/>
      <c r="L466" s="213"/>
      <c r="M466" s="212"/>
      <c r="N466" s="211"/>
      <c r="O466" s="211"/>
    </row>
    <row r="467" spans="1:15" ht="19.5" thickBot="1">
      <c r="A467" s="217" t="s">
        <v>76</v>
      </c>
      <c r="B467" s="216"/>
      <c r="C467" s="216"/>
      <c r="D467" s="216"/>
      <c r="E467" s="216"/>
      <c r="F467" s="216"/>
      <c r="G467" s="216"/>
      <c r="H467" s="214"/>
      <c r="I467" s="127"/>
      <c r="J467" s="128"/>
      <c r="K467" s="220"/>
      <c r="L467" s="213"/>
      <c r="M467" s="212"/>
      <c r="N467" s="211"/>
      <c r="O467" s="211"/>
    </row>
    <row r="468" spans="1:15" ht="19.5" thickBot="1">
      <c r="A468" s="705" t="s">
        <v>77</v>
      </c>
      <c r="B468" s="706"/>
      <c r="C468" s="706"/>
      <c r="D468" s="706"/>
      <c r="E468" s="706"/>
      <c r="F468" s="706"/>
      <c r="G468" s="706"/>
      <c r="H468" s="707"/>
      <c r="I468" s="219"/>
      <c r="J468" s="218"/>
      <c r="K468" s="714">
        <v>8.9</v>
      </c>
      <c r="L468" s="721"/>
      <c r="M468" s="192">
        <f>K468*12*I413</f>
        <v>61281.840000000004</v>
      </c>
      <c r="N468" s="190">
        <f>K468/105*100</f>
        <v>8.4761904761904763</v>
      </c>
      <c r="O468" s="190">
        <f>K468-N468</f>
        <v>0.42380952380952408</v>
      </c>
    </row>
    <row r="469" spans="1:15" ht="18.75">
      <c r="A469" s="217" t="s">
        <v>102</v>
      </c>
      <c r="B469" s="215"/>
      <c r="C469" s="215"/>
      <c r="D469" s="215"/>
      <c r="E469" s="215"/>
      <c r="F469" s="216"/>
      <c r="G469" s="215"/>
      <c r="H469" s="214"/>
      <c r="I469" s="517" t="s">
        <v>78</v>
      </c>
      <c r="J469" s="518"/>
      <c r="K469" s="213"/>
      <c r="L469" s="213"/>
      <c r="M469" s="212"/>
      <c r="N469" s="211"/>
      <c r="O469" s="211"/>
    </row>
    <row r="470" spans="1:15" ht="18.75">
      <c r="A470" s="217" t="s">
        <v>103</v>
      </c>
      <c r="B470" s="215"/>
      <c r="C470" s="215"/>
      <c r="D470" s="215"/>
      <c r="E470" s="215"/>
      <c r="F470" s="216"/>
      <c r="G470" s="215"/>
      <c r="H470" s="214"/>
      <c r="I470" s="517" t="s">
        <v>79</v>
      </c>
      <c r="J470" s="518"/>
      <c r="K470" s="213"/>
      <c r="L470" s="213"/>
      <c r="M470" s="212"/>
      <c r="N470" s="211"/>
      <c r="O470" s="211"/>
    </row>
    <row r="471" spans="1:15" ht="18.75">
      <c r="A471" s="217" t="s">
        <v>104</v>
      </c>
      <c r="B471" s="215"/>
      <c r="C471" s="215"/>
      <c r="D471" s="215"/>
      <c r="E471" s="215"/>
      <c r="F471" s="216"/>
      <c r="G471" s="215"/>
      <c r="H471" s="214"/>
      <c r="I471" s="517" t="s">
        <v>80</v>
      </c>
      <c r="J471" s="518"/>
      <c r="K471" s="213"/>
      <c r="L471" s="213"/>
      <c r="M471" s="212"/>
      <c r="N471" s="211"/>
      <c r="O471" s="211"/>
    </row>
    <row r="472" spans="1:15" ht="18.75">
      <c r="A472" s="217" t="s">
        <v>105</v>
      </c>
      <c r="B472" s="215"/>
      <c r="C472" s="215"/>
      <c r="D472" s="215"/>
      <c r="E472" s="215"/>
      <c r="F472" s="216"/>
      <c r="G472" s="215"/>
      <c r="H472" s="214"/>
      <c r="I472" s="517" t="s">
        <v>81</v>
      </c>
      <c r="J472" s="518"/>
      <c r="K472" s="213"/>
      <c r="L472" s="213"/>
      <c r="M472" s="212"/>
      <c r="N472" s="211"/>
      <c r="O472" s="211"/>
    </row>
    <row r="473" spans="1:15" ht="18.75">
      <c r="A473" s="217" t="s">
        <v>106</v>
      </c>
      <c r="B473" s="215"/>
      <c r="C473" s="215"/>
      <c r="D473" s="215"/>
      <c r="E473" s="215"/>
      <c r="F473" s="216"/>
      <c r="G473" s="215"/>
      <c r="H473" s="214"/>
      <c r="I473" s="517" t="s">
        <v>82</v>
      </c>
      <c r="J473" s="518"/>
      <c r="K473" s="213"/>
      <c r="L473" s="213"/>
      <c r="M473" s="212"/>
      <c r="N473" s="211"/>
      <c r="O473" s="211"/>
    </row>
    <row r="474" spans="1:15" ht="18.75">
      <c r="A474" s="217" t="s">
        <v>107</v>
      </c>
      <c r="B474" s="215"/>
      <c r="C474" s="215"/>
      <c r="D474" s="215"/>
      <c r="E474" s="215"/>
      <c r="F474" s="216"/>
      <c r="G474" s="215"/>
      <c r="H474" s="214"/>
      <c r="I474" s="127"/>
      <c r="J474" s="128"/>
      <c r="K474" s="213"/>
      <c r="L474" s="213"/>
      <c r="M474" s="212"/>
      <c r="N474" s="211"/>
      <c r="O474" s="211"/>
    </row>
    <row r="475" spans="1:15" ht="18.75">
      <c r="A475" s="217" t="s">
        <v>108</v>
      </c>
      <c r="B475" s="215"/>
      <c r="C475" s="215"/>
      <c r="D475" s="215"/>
      <c r="E475" s="215"/>
      <c r="F475" s="216"/>
      <c r="G475" s="215"/>
      <c r="H475" s="214"/>
      <c r="I475" s="127"/>
      <c r="J475" s="128"/>
      <c r="K475" s="213"/>
      <c r="L475" s="213"/>
      <c r="M475" s="212"/>
      <c r="N475" s="211"/>
      <c r="O475" s="211"/>
    </row>
    <row r="476" spans="1:15" ht="18.75">
      <c r="A476" s="217" t="s">
        <v>109</v>
      </c>
      <c r="B476" s="215"/>
      <c r="C476" s="215"/>
      <c r="D476" s="215"/>
      <c r="E476" s="215"/>
      <c r="F476" s="216"/>
      <c r="G476" s="215"/>
      <c r="H476" s="214"/>
      <c r="I476" s="127"/>
      <c r="J476" s="128"/>
      <c r="K476" s="213"/>
      <c r="L476" s="213"/>
      <c r="M476" s="212"/>
      <c r="N476" s="211"/>
      <c r="O476" s="211"/>
    </row>
    <row r="477" spans="1:15" ht="18.75">
      <c r="A477" s="217" t="s">
        <v>83</v>
      </c>
      <c r="B477" s="215"/>
      <c r="C477" s="215"/>
      <c r="D477" s="215"/>
      <c r="E477" s="215"/>
      <c r="F477" s="216"/>
      <c r="G477" s="215"/>
      <c r="H477" s="214"/>
      <c r="I477" s="127"/>
      <c r="J477" s="128"/>
      <c r="K477" s="213"/>
      <c r="L477" s="213"/>
      <c r="M477" s="212"/>
      <c r="N477" s="211"/>
      <c r="O477" s="211"/>
    </row>
    <row r="478" spans="1:15" ht="18.75">
      <c r="A478" s="217" t="s">
        <v>110</v>
      </c>
      <c r="B478" s="215"/>
      <c r="C478" s="215"/>
      <c r="D478" s="215"/>
      <c r="E478" s="215"/>
      <c r="F478" s="216"/>
      <c r="G478" s="215"/>
      <c r="H478" s="214"/>
      <c r="I478" s="127"/>
      <c r="J478" s="128"/>
      <c r="K478" s="213"/>
      <c r="L478" s="213"/>
      <c r="M478" s="212"/>
      <c r="N478" s="211"/>
      <c r="O478" s="211"/>
    </row>
    <row r="479" spans="1:15" ht="19.5" thickBot="1">
      <c r="A479" s="734" t="s">
        <v>111</v>
      </c>
      <c r="B479" s="735"/>
      <c r="C479" s="735"/>
      <c r="D479" s="735"/>
      <c r="E479" s="735"/>
      <c r="F479" s="735"/>
      <c r="G479" s="735"/>
      <c r="H479" s="736"/>
      <c r="I479" s="127"/>
      <c r="J479" s="128"/>
      <c r="K479" s="127"/>
      <c r="L479" s="127"/>
      <c r="M479" s="212"/>
      <c r="N479" s="211"/>
      <c r="O479" s="211"/>
    </row>
    <row r="480" spans="1:15" ht="18.75">
      <c r="A480" s="210" t="s">
        <v>84</v>
      </c>
      <c r="B480" s="209"/>
      <c r="C480" s="209"/>
      <c r="D480" s="209"/>
      <c r="E480" s="209"/>
      <c r="F480" s="209"/>
      <c r="G480" s="209"/>
      <c r="H480" s="209"/>
      <c r="I480" s="695" t="s">
        <v>85</v>
      </c>
      <c r="J480" s="722"/>
      <c r="K480" s="208"/>
      <c r="L480" s="208"/>
      <c r="M480" s="207"/>
      <c r="N480" s="206"/>
      <c r="O480" s="205"/>
    </row>
    <row r="481" spans="1:16" ht="19.5" thickBot="1">
      <c r="A481" s="204" t="s">
        <v>86</v>
      </c>
      <c r="B481" s="203"/>
      <c r="C481" s="203"/>
      <c r="D481" s="203"/>
      <c r="E481" s="203"/>
      <c r="F481" s="203"/>
      <c r="G481" s="203"/>
      <c r="H481" s="203"/>
      <c r="I481" s="202"/>
      <c r="J481" s="201"/>
      <c r="K481" s="200"/>
      <c r="L481" s="200"/>
      <c r="M481" s="199"/>
      <c r="N481" s="198"/>
      <c r="O481" s="197"/>
    </row>
    <row r="482" spans="1:16" ht="19.5" thickBot="1">
      <c r="A482" s="705" t="s">
        <v>87</v>
      </c>
      <c r="B482" s="706"/>
      <c r="C482" s="706"/>
      <c r="D482" s="706"/>
      <c r="E482" s="706"/>
      <c r="F482" s="706"/>
      <c r="G482" s="706"/>
      <c r="H482" s="737"/>
      <c r="I482" s="738" t="s">
        <v>88</v>
      </c>
      <c r="J482" s="739"/>
      <c r="K482" s="749">
        <v>1.85</v>
      </c>
      <c r="L482" s="709"/>
      <c r="M482" s="192">
        <f>K482*12*I413</f>
        <v>12738.36</v>
      </c>
      <c r="N482" s="191">
        <f>K482/105*100</f>
        <v>1.7619047619047621</v>
      </c>
      <c r="O482" s="190">
        <f>K482-N482</f>
        <v>8.8095238095238004E-2</v>
      </c>
    </row>
    <row r="483" spans="1:16" ht="19.5" thickBot="1">
      <c r="A483" s="196" t="s">
        <v>89</v>
      </c>
      <c r="B483" s="195"/>
      <c r="C483" s="195"/>
      <c r="D483" s="195"/>
      <c r="E483" s="195"/>
      <c r="F483" s="195"/>
      <c r="G483" s="195"/>
      <c r="H483" s="195"/>
      <c r="I483" s="738" t="s">
        <v>85</v>
      </c>
      <c r="J483" s="750"/>
      <c r="K483" s="728">
        <v>0.37</v>
      </c>
      <c r="L483" s="729"/>
      <c r="M483" s="192">
        <f>K483*I413*12</f>
        <v>2547.6719999999996</v>
      </c>
      <c r="N483" s="191">
        <f>K483/105*100</f>
        <v>0.35238095238095235</v>
      </c>
      <c r="O483" s="190">
        <f>K483-N483</f>
        <v>1.7619047619047645E-2</v>
      </c>
    </row>
    <row r="484" spans="1:16" ht="19.5" thickBot="1">
      <c r="A484" s="196" t="s">
        <v>90</v>
      </c>
      <c r="B484" s="195"/>
      <c r="C484" s="195"/>
      <c r="D484" s="195"/>
      <c r="E484" s="195"/>
      <c r="F484" s="195"/>
      <c r="G484" s="195"/>
      <c r="H484" s="195"/>
      <c r="I484" s="194"/>
      <c r="J484" s="193"/>
      <c r="K484" s="728"/>
      <c r="L484" s="729"/>
      <c r="M484" s="192">
        <f>K484*I413*12</f>
        <v>0</v>
      </c>
      <c r="N484" s="191">
        <f>K484/105*100</f>
        <v>0</v>
      </c>
      <c r="O484" s="190">
        <f>K484-N484</f>
        <v>0</v>
      </c>
    </row>
    <row r="485" spans="1:16" ht="19.5" thickBot="1">
      <c r="A485" s="730" t="s">
        <v>91</v>
      </c>
      <c r="B485" s="731"/>
      <c r="C485" s="731"/>
      <c r="D485" s="731"/>
      <c r="E485" s="731"/>
      <c r="F485" s="731"/>
      <c r="G485" s="731"/>
      <c r="H485" s="731"/>
      <c r="I485" s="189"/>
      <c r="J485" s="188"/>
      <c r="K485" s="732">
        <v>93.43</v>
      </c>
      <c r="L485" s="733"/>
      <c r="M485" s="187">
        <f>K485*12*I413</f>
        <v>643321.60800000001</v>
      </c>
      <c r="N485" s="186"/>
      <c r="O485" s="185"/>
    </row>
    <row r="486" spans="1:16" ht="19.5" thickBot="1">
      <c r="A486" s="740" t="s">
        <v>92</v>
      </c>
      <c r="B486" s="740"/>
      <c r="C486" s="740"/>
      <c r="D486" s="740"/>
      <c r="E486" s="740"/>
      <c r="F486" s="740"/>
      <c r="G486" s="740"/>
      <c r="H486" s="740"/>
      <c r="I486" s="740"/>
      <c r="J486" s="741"/>
      <c r="K486" s="742">
        <v>4.67</v>
      </c>
      <c r="L486" s="743"/>
      <c r="M486" s="183">
        <f>K486*12*I413</f>
        <v>32155.751999999997</v>
      </c>
      <c r="N486" s="182"/>
      <c r="O486" s="184"/>
    </row>
    <row r="487" spans="1:16" ht="19.5" thickBot="1">
      <c r="A487" s="744" t="s">
        <v>93</v>
      </c>
      <c r="B487" s="744"/>
      <c r="C487" s="744"/>
      <c r="D487" s="744"/>
      <c r="E487" s="744"/>
      <c r="F487" s="744"/>
      <c r="G487" s="744"/>
      <c r="H487" s="744"/>
      <c r="I487" s="745"/>
      <c r="J487" s="746"/>
      <c r="K487" s="747">
        <f>K483+K482+K468+K439+K424+K414</f>
        <v>98.100000000000023</v>
      </c>
      <c r="L487" s="748"/>
      <c r="M487" s="183">
        <f>M484+M483+M482+M480+M468+M439+M424+M414</f>
        <v>675477.36</v>
      </c>
      <c r="N487" s="182">
        <f>N483+N482+N468+N439+N424+N414</f>
        <v>93.423809523809524</v>
      </c>
      <c r="O487" s="182">
        <f>O483+O482+O468+O439+O424+O414</f>
        <v>4.6761904761904756</v>
      </c>
      <c r="P487" s="181"/>
    </row>
    <row r="490" spans="1:16">
      <c r="P490" s="180"/>
    </row>
  </sheetData>
  <mergeCells count="591">
    <mergeCell ref="I31:J31"/>
    <mergeCell ref="I32:J32"/>
    <mergeCell ref="I33:J33"/>
    <mergeCell ref="A36:H36"/>
    <mergeCell ref="I37:J37"/>
    <mergeCell ref="I38:J38"/>
    <mergeCell ref="I39:J39"/>
    <mergeCell ref="I41:J41"/>
    <mergeCell ref="I64:J64"/>
    <mergeCell ref="A43:H43"/>
    <mergeCell ref="I45:J45"/>
    <mergeCell ref="I46:J46"/>
    <mergeCell ref="I47:J47"/>
    <mergeCell ref="I48:J48"/>
    <mergeCell ref="I49:J49"/>
    <mergeCell ref="I50:J50"/>
    <mergeCell ref="I54:J54"/>
    <mergeCell ref="I55:J55"/>
    <mergeCell ref="A56:H56"/>
    <mergeCell ref="I57:J57"/>
    <mergeCell ref="I61:J61"/>
    <mergeCell ref="A63:H63"/>
    <mergeCell ref="A486:H486"/>
    <mergeCell ref="I486:J486"/>
    <mergeCell ref="K486:L486"/>
    <mergeCell ref="A487:H487"/>
    <mergeCell ref="I487:J487"/>
    <mergeCell ref="K487:L487"/>
    <mergeCell ref="K482:L482"/>
    <mergeCell ref="I483:J483"/>
    <mergeCell ref="I42:J42"/>
    <mergeCell ref="A51:H51"/>
    <mergeCell ref="I52:J52"/>
    <mergeCell ref="I65:J65"/>
    <mergeCell ref="I66:J66"/>
    <mergeCell ref="A79:H79"/>
    <mergeCell ref="I79:J79"/>
    <mergeCell ref="A80:H80"/>
    <mergeCell ref="I80:J80"/>
    <mergeCell ref="I67:J67"/>
    <mergeCell ref="I68:J68"/>
    <mergeCell ref="A74:H74"/>
    <mergeCell ref="I75:J75"/>
    <mergeCell ref="I77:J77"/>
    <mergeCell ref="A78:H78"/>
    <mergeCell ref="K483:L483"/>
    <mergeCell ref="K484:L484"/>
    <mergeCell ref="A485:H485"/>
    <mergeCell ref="K485:L485"/>
    <mergeCell ref="I472:J472"/>
    <mergeCell ref="I473:J473"/>
    <mergeCell ref="A479:H479"/>
    <mergeCell ref="I480:J480"/>
    <mergeCell ref="A482:H482"/>
    <mergeCell ref="I482:J482"/>
    <mergeCell ref="I471:J471"/>
    <mergeCell ref="I460:J460"/>
    <mergeCell ref="K460:L460"/>
    <mergeCell ref="A461:H461"/>
    <mergeCell ref="K461:L461"/>
    <mergeCell ref="I462:J462"/>
    <mergeCell ref="K465:L465"/>
    <mergeCell ref="I466:J466"/>
    <mergeCell ref="A468:H468"/>
    <mergeCell ref="K468:L468"/>
    <mergeCell ref="I469:J469"/>
    <mergeCell ref="I459:J459"/>
    <mergeCell ref="K459:L459"/>
    <mergeCell ref="I453:J453"/>
    <mergeCell ref="K453:L453"/>
    <mergeCell ref="I454:J454"/>
    <mergeCell ref="K454:L454"/>
    <mergeCell ref="I455:J455"/>
    <mergeCell ref="K455:L455"/>
    <mergeCell ref="I470:J470"/>
    <mergeCell ref="K456:L456"/>
    <mergeCell ref="I457:J457"/>
    <mergeCell ref="K457:L457"/>
    <mergeCell ref="A448:H448"/>
    <mergeCell ref="K448:L448"/>
    <mergeCell ref="K449:L449"/>
    <mergeCell ref="I450:J450"/>
    <mergeCell ref="K450:L450"/>
    <mergeCell ref="I451:J451"/>
    <mergeCell ref="I452:J452"/>
    <mergeCell ref="K452:L452"/>
    <mergeCell ref="K458:L458"/>
    <mergeCell ref="A456:H456"/>
    <mergeCell ref="I442:J442"/>
    <mergeCell ref="K442:L442"/>
    <mergeCell ref="I443:J443"/>
    <mergeCell ref="K443:L443"/>
    <mergeCell ref="I444:J444"/>
    <mergeCell ref="K444:L444"/>
    <mergeCell ref="I446:J446"/>
    <mergeCell ref="K446:L446"/>
    <mergeCell ref="I447:J447"/>
    <mergeCell ref="K447:L447"/>
    <mergeCell ref="I432:J432"/>
    <mergeCell ref="I434:J434"/>
    <mergeCell ref="K434:L434"/>
    <mergeCell ref="I436:J436"/>
    <mergeCell ref="I437:J437"/>
    <mergeCell ref="I438:J438"/>
    <mergeCell ref="K439:L439"/>
    <mergeCell ref="A441:H441"/>
    <mergeCell ref="K441:L441"/>
    <mergeCell ref="K423:L423"/>
    <mergeCell ref="K424:L424"/>
    <mergeCell ref="I426:J426"/>
    <mergeCell ref="K426:L426"/>
    <mergeCell ref="I428:J428"/>
    <mergeCell ref="I429:J429"/>
    <mergeCell ref="I430:J430"/>
    <mergeCell ref="I431:J431"/>
    <mergeCell ref="K431:L431"/>
    <mergeCell ref="K414:L414"/>
    <mergeCell ref="I417:J417"/>
    <mergeCell ref="K417:L417"/>
    <mergeCell ref="I418:J418"/>
    <mergeCell ref="I419:J419"/>
    <mergeCell ref="I420:J420"/>
    <mergeCell ref="K420:L420"/>
    <mergeCell ref="I421:J421"/>
    <mergeCell ref="I422:J422"/>
    <mergeCell ref="A407:L407"/>
    <mergeCell ref="A408:L408"/>
    <mergeCell ref="C410:E410"/>
    <mergeCell ref="I410:J410"/>
    <mergeCell ref="K410:L410"/>
    <mergeCell ref="K411:L411"/>
    <mergeCell ref="I412:J412"/>
    <mergeCell ref="K412:L412"/>
    <mergeCell ref="I413:J413"/>
    <mergeCell ref="K413:L413"/>
    <mergeCell ref="K402:L402"/>
    <mergeCell ref="A403:H403"/>
    <mergeCell ref="K403:L403"/>
    <mergeCell ref="A404:H404"/>
    <mergeCell ref="I404:J404"/>
    <mergeCell ref="K404:L404"/>
    <mergeCell ref="A405:H405"/>
    <mergeCell ref="I405:J405"/>
    <mergeCell ref="K405:L405"/>
    <mergeCell ref="I391:J391"/>
    <mergeCell ref="I392:J392"/>
    <mergeCell ref="I393:J393"/>
    <mergeCell ref="I398:J398"/>
    <mergeCell ref="A400:H400"/>
    <mergeCell ref="I400:J400"/>
    <mergeCell ref="K400:L400"/>
    <mergeCell ref="A401:H401"/>
    <mergeCell ref="I401:J401"/>
    <mergeCell ref="K401:L401"/>
    <mergeCell ref="A384:H384"/>
    <mergeCell ref="I384:J384"/>
    <mergeCell ref="K384:L384"/>
    <mergeCell ref="K385:L385"/>
    <mergeCell ref="I386:J386"/>
    <mergeCell ref="A388:H388"/>
    <mergeCell ref="K388:L388"/>
    <mergeCell ref="I389:J389"/>
    <mergeCell ref="I390:J390"/>
    <mergeCell ref="I378:J378"/>
    <mergeCell ref="K378:L378"/>
    <mergeCell ref="I379:J379"/>
    <mergeCell ref="K379:L379"/>
    <mergeCell ref="I380:J380"/>
    <mergeCell ref="K381:L381"/>
    <mergeCell ref="I382:J382"/>
    <mergeCell ref="K382:L382"/>
    <mergeCell ref="I383:J383"/>
    <mergeCell ref="K383:L383"/>
    <mergeCell ref="I373:J373"/>
    <mergeCell ref="I374:J374"/>
    <mergeCell ref="K374:L374"/>
    <mergeCell ref="I375:J375"/>
    <mergeCell ref="K375:L375"/>
    <mergeCell ref="I376:J376"/>
    <mergeCell ref="K376:L376"/>
    <mergeCell ref="A377:H377"/>
    <mergeCell ref="K377:L377"/>
    <mergeCell ref="A367:H367"/>
    <mergeCell ref="K367:L367"/>
    <mergeCell ref="K368:L368"/>
    <mergeCell ref="I369:J369"/>
    <mergeCell ref="K369:L369"/>
    <mergeCell ref="I370:J370"/>
    <mergeCell ref="I371:J371"/>
    <mergeCell ref="K371:L371"/>
    <mergeCell ref="I372:J372"/>
    <mergeCell ref="K372:L372"/>
    <mergeCell ref="I361:J361"/>
    <mergeCell ref="K361:L361"/>
    <mergeCell ref="I362:J362"/>
    <mergeCell ref="K362:L362"/>
    <mergeCell ref="I363:J363"/>
    <mergeCell ref="K363:L363"/>
    <mergeCell ref="I365:J365"/>
    <mergeCell ref="K365:L365"/>
    <mergeCell ref="I366:J366"/>
    <mergeCell ref="K366:L366"/>
    <mergeCell ref="I353:J353"/>
    <mergeCell ref="K353:L353"/>
    <mergeCell ref="I354:J354"/>
    <mergeCell ref="I355:J355"/>
    <mergeCell ref="K355:L355"/>
    <mergeCell ref="I357:J357"/>
    <mergeCell ref="I358:J358"/>
    <mergeCell ref="K359:L359"/>
    <mergeCell ref="A360:H360"/>
    <mergeCell ref="K360:L360"/>
    <mergeCell ref="I343:J343"/>
    <mergeCell ref="I344:J344"/>
    <mergeCell ref="K345:L345"/>
    <mergeCell ref="K346:L346"/>
    <mergeCell ref="I348:J348"/>
    <mergeCell ref="K348:L348"/>
    <mergeCell ref="I350:J350"/>
    <mergeCell ref="I351:J351"/>
    <mergeCell ref="I352:J352"/>
    <mergeCell ref="I335:J335"/>
    <mergeCell ref="K335:L335"/>
    <mergeCell ref="K336:L336"/>
    <mergeCell ref="I339:J339"/>
    <mergeCell ref="K339:L339"/>
    <mergeCell ref="I340:J340"/>
    <mergeCell ref="I341:J341"/>
    <mergeCell ref="I342:J342"/>
    <mergeCell ref="K342:L342"/>
    <mergeCell ref="A329:O329"/>
    <mergeCell ref="A330:O330"/>
    <mergeCell ref="K331:L331"/>
    <mergeCell ref="N331:O331"/>
    <mergeCell ref="C332:E332"/>
    <mergeCell ref="I332:J332"/>
    <mergeCell ref="K332:L332"/>
    <mergeCell ref="K333:L333"/>
    <mergeCell ref="I334:J334"/>
    <mergeCell ref="K334:L334"/>
    <mergeCell ref="K324:L324"/>
    <mergeCell ref="A325:H325"/>
    <mergeCell ref="K325:L325"/>
    <mergeCell ref="A326:H326"/>
    <mergeCell ref="I326:J326"/>
    <mergeCell ref="K326:L326"/>
    <mergeCell ref="A327:H327"/>
    <mergeCell ref="I327:J327"/>
    <mergeCell ref="K327:L327"/>
    <mergeCell ref="I311:J311"/>
    <mergeCell ref="I312:J312"/>
    <mergeCell ref="I313:J313"/>
    <mergeCell ref="A319:H319"/>
    <mergeCell ref="I320:J320"/>
    <mergeCell ref="A322:H322"/>
    <mergeCell ref="I322:J322"/>
    <mergeCell ref="K322:L322"/>
    <mergeCell ref="I323:J323"/>
    <mergeCell ref="K323:L323"/>
    <mergeCell ref="A301:H301"/>
    <mergeCell ref="K301:L301"/>
    <mergeCell ref="I302:J302"/>
    <mergeCell ref="K305:L305"/>
    <mergeCell ref="I306:J306"/>
    <mergeCell ref="A308:H308"/>
    <mergeCell ref="K308:L308"/>
    <mergeCell ref="I309:J309"/>
    <mergeCell ref="I310:J310"/>
    <mergeCell ref="A296:H296"/>
    <mergeCell ref="K296:L296"/>
    <mergeCell ref="I297:J297"/>
    <mergeCell ref="K297:L297"/>
    <mergeCell ref="K298:L298"/>
    <mergeCell ref="I299:J299"/>
    <mergeCell ref="K299:L299"/>
    <mergeCell ref="I300:J300"/>
    <mergeCell ref="K300:L300"/>
    <mergeCell ref="I291:J291"/>
    <mergeCell ref="I292:J292"/>
    <mergeCell ref="K292:L292"/>
    <mergeCell ref="I293:J293"/>
    <mergeCell ref="K293:L293"/>
    <mergeCell ref="I294:J294"/>
    <mergeCell ref="K294:L294"/>
    <mergeCell ref="I295:J295"/>
    <mergeCell ref="K295:L295"/>
    <mergeCell ref="I286:J286"/>
    <mergeCell ref="K286:L286"/>
    <mergeCell ref="I287:J287"/>
    <mergeCell ref="K287:L287"/>
    <mergeCell ref="A288:H288"/>
    <mergeCell ref="K288:L288"/>
    <mergeCell ref="K289:L289"/>
    <mergeCell ref="I290:J290"/>
    <mergeCell ref="K290:L290"/>
    <mergeCell ref="I278:J278"/>
    <mergeCell ref="K279:L279"/>
    <mergeCell ref="A281:H281"/>
    <mergeCell ref="K281:L281"/>
    <mergeCell ref="I282:J282"/>
    <mergeCell ref="K282:L282"/>
    <mergeCell ref="I283:J283"/>
    <mergeCell ref="K283:L283"/>
    <mergeCell ref="I284:J284"/>
    <mergeCell ref="K284:L284"/>
    <mergeCell ref="I269:J269"/>
    <mergeCell ref="I270:J270"/>
    <mergeCell ref="I271:J271"/>
    <mergeCell ref="K271:L271"/>
    <mergeCell ref="I272:J272"/>
    <mergeCell ref="I274:J274"/>
    <mergeCell ref="K274:L274"/>
    <mergeCell ref="I276:J276"/>
    <mergeCell ref="I277:J277"/>
    <mergeCell ref="I260:J260"/>
    <mergeCell ref="K260:L260"/>
    <mergeCell ref="I261:J261"/>
    <mergeCell ref="I262:J262"/>
    <mergeCell ref="K263:L263"/>
    <mergeCell ref="K264:L264"/>
    <mergeCell ref="I266:J266"/>
    <mergeCell ref="K266:L266"/>
    <mergeCell ref="I268:J268"/>
    <mergeCell ref="I252:J252"/>
    <mergeCell ref="K252:L252"/>
    <mergeCell ref="I253:J253"/>
    <mergeCell ref="K253:L253"/>
    <mergeCell ref="K254:L254"/>
    <mergeCell ref="I257:J257"/>
    <mergeCell ref="K257:L257"/>
    <mergeCell ref="I258:J258"/>
    <mergeCell ref="I259:J259"/>
    <mergeCell ref="A245:H245"/>
    <mergeCell ref="I245:J245"/>
    <mergeCell ref="K245:L245"/>
    <mergeCell ref="A247:O247"/>
    <mergeCell ref="A248:O248"/>
    <mergeCell ref="C250:E250"/>
    <mergeCell ref="I250:J250"/>
    <mergeCell ref="K250:L250"/>
    <mergeCell ref="K251:L251"/>
    <mergeCell ref="K240:L240"/>
    <mergeCell ref="I241:J241"/>
    <mergeCell ref="K241:L241"/>
    <mergeCell ref="K242:L242"/>
    <mergeCell ref="A243:H243"/>
    <mergeCell ref="K243:L243"/>
    <mergeCell ref="A244:H244"/>
    <mergeCell ref="I244:J244"/>
    <mergeCell ref="K244:L244"/>
    <mergeCell ref="I227:J227"/>
    <mergeCell ref="I228:J228"/>
    <mergeCell ref="I229:J229"/>
    <mergeCell ref="I230:J230"/>
    <mergeCell ref="I231:J231"/>
    <mergeCell ref="A237:H237"/>
    <mergeCell ref="I238:J238"/>
    <mergeCell ref="A240:H240"/>
    <mergeCell ref="I240:J240"/>
    <mergeCell ref="I218:J218"/>
    <mergeCell ref="K218:L218"/>
    <mergeCell ref="A219:H219"/>
    <mergeCell ref="K219:L219"/>
    <mergeCell ref="I220:J220"/>
    <mergeCell ref="K223:L223"/>
    <mergeCell ref="I224:J224"/>
    <mergeCell ref="A226:H226"/>
    <mergeCell ref="K226:L226"/>
    <mergeCell ref="I213:J213"/>
    <mergeCell ref="K213:L213"/>
    <mergeCell ref="A214:H214"/>
    <mergeCell ref="K214:L214"/>
    <mergeCell ref="I215:J215"/>
    <mergeCell ref="K215:L215"/>
    <mergeCell ref="K216:L216"/>
    <mergeCell ref="I217:J217"/>
    <mergeCell ref="K217:L217"/>
    <mergeCell ref="I208:J208"/>
    <mergeCell ref="K208:L208"/>
    <mergeCell ref="I209:J209"/>
    <mergeCell ref="I210:J210"/>
    <mergeCell ref="K210:L210"/>
    <mergeCell ref="I211:J211"/>
    <mergeCell ref="K211:L211"/>
    <mergeCell ref="I212:J212"/>
    <mergeCell ref="K212:L212"/>
    <mergeCell ref="I202:J202"/>
    <mergeCell ref="K202:L202"/>
    <mergeCell ref="I204:J204"/>
    <mergeCell ref="K204:L204"/>
    <mergeCell ref="I205:J205"/>
    <mergeCell ref="K205:L205"/>
    <mergeCell ref="A206:H206"/>
    <mergeCell ref="K206:L206"/>
    <mergeCell ref="K207:L207"/>
    <mergeCell ref="I195:J195"/>
    <mergeCell ref="I196:J196"/>
    <mergeCell ref="K197:L197"/>
    <mergeCell ref="A199:H199"/>
    <mergeCell ref="K199:L199"/>
    <mergeCell ref="I200:J200"/>
    <mergeCell ref="K200:L200"/>
    <mergeCell ref="I201:J201"/>
    <mergeCell ref="K201:L201"/>
    <mergeCell ref="I186:J186"/>
    <mergeCell ref="I187:J187"/>
    <mergeCell ref="I188:J188"/>
    <mergeCell ref="I189:J189"/>
    <mergeCell ref="K189:L189"/>
    <mergeCell ref="I190:J190"/>
    <mergeCell ref="I192:J192"/>
    <mergeCell ref="K192:L192"/>
    <mergeCell ref="I194:J194"/>
    <mergeCell ref="I177:J177"/>
    <mergeCell ref="I178:J178"/>
    <mergeCell ref="K178:L178"/>
    <mergeCell ref="I179:J179"/>
    <mergeCell ref="I180:J180"/>
    <mergeCell ref="K181:L181"/>
    <mergeCell ref="K182:L182"/>
    <mergeCell ref="I184:J184"/>
    <mergeCell ref="K184:L184"/>
    <mergeCell ref="K169:L169"/>
    <mergeCell ref="I170:J170"/>
    <mergeCell ref="K170:L170"/>
    <mergeCell ref="I171:J171"/>
    <mergeCell ref="K171:L171"/>
    <mergeCell ref="K172:L172"/>
    <mergeCell ref="I175:J175"/>
    <mergeCell ref="K175:L175"/>
    <mergeCell ref="I176:J176"/>
    <mergeCell ref="A161:H161"/>
    <mergeCell ref="I161:J161"/>
    <mergeCell ref="K161:L161"/>
    <mergeCell ref="A162:H162"/>
    <mergeCell ref="I162:J162"/>
    <mergeCell ref="K162:L162"/>
    <mergeCell ref="A165:O165"/>
    <mergeCell ref="A166:O166"/>
    <mergeCell ref="C168:E168"/>
    <mergeCell ref="I168:J168"/>
    <mergeCell ref="K168:L168"/>
    <mergeCell ref="I155:J155"/>
    <mergeCell ref="A157:H157"/>
    <mergeCell ref="I157:J157"/>
    <mergeCell ref="K157:L157"/>
    <mergeCell ref="I158:J158"/>
    <mergeCell ref="K158:L158"/>
    <mergeCell ref="K159:L159"/>
    <mergeCell ref="A160:H160"/>
    <mergeCell ref="K160:L160"/>
    <mergeCell ref="I141:J141"/>
    <mergeCell ref="A143:H143"/>
    <mergeCell ref="K143:L143"/>
    <mergeCell ref="I144:J144"/>
    <mergeCell ref="I145:J145"/>
    <mergeCell ref="I146:J146"/>
    <mergeCell ref="I147:J147"/>
    <mergeCell ref="I148:J148"/>
    <mergeCell ref="A154:H154"/>
    <mergeCell ref="K133:L133"/>
    <mergeCell ref="I134:J134"/>
    <mergeCell ref="K134:L134"/>
    <mergeCell ref="I135:J135"/>
    <mergeCell ref="K135:L135"/>
    <mergeCell ref="A136:H136"/>
    <mergeCell ref="K136:L136"/>
    <mergeCell ref="I137:J137"/>
    <mergeCell ref="K140:L140"/>
    <mergeCell ref="I128:J128"/>
    <mergeCell ref="K128:L128"/>
    <mergeCell ref="I129:J129"/>
    <mergeCell ref="K129:L129"/>
    <mergeCell ref="I130:J130"/>
    <mergeCell ref="K130:L130"/>
    <mergeCell ref="A131:H131"/>
    <mergeCell ref="K131:L131"/>
    <mergeCell ref="I132:J132"/>
    <mergeCell ref="K132:L132"/>
    <mergeCell ref="I122:J122"/>
    <mergeCell ref="K122:L122"/>
    <mergeCell ref="A123:H123"/>
    <mergeCell ref="K123:L123"/>
    <mergeCell ref="K124:L124"/>
    <mergeCell ref="I125:J125"/>
    <mergeCell ref="K125:L125"/>
    <mergeCell ref="I126:J126"/>
    <mergeCell ref="I127:J127"/>
    <mergeCell ref="K127:L127"/>
    <mergeCell ref="A116:H116"/>
    <mergeCell ref="K116:L116"/>
    <mergeCell ref="I117:J117"/>
    <mergeCell ref="K117:L117"/>
    <mergeCell ref="I118:J118"/>
    <mergeCell ref="K118:L118"/>
    <mergeCell ref="I119:J119"/>
    <mergeCell ref="K119:L119"/>
    <mergeCell ref="I121:J121"/>
    <mergeCell ref="K121:L121"/>
    <mergeCell ref="I106:J106"/>
    <mergeCell ref="K106:L106"/>
    <mergeCell ref="I107:J107"/>
    <mergeCell ref="I109:J109"/>
    <mergeCell ref="K109:L109"/>
    <mergeCell ref="I111:J111"/>
    <mergeCell ref="I112:J112"/>
    <mergeCell ref="I113:J113"/>
    <mergeCell ref="K114:L114"/>
    <mergeCell ref="I96:J96"/>
    <mergeCell ref="I97:J97"/>
    <mergeCell ref="K98:L98"/>
    <mergeCell ref="K99:L99"/>
    <mergeCell ref="I101:J101"/>
    <mergeCell ref="K101:L101"/>
    <mergeCell ref="I103:J103"/>
    <mergeCell ref="I104:J104"/>
    <mergeCell ref="I105:J105"/>
    <mergeCell ref="I88:J88"/>
    <mergeCell ref="K88:L88"/>
    <mergeCell ref="K89:L89"/>
    <mergeCell ref="I92:J92"/>
    <mergeCell ref="K92:L92"/>
    <mergeCell ref="I93:J93"/>
    <mergeCell ref="I94:J94"/>
    <mergeCell ref="I95:J95"/>
    <mergeCell ref="K95:L95"/>
    <mergeCell ref="A83:O83"/>
    <mergeCell ref="C85:E85"/>
    <mergeCell ref="I85:J85"/>
    <mergeCell ref="K85:L85"/>
    <mergeCell ref="K86:L86"/>
    <mergeCell ref="K78:L78"/>
    <mergeCell ref="K79:L79"/>
    <mergeCell ref="K80:L80"/>
    <mergeCell ref="I87:J87"/>
    <mergeCell ref="K87:L87"/>
    <mergeCell ref="A82:K82"/>
    <mergeCell ref="K77:L77"/>
    <mergeCell ref="K63:L63"/>
    <mergeCell ref="K55:L55"/>
    <mergeCell ref="K56:L56"/>
    <mergeCell ref="K60:L60"/>
    <mergeCell ref="K51:L51"/>
    <mergeCell ref="K52:L52"/>
    <mergeCell ref="K53:L53"/>
    <mergeCell ref="K54:L54"/>
    <mergeCell ref="K41:L41"/>
    <mergeCell ref="K42:L42"/>
    <mergeCell ref="K43:L43"/>
    <mergeCell ref="K37:L37"/>
    <mergeCell ref="K38:L38"/>
    <mergeCell ref="K39:L39"/>
    <mergeCell ref="K48:L48"/>
    <mergeCell ref="K49:L49"/>
    <mergeCell ref="K50:L50"/>
    <mergeCell ref="K44:L44"/>
    <mergeCell ref="K45:L45"/>
    <mergeCell ref="K47:L47"/>
    <mergeCell ref="A2:O2"/>
    <mergeCell ref="A3:O3"/>
    <mergeCell ref="K6:L6"/>
    <mergeCell ref="I7:J7"/>
    <mergeCell ref="I8:J8"/>
    <mergeCell ref="K34:L34"/>
    <mergeCell ref="K36:L36"/>
    <mergeCell ref="K26:L26"/>
    <mergeCell ref="K29:L29"/>
    <mergeCell ref="K18:L18"/>
    <mergeCell ref="K19:L19"/>
    <mergeCell ref="K21:L21"/>
    <mergeCell ref="C5:E5"/>
    <mergeCell ref="I5:J5"/>
    <mergeCell ref="K5:L5"/>
    <mergeCell ref="I16:J16"/>
    <mergeCell ref="I17:J17"/>
    <mergeCell ref="I21:J21"/>
    <mergeCell ref="I23:J23"/>
    <mergeCell ref="I24:J24"/>
    <mergeCell ref="I25:J25"/>
    <mergeCell ref="I26:J26"/>
    <mergeCell ref="I27:J27"/>
    <mergeCell ref="I29:J29"/>
    <mergeCell ref="I12:J12"/>
    <mergeCell ref="I13:J13"/>
    <mergeCell ref="I14:J14"/>
    <mergeCell ref="I15:J15"/>
    <mergeCell ref="K15:L15"/>
    <mergeCell ref="K7:L7"/>
    <mergeCell ref="K8:L8"/>
    <mergeCell ref="K9:L9"/>
    <mergeCell ref="K12:L12"/>
  </mergeCells>
  <pageMargins left="0.25" right="0.25" top="0.75" bottom="0.75" header="0.3" footer="0.3"/>
  <pageSetup paperSize="9" scale="47" fitToHeight="0" orientation="portrait" r:id="rId1"/>
  <rowBreaks count="5" manualBreakCount="5">
    <brk id="81" max="14" man="1"/>
    <brk id="164" max="14" man="1"/>
    <brk id="246" max="14" man="1"/>
    <brk id="328" max="14" man="1"/>
    <brk id="40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76"/>
  <sheetViews>
    <sheetView tabSelected="1" zoomScaleNormal="100" workbookViewId="0">
      <selection activeCell="A403" sqref="A403:M404"/>
    </sheetView>
  </sheetViews>
  <sheetFormatPr defaultRowHeight="15"/>
  <cols>
    <col min="13" max="13" width="12.28515625" customWidth="1"/>
  </cols>
  <sheetData>
    <row r="2" spans="1:13" ht="15.75">
      <c r="A2" s="570" t="s">
        <v>0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1"/>
    </row>
    <row r="3" spans="1:13" ht="15.75">
      <c r="A3" s="527" t="s">
        <v>120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1"/>
    </row>
    <row r="4" spans="1:13" ht="15.75">
      <c r="A4" s="2"/>
      <c r="B4" s="2"/>
      <c r="C4" s="2"/>
      <c r="D4" s="2"/>
      <c r="E4" s="2"/>
      <c r="F4" s="2" t="s">
        <v>162</v>
      </c>
      <c r="G4" s="2"/>
      <c r="H4" s="2"/>
      <c r="I4" s="2"/>
      <c r="J4" s="2"/>
      <c r="K4" s="2"/>
      <c r="L4" s="2"/>
      <c r="M4" s="1"/>
    </row>
    <row r="5" spans="1:13">
      <c r="A5" s="3"/>
      <c r="B5" s="4"/>
      <c r="C5" s="572" t="s">
        <v>2</v>
      </c>
      <c r="D5" s="572"/>
      <c r="E5" s="572"/>
      <c r="F5" s="4"/>
      <c r="G5" s="4"/>
      <c r="H5" s="5"/>
      <c r="I5" s="562" t="s">
        <v>3</v>
      </c>
      <c r="J5" s="563"/>
      <c r="K5" s="503" t="s">
        <v>4</v>
      </c>
      <c r="L5" s="504"/>
      <c r="M5" s="6"/>
    </row>
    <row r="6" spans="1:13">
      <c r="A6" s="7"/>
      <c r="B6" s="8"/>
      <c r="C6" s="8"/>
      <c r="D6" s="8"/>
      <c r="E6" s="8"/>
      <c r="F6" s="8"/>
      <c r="G6" s="8"/>
      <c r="H6" s="9"/>
      <c r="I6" s="10"/>
      <c r="J6" s="11"/>
      <c r="K6" s="464" t="s">
        <v>5</v>
      </c>
      <c r="L6" s="465"/>
      <c r="M6" s="12" t="s">
        <v>6</v>
      </c>
    </row>
    <row r="7" spans="1:13">
      <c r="A7" s="7"/>
      <c r="B7" s="8"/>
      <c r="C7" s="8"/>
      <c r="D7" s="8"/>
      <c r="E7" s="8"/>
      <c r="F7" s="8"/>
      <c r="G7" s="8"/>
      <c r="H7" s="9"/>
      <c r="I7" s="545" t="s">
        <v>7</v>
      </c>
      <c r="J7" s="546"/>
      <c r="K7" s="501" t="s">
        <v>8</v>
      </c>
      <c r="L7" s="502"/>
      <c r="M7" s="12" t="s">
        <v>9</v>
      </c>
    </row>
    <row r="8" spans="1:13" ht="16.5" thickBot="1">
      <c r="A8" s="13"/>
      <c r="B8" s="14"/>
      <c r="C8" s="14"/>
      <c r="D8" s="14"/>
      <c r="E8" s="14"/>
      <c r="F8" s="14"/>
      <c r="G8" s="14"/>
      <c r="H8" s="15"/>
      <c r="I8" s="566">
        <v>201.8</v>
      </c>
      <c r="J8" s="567"/>
      <c r="K8" s="568"/>
      <c r="L8" s="569"/>
      <c r="M8" s="16"/>
    </row>
    <row r="9" spans="1:13">
      <c r="A9" s="17" t="s">
        <v>10</v>
      </c>
      <c r="B9" s="18"/>
      <c r="C9" s="18"/>
      <c r="D9" s="18"/>
      <c r="E9" s="18"/>
      <c r="F9" s="18"/>
      <c r="G9" s="18"/>
      <c r="H9" s="19"/>
      <c r="I9" s="20"/>
      <c r="J9" s="21"/>
      <c r="K9" s="525">
        <f>K12+K15</f>
        <v>9.1</v>
      </c>
      <c r="L9" s="516"/>
      <c r="M9" s="22">
        <f>K9*12*I8</f>
        <v>22036.559999999998</v>
      </c>
    </row>
    <row r="10" spans="1:13">
      <c r="A10" s="23" t="s">
        <v>11</v>
      </c>
      <c r="B10" s="24"/>
      <c r="C10" s="24"/>
      <c r="D10" s="24"/>
      <c r="E10" s="24"/>
      <c r="F10" s="24"/>
      <c r="G10" s="24"/>
      <c r="H10" s="25"/>
      <c r="I10" s="10"/>
      <c r="J10" s="11"/>
      <c r="K10" s="26"/>
      <c r="L10" s="27"/>
      <c r="M10" s="28"/>
    </row>
    <row r="11" spans="1:13" ht="15.75" thickBot="1">
      <c r="A11" s="29" t="s">
        <v>12</v>
      </c>
      <c r="B11" s="30"/>
      <c r="C11" s="30"/>
      <c r="D11" s="30"/>
      <c r="E11" s="30"/>
      <c r="F11" s="30"/>
      <c r="G11" s="30"/>
      <c r="H11" s="31"/>
      <c r="I11" s="32"/>
      <c r="J11" s="33"/>
      <c r="K11" s="34"/>
      <c r="L11" s="35"/>
      <c r="M11" s="36"/>
    </row>
    <row r="12" spans="1:13">
      <c r="A12" s="37" t="s">
        <v>13</v>
      </c>
      <c r="B12" s="38"/>
      <c r="C12" s="38"/>
      <c r="D12" s="38"/>
      <c r="E12" s="38"/>
      <c r="F12" s="38"/>
      <c r="G12" s="38"/>
      <c r="H12" s="39"/>
      <c r="I12" s="560" t="s">
        <v>14</v>
      </c>
      <c r="J12" s="561"/>
      <c r="K12" s="499">
        <v>5.45</v>
      </c>
      <c r="L12" s="500"/>
      <c r="M12" s="28">
        <f>K12*12*I8</f>
        <v>13197.720000000001</v>
      </c>
    </row>
    <row r="13" spans="1:13">
      <c r="A13" s="41" t="s">
        <v>15</v>
      </c>
      <c r="B13" s="8"/>
      <c r="C13" s="8"/>
      <c r="D13" s="8"/>
      <c r="E13" s="8"/>
      <c r="F13" s="8"/>
      <c r="G13" s="8"/>
      <c r="H13" s="9"/>
      <c r="I13" s="545" t="s">
        <v>16</v>
      </c>
      <c r="J13" s="546"/>
      <c r="K13" s="1"/>
      <c r="L13" s="27"/>
      <c r="M13" s="28"/>
    </row>
    <row r="14" spans="1:13">
      <c r="A14" s="37" t="s">
        <v>17</v>
      </c>
      <c r="B14" s="38"/>
      <c r="C14" s="38"/>
      <c r="D14" s="38"/>
      <c r="E14" s="38"/>
      <c r="F14" s="38"/>
      <c r="G14" s="38"/>
      <c r="H14" s="39"/>
      <c r="I14" s="560"/>
      <c r="J14" s="561"/>
      <c r="K14" s="1"/>
      <c r="L14" s="27"/>
      <c r="M14" s="28"/>
    </row>
    <row r="15" spans="1:13">
      <c r="A15" s="37" t="s">
        <v>18</v>
      </c>
      <c r="B15" s="38"/>
      <c r="C15" s="38"/>
      <c r="D15" s="38"/>
      <c r="E15" s="38"/>
      <c r="F15" s="38"/>
      <c r="G15" s="38"/>
      <c r="H15" s="39"/>
      <c r="I15" s="558" t="s">
        <v>19</v>
      </c>
      <c r="J15" s="559"/>
      <c r="K15" s="497">
        <v>3.65</v>
      </c>
      <c r="L15" s="498"/>
      <c r="M15" s="28">
        <f>K15*12*I8</f>
        <v>8838.84</v>
      </c>
    </row>
    <row r="16" spans="1:13" ht="15.75">
      <c r="A16" s="42" t="s">
        <v>20</v>
      </c>
      <c r="B16" s="43"/>
      <c r="C16" s="43"/>
      <c r="D16" s="43"/>
      <c r="E16" s="43"/>
      <c r="F16" s="43"/>
      <c r="G16" s="43"/>
      <c r="H16" s="44"/>
      <c r="I16" s="545" t="s">
        <v>16</v>
      </c>
      <c r="J16" s="546"/>
      <c r="K16" s="2"/>
      <c r="L16" s="45"/>
      <c r="M16" s="28"/>
    </row>
    <row r="17" spans="1:13">
      <c r="A17" s="46" t="s">
        <v>21</v>
      </c>
      <c r="B17" s="4"/>
      <c r="C17" s="4"/>
      <c r="D17" s="4"/>
      <c r="E17" s="4"/>
      <c r="F17" s="4"/>
      <c r="G17" s="4"/>
      <c r="H17" s="5"/>
      <c r="I17" s="545"/>
      <c r="J17" s="546"/>
      <c r="K17" s="47"/>
      <c r="L17" s="27"/>
      <c r="M17" s="28"/>
    </row>
    <row r="18" spans="1:13" ht="15.75" thickBot="1">
      <c r="A18" s="37" t="s">
        <v>22</v>
      </c>
      <c r="B18" s="48"/>
      <c r="C18" s="48"/>
      <c r="D18" s="48"/>
      <c r="E18" s="48"/>
      <c r="F18" s="48"/>
      <c r="G18" s="48"/>
      <c r="H18" s="49"/>
      <c r="I18" s="50"/>
      <c r="J18" s="51"/>
      <c r="K18" s="474"/>
      <c r="L18" s="475"/>
      <c r="M18" s="28"/>
    </row>
    <row r="19" spans="1:13">
      <c r="A19" s="17" t="s">
        <v>23</v>
      </c>
      <c r="B19" s="52"/>
      <c r="C19" s="52"/>
      <c r="D19" s="52"/>
      <c r="E19" s="52"/>
      <c r="F19" s="52"/>
      <c r="G19" s="52"/>
      <c r="H19" s="53"/>
      <c r="I19" s="20"/>
      <c r="J19" s="54"/>
      <c r="K19" s="515">
        <f>K21+K26+K29</f>
        <v>7.43</v>
      </c>
      <c r="L19" s="516"/>
      <c r="M19" s="22">
        <f>K19*12*I8</f>
        <v>17992.488000000001</v>
      </c>
    </row>
    <row r="20" spans="1:13" ht="15.75" thickBot="1">
      <c r="A20" s="29" t="s">
        <v>24</v>
      </c>
      <c r="B20" s="55"/>
      <c r="C20" s="55"/>
      <c r="D20" s="55"/>
      <c r="E20" s="55"/>
      <c r="F20" s="55"/>
      <c r="G20" s="55"/>
      <c r="H20" s="56"/>
      <c r="I20" s="32"/>
      <c r="J20" s="57"/>
      <c r="K20" s="34"/>
      <c r="L20" s="35"/>
      <c r="M20" s="36"/>
    </row>
    <row r="21" spans="1:13">
      <c r="A21" s="41" t="s">
        <v>25</v>
      </c>
      <c r="B21" s="58"/>
      <c r="C21" s="58"/>
      <c r="D21" s="58"/>
      <c r="E21" s="58"/>
      <c r="F21" s="58"/>
      <c r="G21" s="58"/>
      <c r="H21" s="59"/>
      <c r="I21" s="545" t="s">
        <v>14</v>
      </c>
      <c r="J21" s="546"/>
      <c r="K21" s="499">
        <v>3.72</v>
      </c>
      <c r="L21" s="500"/>
      <c r="M21" s="28">
        <f>K21*12*I8</f>
        <v>9008.3520000000008</v>
      </c>
    </row>
    <row r="22" spans="1:13">
      <c r="A22" s="37" t="s">
        <v>26</v>
      </c>
      <c r="B22" s="48"/>
      <c r="C22" s="48"/>
      <c r="D22" s="48"/>
      <c r="E22" s="48"/>
      <c r="F22" s="48"/>
      <c r="G22" s="48"/>
      <c r="H22" s="49"/>
      <c r="I22" s="172"/>
      <c r="J22" s="173"/>
      <c r="K22" s="1"/>
      <c r="L22" s="27"/>
      <c r="M22" s="28"/>
    </row>
    <row r="23" spans="1:13">
      <c r="A23" s="41" t="s">
        <v>15</v>
      </c>
      <c r="B23" s="8"/>
      <c r="C23" s="8"/>
      <c r="D23" s="8"/>
      <c r="E23" s="8"/>
      <c r="F23" s="8"/>
      <c r="G23" s="8"/>
      <c r="H23" s="9"/>
      <c r="I23" s="545" t="s">
        <v>16</v>
      </c>
      <c r="J23" s="546"/>
      <c r="K23" s="1"/>
      <c r="L23" s="27"/>
      <c r="M23" s="28"/>
    </row>
    <row r="24" spans="1:13">
      <c r="A24" s="37" t="s">
        <v>17</v>
      </c>
      <c r="B24" s="38"/>
      <c r="C24" s="38"/>
      <c r="D24" s="38"/>
      <c r="E24" s="38"/>
      <c r="F24" s="38"/>
      <c r="G24" s="38"/>
      <c r="H24" s="39"/>
      <c r="I24" s="560"/>
      <c r="J24" s="561"/>
      <c r="K24" s="1"/>
      <c r="L24" s="27"/>
      <c r="M24" s="28"/>
    </row>
    <row r="25" spans="1:13">
      <c r="A25" s="42" t="s">
        <v>27</v>
      </c>
      <c r="B25" s="43"/>
      <c r="C25" s="44"/>
      <c r="D25" s="8"/>
      <c r="E25" s="8"/>
      <c r="F25" s="8"/>
      <c r="G25" s="8"/>
      <c r="H25" s="9"/>
      <c r="I25" s="545" t="s">
        <v>16</v>
      </c>
      <c r="J25" s="546"/>
      <c r="K25" s="1"/>
      <c r="L25" s="27"/>
      <c r="M25" s="28"/>
    </row>
    <row r="26" spans="1:13">
      <c r="A26" s="41" t="s">
        <v>28</v>
      </c>
      <c r="B26" s="8"/>
      <c r="C26" s="8"/>
      <c r="D26" s="43"/>
      <c r="E26" s="43"/>
      <c r="F26" s="43"/>
      <c r="G26" s="43"/>
      <c r="H26" s="44"/>
      <c r="I26" s="558" t="s">
        <v>19</v>
      </c>
      <c r="J26" s="559"/>
      <c r="K26" s="497">
        <v>1.64</v>
      </c>
      <c r="L26" s="498"/>
      <c r="M26" s="28">
        <f>K26*12*I8</f>
        <v>3971.424</v>
      </c>
    </row>
    <row r="27" spans="1:13">
      <c r="A27" s="46" t="s">
        <v>29</v>
      </c>
      <c r="B27" s="62"/>
      <c r="C27" s="62"/>
      <c r="D27" s="62"/>
      <c r="E27" s="62"/>
      <c r="F27" s="62"/>
      <c r="G27" s="62"/>
      <c r="H27" s="63"/>
      <c r="I27" s="562" t="s">
        <v>95</v>
      </c>
      <c r="J27" s="563"/>
      <c r="K27" s="1"/>
      <c r="L27" s="27"/>
      <c r="M27" s="28"/>
    </row>
    <row r="28" spans="1:13">
      <c r="A28" s="37"/>
      <c r="B28" s="48"/>
      <c r="C28" s="48"/>
      <c r="D28" s="48"/>
      <c r="E28" s="48"/>
      <c r="F28" s="48"/>
      <c r="G28" s="48"/>
      <c r="H28" s="49"/>
      <c r="I28" s="50" t="s">
        <v>96</v>
      </c>
      <c r="J28" s="51"/>
      <c r="K28" s="47"/>
      <c r="L28" s="27"/>
      <c r="M28" s="28"/>
    </row>
    <row r="29" spans="1:13">
      <c r="A29" s="46" t="s">
        <v>30</v>
      </c>
      <c r="B29" s="62"/>
      <c r="C29" s="62"/>
      <c r="D29" s="62"/>
      <c r="E29" s="62"/>
      <c r="F29" s="62"/>
      <c r="G29" s="62"/>
      <c r="H29" s="63"/>
      <c r="I29" s="562" t="s">
        <v>19</v>
      </c>
      <c r="J29" s="563"/>
      <c r="K29" s="497">
        <v>2.0699999999999998</v>
      </c>
      <c r="L29" s="498"/>
      <c r="M29" s="28">
        <f>K29*12*I8</f>
        <v>5012.7119999999995</v>
      </c>
    </row>
    <row r="30" spans="1:13">
      <c r="A30" s="37" t="s">
        <v>31</v>
      </c>
      <c r="B30" s="48"/>
      <c r="C30" s="48"/>
      <c r="D30" s="48"/>
      <c r="E30" s="48"/>
      <c r="F30" s="48"/>
      <c r="G30" s="48"/>
      <c r="H30" s="49"/>
      <c r="I30" s="50"/>
      <c r="J30" s="51"/>
      <c r="K30" s="1"/>
      <c r="L30" s="27"/>
      <c r="M30" s="28"/>
    </row>
    <row r="31" spans="1:13">
      <c r="A31" s="46" t="s">
        <v>32</v>
      </c>
      <c r="B31" s="62"/>
      <c r="C31" s="62"/>
      <c r="D31" s="62"/>
      <c r="E31" s="62"/>
      <c r="F31" s="62"/>
      <c r="G31" s="62"/>
      <c r="H31" s="63"/>
      <c r="I31" s="545" t="s">
        <v>16</v>
      </c>
      <c r="J31" s="546"/>
      <c r="K31" s="1"/>
      <c r="L31" s="27"/>
      <c r="M31" s="28"/>
    </row>
    <row r="32" spans="1:13">
      <c r="A32" s="46" t="s">
        <v>33</v>
      </c>
      <c r="B32" s="62"/>
      <c r="C32" s="62"/>
      <c r="D32" s="62"/>
      <c r="E32" s="62"/>
      <c r="F32" s="62"/>
      <c r="G32" s="62"/>
      <c r="H32" s="63"/>
      <c r="I32" s="562" t="s">
        <v>97</v>
      </c>
      <c r="J32" s="563"/>
      <c r="K32" s="14"/>
      <c r="L32" s="15"/>
      <c r="M32" s="756"/>
    </row>
    <row r="33" spans="1:13" ht="15.75" thickBot="1">
      <c r="A33" s="37"/>
      <c r="B33" s="48"/>
      <c r="C33" s="48"/>
      <c r="D33" s="48"/>
      <c r="E33" s="48"/>
      <c r="F33" s="48"/>
      <c r="G33" s="48"/>
      <c r="H33" s="49"/>
      <c r="I33" s="564" t="s">
        <v>98</v>
      </c>
      <c r="J33" s="565"/>
      <c r="K33" s="103"/>
      <c r="L33" s="104"/>
      <c r="M33" s="755"/>
    </row>
    <row r="34" spans="1:13">
      <c r="A34" s="65" t="s">
        <v>34</v>
      </c>
      <c r="B34" s="18"/>
      <c r="C34" s="18"/>
      <c r="D34" s="18"/>
      <c r="E34" s="18"/>
      <c r="F34" s="18"/>
      <c r="G34" s="66"/>
      <c r="H34" s="67"/>
      <c r="I34" s="20"/>
      <c r="J34" s="21"/>
      <c r="K34" s="513">
        <f>K36+K43+K44+K48</f>
        <v>69.62</v>
      </c>
      <c r="L34" s="516"/>
      <c r="M34" s="22">
        <f>M36+M43+M44+M48</f>
        <v>168591.79200000002</v>
      </c>
    </row>
    <row r="35" spans="1:13" ht="15.75" thickBot="1">
      <c r="A35" s="106"/>
      <c r="B35" s="107"/>
      <c r="C35" s="107"/>
      <c r="D35" s="107"/>
      <c r="E35" s="107"/>
      <c r="F35" s="107"/>
      <c r="G35" s="107"/>
      <c r="H35" s="108"/>
      <c r="I35" s="32"/>
      <c r="J35" s="33"/>
      <c r="K35" s="34"/>
      <c r="L35" s="35"/>
      <c r="M35" s="36"/>
    </row>
    <row r="36" spans="1:13" ht="15.75" thickBot="1">
      <c r="A36" s="457" t="s">
        <v>35</v>
      </c>
      <c r="B36" s="458"/>
      <c r="C36" s="458"/>
      <c r="D36" s="458"/>
      <c r="E36" s="458"/>
      <c r="F36" s="458"/>
      <c r="G36" s="458"/>
      <c r="H36" s="473"/>
      <c r="I36" s="68"/>
      <c r="J36" s="69"/>
      <c r="K36" s="509">
        <f>SUM(K37:L42)</f>
        <v>10.540000000000001</v>
      </c>
      <c r="L36" s="510"/>
      <c r="M36" s="70">
        <f>K36*12*I8</f>
        <v>25523.664000000004</v>
      </c>
    </row>
    <row r="37" spans="1:13">
      <c r="A37" s="37" t="s">
        <v>36</v>
      </c>
      <c r="B37" s="48"/>
      <c r="C37" s="48"/>
      <c r="D37" s="48"/>
      <c r="E37" s="48"/>
      <c r="F37" s="48"/>
      <c r="G37" s="48"/>
      <c r="H37" s="49"/>
      <c r="I37" s="560" t="s">
        <v>37</v>
      </c>
      <c r="J37" s="561"/>
      <c r="K37" s="499">
        <v>2.84</v>
      </c>
      <c r="L37" s="500"/>
      <c r="M37" s="28">
        <f>K37*12*I8</f>
        <v>6877.3440000000001</v>
      </c>
    </row>
    <row r="38" spans="1:13">
      <c r="A38" s="42" t="s">
        <v>38</v>
      </c>
      <c r="B38" s="71"/>
      <c r="C38" s="71"/>
      <c r="D38" s="71"/>
      <c r="E38" s="71"/>
      <c r="F38" s="71"/>
      <c r="G38" s="71"/>
      <c r="H38" s="72"/>
      <c r="I38" s="560" t="s">
        <v>39</v>
      </c>
      <c r="J38" s="561"/>
      <c r="K38" s="497">
        <v>6.71</v>
      </c>
      <c r="L38" s="498"/>
      <c r="M38" s="28">
        <f>K38*12*I8</f>
        <v>16248.936</v>
      </c>
    </row>
    <row r="39" spans="1:13">
      <c r="A39" s="46" t="s">
        <v>40</v>
      </c>
      <c r="B39" s="62"/>
      <c r="C39" s="62"/>
      <c r="D39" s="62"/>
      <c r="E39" s="62"/>
      <c r="F39" s="62"/>
      <c r="G39" s="62"/>
      <c r="H39" s="63"/>
      <c r="I39" s="560" t="s">
        <v>19</v>
      </c>
      <c r="J39" s="561"/>
      <c r="K39" s="497">
        <v>0.76</v>
      </c>
      <c r="L39" s="498"/>
      <c r="M39" s="28">
        <f>K39*12*I8</f>
        <v>1840.4160000000004</v>
      </c>
    </row>
    <row r="40" spans="1:13">
      <c r="A40" s="73" t="s">
        <v>41</v>
      </c>
      <c r="B40" s="38"/>
      <c r="C40" s="38"/>
      <c r="D40" s="38"/>
      <c r="E40" s="48"/>
      <c r="F40" s="48"/>
      <c r="G40" s="48"/>
      <c r="H40" s="49"/>
      <c r="I40" s="50"/>
      <c r="J40" s="51"/>
      <c r="K40" s="26"/>
      <c r="L40" s="27"/>
      <c r="M40" s="28"/>
    </row>
    <row r="41" spans="1:13">
      <c r="A41" s="42" t="s">
        <v>42</v>
      </c>
      <c r="B41" s="71"/>
      <c r="C41" s="71"/>
      <c r="D41" s="71"/>
      <c r="E41" s="71"/>
      <c r="F41" s="71"/>
      <c r="G41" s="71"/>
      <c r="H41" s="72"/>
      <c r="I41" s="558" t="s">
        <v>14</v>
      </c>
      <c r="J41" s="559"/>
      <c r="K41" s="497">
        <v>0.23</v>
      </c>
      <c r="L41" s="498"/>
      <c r="M41" s="28">
        <f>K41*12*I8</f>
        <v>556.96800000000007</v>
      </c>
    </row>
    <row r="42" spans="1:13" ht="15.75" thickBot="1">
      <c r="A42" s="46" t="s">
        <v>43</v>
      </c>
      <c r="B42" s="62"/>
      <c r="C42" s="62"/>
      <c r="D42" s="62"/>
      <c r="E42" s="62"/>
      <c r="F42" s="62"/>
      <c r="G42" s="62"/>
      <c r="H42" s="63"/>
      <c r="I42" s="549" t="s">
        <v>14</v>
      </c>
      <c r="J42" s="550"/>
      <c r="K42" s="507"/>
      <c r="L42" s="508"/>
      <c r="M42" s="28">
        <f>K42*12*I8</f>
        <v>0</v>
      </c>
    </row>
    <row r="43" spans="1:13" ht="15.75" thickBot="1">
      <c r="A43" s="84" t="s">
        <v>155</v>
      </c>
      <c r="B43" s="85"/>
      <c r="C43" s="85"/>
      <c r="D43" s="85"/>
      <c r="E43" s="85"/>
      <c r="F43" s="85"/>
      <c r="G43" s="85"/>
      <c r="H43" s="86"/>
      <c r="I43" s="543" t="s">
        <v>71</v>
      </c>
      <c r="J43" s="544"/>
      <c r="K43" s="551">
        <v>56.58</v>
      </c>
      <c r="L43" s="552"/>
      <c r="M43" s="70">
        <f>K43*12*I8</f>
        <v>137014.12800000003</v>
      </c>
    </row>
    <row r="44" spans="1:13" ht="15.75" thickBot="1">
      <c r="A44" s="457" t="s">
        <v>154</v>
      </c>
      <c r="B44" s="458"/>
      <c r="C44" s="458"/>
      <c r="D44" s="458"/>
      <c r="E44" s="458"/>
      <c r="F44" s="458"/>
      <c r="G44" s="458"/>
      <c r="H44" s="473"/>
      <c r="I44" s="68"/>
      <c r="J44" s="69"/>
      <c r="K44" s="471">
        <v>2.38</v>
      </c>
      <c r="L44" s="472"/>
      <c r="M44" s="70">
        <f>K44*12*I8</f>
        <v>5763.4080000000004</v>
      </c>
    </row>
    <row r="45" spans="1:13">
      <c r="A45" s="41" t="s">
        <v>99</v>
      </c>
      <c r="B45" s="58"/>
      <c r="C45" s="58"/>
      <c r="D45" s="58"/>
      <c r="E45" s="58"/>
      <c r="F45" s="58"/>
      <c r="G45" s="58"/>
      <c r="H45" s="59"/>
      <c r="I45" s="547" t="s">
        <v>73</v>
      </c>
      <c r="J45" s="548"/>
      <c r="K45" s="87"/>
      <c r="L45" s="177"/>
      <c r="M45" s="28"/>
    </row>
    <row r="46" spans="1:13">
      <c r="A46" s="41" t="s">
        <v>100</v>
      </c>
      <c r="B46" s="58"/>
      <c r="C46" s="58"/>
      <c r="D46" s="58"/>
      <c r="E46" s="58"/>
      <c r="F46" s="58"/>
      <c r="G46" s="58"/>
      <c r="H46" s="59"/>
      <c r="I46" s="10"/>
      <c r="J46" s="11"/>
      <c r="K46" s="87"/>
      <c r="L46" s="177"/>
      <c r="M46" s="28"/>
    </row>
    <row r="47" spans="1:13" ht="15.75" thickBot="1">
      <c r="A47" s="41" t="s">
        <v>101</v>
      </c>
      <c r="B47" s="58"/>
      <c r="C47" s="58"/>
      <c r="D47" s="58"/>
      <c r="E47" s="58"/>
      <c r="F47" s="58"/>
      <c r="G47" s="58"/>
      <c r="H47" s="59"/>
      <c r="I47" s="109"/>
      <c r="J47" s="11"/>
      <c r="K47" s="87"/>
      <c r="L47" s="177"/>
      <c r="M47" s="28"/>
    </row>
    <row r="48" spans="1:13" ht="15.75" thickBot="1">
      <c r="A48" s="84" t="s">
        <v>153</v>
      </c>
      <c r="B48" s="85"/>
      <c r="C48" s="85"/>
      <c r="D48" s="85"/>
      <c r="E48" s="85"/>
      <c r="F48" s="85"/>
      <c r="G48" s="85"/>
      <c r="H48" s="86"/>
      <c r="I48" s="68"/>
      <c r="J48" s="69"/>
      <c r="K48" s="471">
        <v>0.12</v>
      </c>
      <c r="L48" s="472"/>
      <c r="M48" s="70">
        <f>K48*12*I8</f>
        <v>290.59199999999998</v>
      </c>
    </row>
    <row r="49" spans="1:13">
      <c r="A49" s="41" t="s">
        <v>75</v>
      </c>
      <c r="B49" s="58"/>
      <c r="C49" s="58"/>
      <c r="D49" s="58"/>
      <c r="E49" s="58"/>
      <c r="F49" s="58"/>
      <c r="G49" s="58"/>
      <c r="H49" s="59"/>
      <c r="I49" s="547" t="s">
        <v>14</v>
      </c>
      <c r="J49" s="548"/>
      <c r="K49" s="176"/>
      <c r="L49" s="177"/>
      <c r="M49" s="28"/>
    </row>
    <row r="50" spans="1:13" ht="15.75" thickBot="1">
      <c r="A50" s="41" t="s">
        <v>76</v>
      </c>
      <c r="B50" s="58"/>
      <c r="C50" s="58"/>
      <c r="D50" s="58"/>
      <c r="E50" s="58"/>
      <c r="F50" s="58"/>
      <c r="G50" s="58"/>
      <c r="H50" s="59"/>
      <c r="I50" s="10"/>
      <c r="J50" s="11"/>
      <c r="K50" s="176"/>
      <c r="L50" s="177"/>
      <c r="M50" s="28"/>
    </row>
    <row r="51" spans="1:13" ht="15.75" thickBot="1">
      <c r="A51" s="457" t="s">
        <v>77</v>
      </c>
      <c r="B51" s="458"/>
      <c r="C51" s="458"/>
      <c r="D51" s="458"/>
      <c r="E51" s="458"/>
      <c r="F51" s="458"/>
      <c r="G51" s="458"/>
      <c r="H51" s="473"/>
      <c r="I51" s="68"/>
      <c r="J51" s="69"/>
      <c r="K51" s="471">
        <v>8.81</v>
      </c>
      <c r="L51" s="472"/>
      <c r="M51" s="70">
        <f>K51*12*I8</f>
        <v>21334.296000000002</v>
      </c>
    </row>
    <row r="52" spans="1:13">
      <c r="A52" s="41" t="s">
        <v>102</v>
      </c>
      <c r="B52" s="79"/>
      <c r="C52" s="79"/>
      <c r="D52" s="79"/>
      <c r="E52" s="79"/>
      <c r="F52" s="58"/>
      <c r="G52" s="79"/>
      <c r="H52" s="59"/>
      <c r="I52" s="545" t="s">
        <v>78</v>
      </c>
      <c r="J52" s="546"/>
      <c r="K52" s="87"/>
      <c r="L52" s="177"/>
      <c r="M52" s="28"/>
    </row>
    <row r="53" spans="1:13">
      <c r="A53" s="41" t="s">
        <v>103</v>
      </c>
      <c r="B53" s="79"/>
      <c r="C53" s="79"/>
      <c r="D53" s="79"/>
      <c r="E53" s="79"/>
      <c r="F53" s="58"/>
      <c r="G53" s="79"/>
      <c r="H53" s="59"/>
      <c r="I53" s="545" t="s">
        <v>79</v>
      </c>
      <c r="J53" s="546"/>
      <c r="K53" s="87"/>
      <c r="L53" s="177"/>
      <c r="M53" s="28"/>
    </row>
    <row r="54" spans="1:13">
      <c r="A54" s="41" t="s">
        <v>104</v>
      </c>
      <c r="B54" s="79"/>
      <c r="C54" s="79"/>
      <c r="D54" s="79"/>
      <c r="E54" s="79"/>
      <c r="F54" s="58"/>
      <c r="G54" s="79"/>
      <c r="H54" s="59"/>
      <c r="I54" s="545" t="s">
        <v>80</v>
      </c>
      <c r="J54" s="546"/>
      <c r="K54" s="87"/>
      <c r="L54" s="177"/>
      <c r="M54" s="28"/>
    </row>
    <row r="55" spans="1:13">
      <c r="A55" s="41" t="s">
        <v>105</v>
      </c>
      <c r="B55" s="79"/>
      <c r="C55" s="79"/>
      <c r="D55" s="79"/>
      <c r="E55" s="79"/>
      <c r="F55" s="58"/>
      <c r="G55" s="79"/>
      <c r="H55" s="59"/>
      <c r="I55" s="545" t="s">
        <v>81</v>
      </c>
      <c r="J55" s="546"/>
      <c r="K55" s="87"/>
      <c r="L55" s="177"/>
      <c r="M55" s="28"/>
    </row>
    <row r="56" spans="1:13">
      <c r="A56" s="41" t="s">
        <v>106</v>
      </c>
      <c r="B56" s="79"/>
      <c r="C56" s="79"/>
      <c r="D56" s="79"/>
      <c r="E56" s="79"/>
      <c r="F56" s="58"/>
      <c r="G56" s="79"/>
      <c r="H56" s="59"/>
      <c r="I56" s="545" t="s">
        <v>82</v>
      </c>
      <c r="J56" s="546"/>
      <c r="K56" s="87"/>
      <c r="L56" s="177"/>
      <c r="M56" s="28"/>
    </row>
    <row r="57" spans="1:13">
      <c r="A57" s="41" t="s">
        <v>107</v>
      </c>
      <c r="B57" s="79"/>
      <c r="C57" s="79"/>
      <c r="D57" s="79"/>
      <c r="E57" s="79"/>
      <c r="F57" s="58"/>
      <c r="G57" s="79"/>
      <c r="H57" s="59"/>
      <c r="I57" s="10"/>
      <c r="J57" s="11"/>
      <c r="K57" s="87"/>
      <c r="L57" s="88"/>
      <c r="M57" s="28"/>
    </row>
    <row r="58" spans="1:13">
      <c r="A58" s="41" t="s">
        <v>108</v>
      </c>
      <c r="B58" s="79"/>
      <c r="C58" s="79"/>
      <c r="D58" s="79"/>
      <c r="E58" s="79"/>
      <c r="F58" s="58"/>
      <c r="G58" s="79"/>
      <c r="H58" s="59"/>
      <c r="I58" s="10"/>
      <c r="J58" s="11"/>
      <c r="K58" s="87"/>
      <c r="L58" s="177"/>
      <c r="M58" s="28"/>
    </row>
    <row r="59" spans="1:13">
      <c r="A59" s="41" t="s">
        <v>109</v>
      </c>
      <c r="B59" s="79"/>
      <c r="C59" s="79"/>
      <c r="D59" s="79"/>
      <c r="E59" s="79"/>
      <c r="F59" s="58"/>
      <c r="G59" s="79"/>
      <c r="H59" s="59"/>
      <c r="I59" s="10"/>
      <c r="J59" s="11"/>
      <c r="K59" s="87"/>
      <c r="L59" s="177"/>
      <c r="M59" s="28"/>
    </row>
    <row r="60" spans="1:13">
      <c r="A60" s="41" t="s">
        <v>83</v>
      </c>
      <c r="B60" s="79"/>
      <c r="C60" s="79"/>
      <c r="D60" s="79"/>
      <c r="E60" s="79"/>
      <c r="F60" s="58"/>
      <c r="G60" s="79"/>
      <c r="H60" s="59"/>
      <c r="I60" s="10"/>
      <c r="J60" s="11"/>
      <c r="K60" s="87"/>
      <c r="L60" s="177"/>
      <c r="M60" s="28"/>
    </row>
    <row r="61" spans="1:13">
      <c r="A61" s="41" t="s">
        <v>110</v>
      </c>
      <c r="B61" s="79"/>
      <c r="C61" s="79"/>
      <c r="D61" s="79"/>
      <c r="E61" s="79"/>
      <c r="F61" s="58"/>
      <c r="G61" s="79"/>
      <c r="H61" s="59"/>
      <c r="I61" s="10"/>
      <c r="J61" s="11"/>
      <c r="K61" s="87"/>
      <c r="L61" s="177"/>
      <c r="M61" s="28"/>
    </row>
    <row r="62" spans="1:13" ht="15.75" thickBot="1">
      <c r="A62" s="754" t="s">
        <v>111</v>
      </c>
      <c r="B62" s="753"/>
      <c r="C62" s="753"/>
      <c r="D62" s="753"/>
      <c r="E62" s="753"/>
      <c r="F62" s="753"/>
      <c r="G62" s="753"/>
      <c r="H62" s="752"/>
      <c r="I62" s="10"/>
      <c r="J62" s="11"/>
      <c r="K62" s="26"/>
      <c r="L62" s="27"/>
      <c r="M62" s="28"/>
    </row>
    <row r="63" spans="1:13">
      <c r="A63" s="89" t="s">
        <v>84</v>
      </c>
      <c r="B63" s="90"/>
      <c r="C63" s="90"/>
      <c r="D63" s="90"/>
      <c r="E63" s="90"/>
      <c r="F63" s="90"/>
      <c r="G63" s="90"/>
      <c r="H63" s="90"/>
      <c r="I63" s="547" t="s">
        <v>85</v>
      </c>
      <c r="J63" s="548"/>
      <c r="K63" s="91"/>
      <c r="L63" s="92"/>
      <c r="M63" s="22"/>
    </row>
    <row r="64" spans="1:13" ht="15.75" thickBot="1">
      <c r="A64" s="93" t="s">
        <v>86</v>
      </c>
      <c r="B64" s="94"/>
      <c r="C64" s="94"/>
      <c r="D64" s="94"/>
      <c r="E64" s="94"/>
      <c r="F64" s="94"/>
      <c r="G64" s="94"/>
      <c r="H64" s="94"/>
      <c r="I64" s="95"/>
      <c r="J64" s="33"/>
      <c r="K64" s="34"/>
      <c r="L64" s="35"/>
      <c r="M64" s="36"/>
    </row>
    <row r="65" spans="1:13" ht="15.75" thickBot="1">
      <c r="A65" s="174" t="s">
        <v>152</v>
      </c>
      <c r="B65" s="175"/>
      <c r="C65" s="175"/>
      <c r="D65" s="175"/>
      <c r="E65" s="175"/>
      <c r="F65" s="175"/>
      <c r="G65" s="175"/>
      <c r="H65" s="175"/>
      <c r="I65" s="178"/>
      <c r="J65" s="751"/>
      <c r="K65" s="462">
        <v>1.4</v>
      </c>
      <c r="L65" s="463"/>
      <c r="M65" s="96">
        <f>K65*12*I8</f>
        <v>3390.24</v>
      </c>
    </row>
    <row r="66" spans="1:13" ht="16.5" thickBot="1">
      <c r="A66" s="662" t="s">
        <v>91</v>
      </c>
      <c r="B66" s="663"/>
      <c r="C66" s="663"/>
      <c r="D66" s="663"/>
      <c r="E66" s="663"/>
      <c r="F66" s="663"/>
      <c r="G66" s="663"/>
      <c r="H66" s="663"/>
      <c r="I66" s="178"/>
      <c r="J66" s="179"/>
      <c r="K66" s="490">
        <f>K68/105*100</f>
        <v>91.771428571428586</v>
      </c>
      <c r="L66" s="463"/>
      <c r="M66" s="96">
        <f>K66*I8*12</f>
        <v>222233.69142857147</v>
      </c>
    </row>
    <row r="67" spans="1:13" ht="16.5" thickBot="1">
      <c r="A67" s="640" t="s">
        <v>92</v>
      </c>
      <c r="B67" s="641"/>
      <c r="C67" s="641"/>
      <c r="D67" s="641"/>
      <c r="E67" s="641"/>
      <c r="F67" s="641"/>
      <c r="G67" s="641"/>
      <c r="H67" s="641"/>
      <c r="I67" s="178"/>
      <c r="J67" s="179"/>
      <c r="K67" s="490">
        <f>K68-K66</f>
        <v>4.5885714285714272</v>
      </c>
      <c r="L67" s="463"/>
      <c r="M67" s="96">
        <f>K67*I8*12</f>
        <v>11111.68457142857</v>
      </c>
    </row>
    <row r="68" spans="1:13" ht="16.5" thickBot="1">
      <c r="A68" s="575" t="s">
        <v>93</v>
      </c>
      <c r="B68" s="576"/>
      <c r="C68" s="576"/>
      <c r="D68" s="576"/>
      <c r="E68" s="576"/>
      <c r="F68" s="576"/>
      <c r="G68" s="576"/>
      <c r="H68" s="576"/>
      <c r="I68" s="101"/>
      <c r="J68" s="102"/>
      <c r="K68" s="452">
        <f>K65+K51+K34+K19+K9</f>
        <v>96.360000000000014</v>
      </c>
      <c r="L68" s="453"/>
      <c r="M68" s="96">
        <f>M65+N66+M51+M34+M19+M9</f>
        <v>233345.37600000002</v>
      </c>
    </row>
    <row r="70" spans="1:13" ht="15.75">
      <c r="A70" s="570" t="s">
        <v>0</v>
      </c>
      <c r="B70" s="570"/>
      <c r="C70" s="570"/>
      <c r="D70" s="570"/>
      <c r="E70" s="570"/>
      <c r="F70" s="570"/>
      <c r="G70" s="570"/>
      <c r="H70" s="570"/>
      <c r="I70" s="570"/>
      <c r="J70" s="570"/>
      <c r="K70" s="570"/>
      <c r="L70" s="570"/>
      <c r="M70" s="1"/>
    </row>
    <row r="71" spans="1:13" ht="15.75">
      <c r="A71" s="527" t="s">
        <v>120</v>
      </c>
      <c r="B71" s="527"/>
      <c r="C71" s="527"/>
      <c r="D71" s="527"/>
      <c r="E71" s="527"/>
      <c r="F71" s="527"/>
      <c r="G71" s="527"/>
      <c r="H71" s="527"/>
      <c r="I71" s="527"/>
      <c r="J71" s="527"/>
      <c r="K71" s="527"/>
      <c r="L71" s="527"/>
      <c r="M71" s="1"/>
    </row>
    <row r="72" spans="1:13" ht="15.75">
      <c r="A72" s="2"/>
      <c r="B72" s="2"/>
      <c r="C72" s="2"/>
      <c r="D72" s="2"/>
      <c r="E72" s="2"/>
      <c r="F72" s="2" t="s">
        <v>161</v>
      </c>
      <c r="G72" s="2"/>
      <c r="H72" s="2"/>
      <c r="I72" s="2"/>
      <c r="J72" s="2"/>
      <c r="K72" s="2"/>
      <c r="L72" s="2"/>
      <c r="M72" s="1"/>
    </row>
    <row r="73" spans="1:13">
      <c r="A73" s="3"/>
      <c r="B73" s="4"/>
      <c r="C73" s="572" t="s">
        <v>2</v>
      </c>
      <c r="D73" s="572"/>
      <c r="E73" s="572"/>
      <c r="F73" s="4"/>
      <c r="G73" s="4"/>
      <c r="H73" s="5"/>
      <c r="I73" s="562" t="s">
        <v>3</v>
      </c>
      <c r="J73" s="563"/>
      <c r="K73" s="503" t="s">
        <v>4</v>
      </c>
      <c r="L73" s="504"/>
      <c r="M73" s="6"/>
    </row>
    <row r="74" spans="1:13">
      <c r="A74" s="7"/>
      <c r="B74" s="8"/>
      <c r="C74" s="8"/>
      <c r="D74" s="8"/>
      <c r="E74" s="8"/>
      <c r="F74" s="8"/>
      <c r="G74" s="8"/>
      <c r="H74" s="9"/>
      <c r="I74" s="10"/>
      <c r="J74" s="11"/>
      <c r="K74" s="464" t="s">
        <v>5</v>
      </c>
      <c r="L74" s="465"/>
      <c r="M74" s="12" t="s">
        <v>6</v>
      </c>
    </row>
    <row r="75" spans="1:13">
      <c r="A75" s="7"/>
      <c r="B75" s="8"/>
      <c r="C75" s="8"/>
      <c r="D75" s="8"/>
      <c r="E75" s="8"/>
      <c r="F75" s="8"/>
      <c r="G75" s="8"/>
      <c r="H75" s="9"/>
      <c r="I75" s="545" t="s">
        <v>7</v>
      </c>
      <c r="J75" s="546"/>
      <c r="K75" s="501" t="s">
        <v>8</v>
      </c>
      <c r="L75" s="502"/>
      <c r="M75" s="12" t="s">
        <v>9</v>
      </c>
    </row>
    <row r="76" spans="1:13" ht="16.5" thickBot="1">
      <c r="A76" s="13"/>
      <c r="B76" s="14"/>
      <c r="C76" s="14"/>
      <c r="D76" s="14"/>
      <c r="E76" s="14"/>
      <c r="F76" s="14"/>
      <c r="G76" s="14"/>
      <c r="H76" s="15"/>
      <c r="I76" s="566">
        <v>201.8</v>
      </c>
      <c r="J76" s="567"/>
      <c r="K76" s="568"/>
      <c r="L76" s="569"/>
      <c r="M76" s="16"/>
    </row>
    <row r="77" spans="1:13">
      <c r="A77" s="17" t="s">
        <v>10</v>
      </c>
      <c r="B77" s="18"/>
      <c r="C77" s="18"/>
      <c r="D77" s="18"/>
      <c r="E77" s="18"/>
      <c r="F77" s="18"/>
      <c r="G77" s="18"/>
      <c r="H77" s="19"/>
      <c r="I77" s="20"/>
      <c r="J77" s="21"/>
      <c r="K77" s="525">
        <f>K80+K83</f>
        <v>9.1</v>
      </c>
      <c r="L77" s="516"/>
      <c r="M77" s="22">
        <f>K77*12*I76</f>
        <v>22036.559999999998</v>
      </c>
    </row>
    <row r="78" spans="1:13">
      <c r="A78" s="23" t="s">
        <v>11</v>
      </c>
      <c r="B78" s="24"/>
      <c r="C78" s="24"/>
      <c r="D78" s="24"/>
      <c r="E78" s="24"/>
      <c r="F78" s="24"/>
      <c r="G78" s="24"/>
      <c r="H78" s="25"/>
      <c r="I78" s="10"/>
      <c r="J78" s="11"/>
      <c r="K78" s="26"/>
      <c r="L78" s="27"/>
      <c r="M78" s="28"/>
    </row>
    <row r="79" spans="1:13" ht="15.75" thickBot="1">
      <c r="A79" s="29" t="s">
        <v>12</v>
      </c>
      <c r="B79" s="30"/>
      <c r="C79" s="30"/>
      <c r="D79" s="30"/>
      <c r="E79" s="30"/>
      <c r="F79" s="30"/>
      <c r="G79" s="30"/>
      <c r="H79" s="31"/>
      <c r="I79" s="32"/>
      <c r="J79" s="33"/>
      <c r="K79" s="34"/>
      <c r="L79" s="35"/>
      <c r="M79" s="36"/>
    </row>
    <row r="80" spans="1:13">
      <c r="A80" s="37" t="s">
        <v>13</v>
      </c>
      <c r="B80" s="38"/>
      <c r="C80" s="38"/>
      <c r="D80" s="38"/>
      <c r="E80" s="38"/>
      <c r="F80" s="38"/>
      <c r="G80" s="38"/>
      <c r="H80" s="39"/>
      <c r="I80" s="560" t="s">
        <v>14</v>
      </c>
      <c r="J80" s="561"/>
      <c r="K80" s="499">
        <v>5.45</v>
      </c>
      <c r="L80" s="500"/>
      <c r="M80" s="40">
        <f>K80*12*I76</f>
        <v>13197.720000000001</v>
      </c>
    </row>
    <row r="81" spans="1:13">
      <c r="A81" s="41" t="s">
        <v>15</v>
      </c>
      <c r="B81" s="8"/>
      <c r="C81" s="8"/>
      <c r="D81" s="8"/>
      <c r="E81" s="8"/>
      <c r="F81" s="8"/>
      <c r="G81" s="8"/>
      <c r="H81" s="9"/>
      <c r="I81" s="545" t="s">
        <v>16</v>
      </c>
      <c r="J81" s="546"/>
      <c r="K81" s="1"/>
      <c r="L81" s="27"/>
      <c r="M81" s="40"/>
    </row>
    <row r="82" spans="1:13">
      <c r="A82" s="37" t="s">
        <v>17</v>
      </c>
      <c r="B82" s="38"/>
      <c r="C82" s="38"/>
      <c r="D82" s="38"/>
      <c r="E82" s="38"/>
      <c r="F82" s="38"/>
      <c r="G82" s="38"/>
      <c r="H82" s="39"/>
      <c r="I82" s="560"/>
      <c r="J82" s="561"/>
      <c r="K82" s="1"/>
      <c r="L82" s="27"/>
      <c r="M82" s="40"/>
    </row>
    <row r="83" spans="1:13">
      <c r="A83" s="37" t="s">
        <v>18</v>
      </c>
      <c r="B83" s="38"/>
      <c r="C83" s="38"/>
      <c r="D83" s="38"/>
      <c r="E83" s="38"/>
      <c r="F83" s="38"/>
      <c r="G83" s="38"/>
      <c r="H83" s="39"/>
      <c r="I83" s="558" t="s">
        <v>19</v>
      </c>
      <c r="J83" s="559"/>
      <c r="K83" s="497">
        <v>3.65</v>
      </c>
      <c r="L83" s="498"/>
      <c r="M83" s="40">
        <f>K83*12*I76</f>
        <v>8838.84</v>
      </c>
    </row>
    <row r="84" spans="1:13" ht="15.75">
      <c r="A84" s="42" t="s">
        <v>20</v>
      </c>
      <c r="B84" s="43"/>
      <c r="C84" s="43"/>
      <c r="D84" s="43"/>
      <c r="E84" s="43"/>
      <c r="F84" s="43"/>
      <c r="G84" s="43"/>
      <c r="H84" s="44"/>
      <c r="I84" s="545" t="s">
        <v>16</v>
      </c>
      <c r="J84" s="546"/>
      <c r="K84" s="2"/>
      <c r="L84" s="45"/>
      <c r="M84" s="40"/>
    </row>
    <row r="85" spans="1:13">
      <c r="A85" s="46" t="s">
        <v>21</v>
      </c>
      <c r="B85" s="4"/>
      <c r="C85" s="4"/>
      <c r="D85" s="4"/>
      <c r="E85" s="4"/>
      <c r="F85" s="4"/>
      <c r="G85" s="4"/>
      <c r="H85" s="5"/>
      <c r="I85" s="545"/>
      <c r="J85" s="546"/>
      <c r="K85" s="47"/>
      <c r="L85" s="27"/>
      <c r="M85" s="40"/>
    </row>
    <row r="86" spans="1:13" ht="15.75" thickBot="1">
      <c r="A86" s="37" t="s">
        <v>22</v>
      </c>
      <c r="B86" s="48"/>
      <c r="C86" s="48"/>
      <c r="D86" s="48"/>
      <c r="E86" s="48"/>
      <c r="F86" s="48"/>
      <c r="G86" s="48"/>
      <c r="H86" s="49"/>
      <c r="I86" s="50"/>
      <c r="J86" s="51"/>
      <c r="K86" s="474"/>
      <c r="L86" s="475"/>
      <c r="M86" s="40"/>
    </row>
    <row r="87" spans="1:13">
      <c r="A87" s="17" t="s">
        <v>23</v>
      </c>
      <c r="B87" s="52"/>
      <c r="C87" s="52"/>
      <c r="D87" s="52"/>
      <c r="E87" s="52"/>
      <c r="F87" s="52"/>
      <c r="G87" s="52"/>
      <c r="H87" s="53"/>
      <c r="I87" s="20"/>
      <c r="J87" s="54"/>
      <c r="K87" s="515">
        <f>K89+K94+K97</f>
        <v>7.43</v>
      </c>
      <c r="L87" s="516"/>
      <c r="M87" s="22">
        <f>K87*12*I76</f>
        <v>17992.488000000001</v>
      </c>
    </row>
    <row r="88" spans="1:13" ht="15.75" thickBot="1">
      <c r="A88" s="29" t="s">
        <v>24</v>
      </c>
      <c r="B88" s="55"/>
      <c r="C88" s="55"/>
      <c r="D88" s="55"/>
      <c r="E88" s="55"/>
      <c r="F88" s="55"/>
      <c r="G88" s="55"/>
      <c r="H88" s="56"/>
      <c r="I88" s="32"/>
      <c r="J88" s="57"/>
      <c r="K88" s="34"/>
      <c r="L88" s="35"/>
      <c r="M88" s="36"/>
    </row>
    <row r="89" spans="1:13">
      <c r="A89" s="41" t="s">
        <v>25</v>
      </c>
      <c r="B89" s="58"/>
      <c r="C89" s="58"/>
      <c r="D89" s="58"/>
      <c r="E89" s="58"/>
      <c r="F89" s="58"/>
      <c r="G89" s="58"/>
      <c r="H89" s="59"/>
      <c r="I89" s="545" t="s">
        <v>14</v>
      </c>
      <c r="J89" s="546"/>
      <c r="K89" s="499">
        <v>3.72</v>
      </c>
      <c r="L89" s="500"/>
      <c r="M89" s="40">
        <f>K89*12*I76</f>
        <v>9008.3520000000008</v>
      </c>
    </row>
    <row r="90" spans="1:13">
      <c r="A90" s="37" t="s">
        <v>26</v>
      </c>
      <c r="B90" s="48"/>
      <c r="C90" s="48"/>
      <c r="D90" s="48"/>
      <c r="E90" s="48"/>
      <c r="F90" s="48"/>
      <c r="G90" s="48"/>
      <c r="H90" s="49"/>
      <c r="I90" s="172"/>
      <c r="J90" s="173"/>
      <c r="K90" s="1"/>
      <c r="L90" s="27"/>
      <c r="M90" s="40"/>
    </row>
    <row r="91" spans="1:13">
      <c r="A91" s="41" t="s">
        <v>15</v>
      </c>
      <c r="B91" s="8"/>
      <c r="C91" s="8"/>
      <c r="D91" s="8"/>
      <c r="E91" s="8"/>
      <c r="F91" s="8"/>
      <c r="G91" s="8"/>
      <c r="H91" s="9"/>
      <c r="I91" s="545" t="s">
        <v>16</v>
      </c>
      <c r="J91" s="546"/>
      <c r="K91" s="1"/>
      <c r="L91" s="27"/>
      <c r="M91" s="40"/>
    </row>
    <row r="92" spans="1:13">
      <c r="A92" s="37" t="s">
        <v>17</v>
      </c>
      <c r="B92" s="38"/>
      <c r="C92" s="38"/>
      <c r="D92" s="38"/>
      <c r="E92" s="38"/>
      <c r="F92" s="38"/>
      <c r="G92" s="38"/>
      <c r="H92" s="39"/>
      <c r="I92" s="560"/>
      <c r="J92" s="561"/>
      <c r="K92" s="1"/>
      <c r="L92" s="27"/>
      <c r="M92" s="40"/>
    </row>
    <row r="93" spans="1:13">
      <c r="A93" s="42" t="s">
        <v>27</v>
      </c>
      <c r="B93" s="43"/>
      <c r="C93" s="44"/>
      <c r="D93" s="8"/>
      <c r="E93" s="8"/>
      <c r="F93" s="8"/>
      <c r="G93" s="8"/>
      <c r="H93" s="9"/>
      <c r="I93" s="545" t="s">
        <v>16</v>
      </c>
      <c r="J93" s="546"/>
      <c r="K93" s="1"/>
      <c r="L93" s="27"/>
      <c r="M93" s="40"/>
    </row>
    <row r="94" spans="1:13">
      <c r="A94" s="41" t="s">
        <v>28</v>
      </c>
      <c r="B94" s="8"/>
      <c r="C94" s="8"/>
      <c r="D94" s="43"/>
      <c r="E94" s="43"/>
      <c r="F94" s="43"/>
      <c r="G94" s="43"/>
      <c r="H94" s="44"/>
      <c r="I94" s="558" t="s">
        <v>19</v>
      </c>
      <c r="J94" s="559"/>
      <c r="K94" s="497">
        <v>1.64</v>
      </c>
      <c r="L94" s="498"/>
      <c r="M94" s="40">
        <f>K94*12*I76</f>
        <v>3971.424</v>
      </c>
    </row>
    <row r="95" spans="1:13">
      <c r="A95" s="46" t="s">
        <v>29</v>
      </c>
      <c r="B95" s="62"/>
      <c r="C95" s="62"/>
      <c r="D95" s="62"/>
      <c r="E95" s="62"/>
      <c r="F95" s="62"/>
      <c r="G95" s="62"/>
      <c r="H95" s="63"/>
      <c r="I95" s="562" t="s">
        <v>95</v>
      </c>
      <c r="J95" s="563"/>
      <c r="K95" s="1"/>
      <c r="L95" s="27"/>
      <c r="M95" s="40"/>
    </row>
    <row r="96" spans="1:13">
      <c r="A96" s="37"/>
      <c r="B96" s="48"/>
      <c r="C96" s="48"/>
      <c r="D96" s="48"/>
      <c r="E96" s="48"/>
      <c r="F96" s="48"/>
      <c r="G96" s="48"/>
      <c r="H96" s="49"/>
      <c r="I96" s="50" t="s">
        <v>96</v>
      </c>
      <c r="J96" s="51"/>
      <c r="K96" s="47"/>
      <c r="L96" s="27"/>
      <c r="M96" s="40"/>
    </row>
    <row r="97" spans="1:13">
      <c r="A97" s="46" t="s">
        <v>30</v>
      </c>
      <c r="B97" s="62"/>
      <c r="C97" s="62"/>
      <c r="D97" s="62"/>
      <c r="E97" s="62"/>
      <c r="F97" s="62"/>
      <c r="G97" s="62"/>
      <c r="H97" s="63"/>
      <c r="I97" s="562" t="s">
        <v>19</v>
      </c>
      <c r="J97" s="563"/>
      <c r="K97" s="497">
        <v>2.0699999999999998</v>
      </c>
      <c r="L97" s="498"/>
      <c r="M97" s="40">
        <f>K97*12*I76</f>
        <v>5012.7119999999995</v>
      </c>
    </row>
    <row r="98" spans="1:13">
      <c r="A98" s="37" t="s">
        <v>31</v>
      </c>
      <c r="B98" s="48"/>
      <c r="C98" s="48"/>
      <c r="D98" s="48"/>
      <c r="E98" s="48"/>
      <c r="F98" s="48"/>
      <c r="G98" s="48"/>
      <c r="H98" s="49"/>
      <c r="I98" s="50"/>
      <c r="J98" s="51"/>
      <c r="K98" s="1"/>
      <c r="L98" s="27"/>
      <c r="M98" s="40"/>
    </row>
    <row r="99" spans="1:13">
      <c r="A99" s="46" t="s">
        <v>32</v>
      </c>
      <c r="B99" s="62"/>
      <c r="C99" s="62"/>
      <c r="D99" s="62"/>
      <c r="E99" s="62"/>
      <c r="F99" s="62"/>
      <c r="G99" s="62"/>
      <c r="H99" s="63"/>
      <c r="I99" s="545" t="s">
        <v>16</v>
      </c>
      <c r="J99" s="546"/>
      <c r="K99" s="1"/>
      <c r="L99" s="27"/>
      <c r="M99" s="40"/>
    </row>
    <row r="100" spans="1:13">
      <c r="A100" s="46" t="s">
        <v>33</v>
      </c>
      <c r="B100" s="62"/>
      <c r="C100" s="62"/>
      <c r="D100" s="62"/>
      <c r="E100" s="62"/>
      <c r="F100" s="62"/>
      <c r="G100" s="62"/>
      <c r="H100" s="63"/>
      <c r="I100" s="562" t="s">
        <v>97</v>
      </c>
      <c r="J100" s="563"/>
      <c r="K100" s="14"/>
      <c r="L100" s="15"/>
      <c r="M100" s="64"/>
    </row>
    <row r="101" spans="1:13" ht="15.75" thickBot="1">
      <c r="A101" s="37"/>
      <c r="B101" s="48"/>
      <c r="C101" s="48"/>
      <c r="D101" s="48"/>
      <c r="E101" s="48"/>
      <c r="F101" s="48"/>
      <c r="G101" s="48"/>
      <c r="H101" s="49"/>
      <c r="I101" s="564" t="s">
        <v>98</v>
      </c>
      <c r="J101" s="565"/>
      <c r="K101" s="103"/>
      <c r="L101" s="104"/>
      <c r="M101" s="105"/>
    </row>
    <row r="102" spans="1:13">
      <c r="A102" s="65" t="s">
        <v>34</v>
      </c>
      <c r="B102" s="18"/>
      <c r="C102" s="18"/>
      <c r="D102" s="18"/>
      <c r="E102" s="18"/>
      <c r="F102" s="18"/>
      <c r="G102" s="66"/>
      <c r="H102" s="67"/>
      <c r="I102" s="20"/>
      <c r="J102" s="21"/>
      <c r="K102" s="513">
        <f>K104+K111+K112+K116</f>
        <v>100.10000000000001</v>
      </c>
      <c r="L102" s="516"/>
      <c r="M102" s="22">
        <f>M104+M111+M112+M116</f>
        <v>242402.16000000003</v>
      </c>
    </row>
    <row r="103" spans="1:13" ht="15.75" thickBot="1">
      <c r="A103" s="106"/>
      <c r="B103" s="107"/>
      <c r="C103" s="107"/>
      <c r="D103" s="107"/>
      <c r="E103" s="107"/>
      <c r="F103" s="107"/>
      <c r="G103" s="107"/>
      <c r="H103" s="108"/>
      <c r="I103" s="32"/>
      <c r="J103" s="33"/>
      <c r="K103" s="34"/>
      <c r="L103" s="35"/>
      <c r="M103" s="36"/>
    </row>
    <row r="104" spans="1:13" ht="15.75" thickBot="1">
      <c r="A104" s="457" t="s">
        <v>35</v>
      </c>
      <c r="B104" s="458"/>
      <c r="C104" s="458"/>
      <c r="D104" s="458"/>
      <c r="E104" s="458"/>
      <c r="F104" s="458"/>
      <c r="G104" s="458"/>
      <c r="H104" s="473"/>
      <c r="I104" s="68"/>
      <c r="J104" s="69"/>
      <c r="K104" s="509">
        <f>SUM(K105:L110)</f>
        <v>10.540000000000001</v>
      </c>
      <c r="L104" s="510"/>
      <c r="M104" s="70">
        <f>K104*12*I76</f>
        <v>25523.664000000004</v>
      </c>
    </row>
    <row r="105" spans="1:13">
      <c r="A105" s="37" t="s">
        <v>36</v>
      </c>
      <c r="B105" s="48"/>
      <c r="C105" s="48"/>
      <c r="D105" s="48"/>
      <c r="E105" s="48"/>
      <c r="F105" s="48"/>
      <c r="G105" s="48"/>
      <c r="H105" s="49"/>
      <c r="I105" s="560" t="s">
        <v>37</v>
      </c>
      <c r="J105" s="561"/>
      <c r="K105" s="499">
        <v>2.84</v>
      </c>
      <c r="L105" s="500"/>
      <c r="M105" s="40">
        <f>K105*12*I76</f>
        <v>6877.3440000000001</v>
      </c>
    </row>
    <row r="106" spans="1:13">
      <c r="A106" s="42" t="s">
        <v>38</v>
      </c>
      <c r="B106" s="71"/>
      <c r="C106" s="71"/>
      <c r="D106" s="71"/>
      <c r="E106" s="71"/>
      <c r="F106" s="71"/>
      <c r="G106" s="71"/>
      <c r="H106" s="72"/>
      <c r="I106" s="560" t="s">
        <v>39</v>
      </c>
      <c r="J106" s="561"/>
      <c r="K106" s="497">
        <v>6.71</v>
      </c>
      <c r="L106" s="498"/>
      <c r="M106" s="40">
        <f>K106*12*I76</f>
        <v>16248.936</v>
      </c>
    </row>
    <row r="107" spans="1:13">
      <c r="A107" s="46" t="s">
        <v>40</v>
      </c>
      <c r="B107" s="62"/>
      <c r="C107" s="62"/>
      <c r="D107" s="62"/>
      <c r="E107" s="62"/>
      <c r="F107" s="62"/>
      <c r="G107" s="62"/>
      <c r="H107" s="63"/>
      <c r="I107" s="560" t="s">
        <v>19</v>
      </c>
      <c r="J107" s="561"/>
      <c r="K107" s="497">
        <v>0.76</v>
      </c>
      <c r="L107" s="498"/>
      <c r="M107" s="40">
        <f>K107*12*I76</f>
        <v>1840.4160000000004</v>
      </c>
    </row>
    <row r="108" spans="1:13">
      <c r="A108" s="73" t="s">
        <v>41</v>
      </c>
      <c r="B108" s="38"/>
      <c r="C108" s="38"/>
      <c r="D108" s="38"/>
      <c r="E108" s="48"/>
      <c r="F108" s="48"/>
      <c r="G108" s="48"/>
      <c r="H108" s="49"/>
      <c r="I108" s="50"/>
      <c r="J108" s="51"/>
      <c r="K108" s="26"/>
      <c r="L108" s="27"/>
      <c r="M108" s="40"/>
    </row>
    <row r="109" spans="1:13">
      <c r="A109" s="42" t="s">
        <v>42</v>
      </c>
      <c r="B109" s="71"/>
      <c r="C109" s="71"/>
      <c r="D109" s="71"/>
      <c r="E109" s="71"/>
      <c r="F109" s="71"/>
      <c r="G109" s="71"/>
      <c r="H109" s="72"/>
      <c r="I109" s="558" t="s">
        <v>14</v>
      </c>
      <c r="J109" s="559"/>
      <c r="K109" s="497">
        <v>0.23</v>
      </c>
      <c r="L109" s="498"/>
      <c r="M109" s="40">
        <f>K109*12*I76</f>
        <v>556.96800000000007</v>
      </c>
    </row>
    <row r="110" spans="1:13" ht="15.75" thickBot="1">
      <c r="A110" s="46" t="s">
        <v>43</v>
      </c>
      <c r="B110" s="62"/>
      <c r="C110" s="62"/>
      <c r="D110" s="62"/>
      <c r="E110" s="62"/>
      <c r="F110" s="62"/>
      <c r="G110" s="62"/>
      <c r="H110" s="63"/>
      <c r="I110" s="549" t="s">
        <v>14</v>
      </c>
      <c r="J110" s="550"/>
      <c r="K110" s="507"/>
      <c r="L110" s="508"/>
      <c r="M110" s="40">
        <f>K110*12*I76</f>
        <v>0</v>
      </c>
    </row>
    <row r="111" spans="1:13" ht="15.75" thickBot="1">
      <c r="A111" s="84" t="s">
        <v>155</v>
      </c>
      <c r="B111" s="85"/>
      <c r="C111" s="85"/>
      <c r="D111" s="85"/>
      <c r="E111" s="85"/>
      <c r="F111" s="85"/>
      <c r="G111" s="85"/>
      <c r="H111" s="86"/>
      <c r="I111" s="543" t="s">
        <v>71</v>
      </c>
      <c r="J111" s="544"/>
      <c r="K111" s="551">
        <v>87.06</v>
      </c>
      <c r="L111" s="552"/>
      <c r="M111" s="70">
        <f>K111*12*I76</f>
        <v>210824.49600000001</v>
      </c>
    </row>
    <row r="112" spans="1:13" ht="15.75" thickBot="1">
      <c r="A112" s="457" t="s">
        <v>154</v>
      </c>
      <c r="B112" s="458"/>
      <c r="C112" s="458"/>
      <c r="D112" s="458"/>
      <c r="E112" s="458"/>
      <c r="F112" s="458"/>
      <c r="G112" s="458"/>
      <c r="H112" s="473"/>
      <c r="I112" s="68"/>
      <c r="J112" s="69"/>
      <c r="K112" s="471">
        <v>2.38</v>
      </c>
      <c r="L112" s="472"/>
      <c r="M112" s="70">
        <f>K112*12*I76</f>
        <v>5763.4080000000004</v>
      </c>
    </row>
    <row r="113" spans="1:13">
      <c r="A113" s="41" t="s">
        <v>99</v>
      </c>
      <c r="B113" s="58"/>
      <c r="C113" s="58"/>
      <c r="D113" s="58"/>
      <c r="E113" s="58"/>
      <c r="F113" s="58"/>
      <c r="G113" s="58"/>
      <c r="H113" s="59"/>
      <c r="I113" s="547" t="s">
        <v>73</v>
      </c>
      <c r="J113" s="548"/>
      <c r="K113" s="87"/>
      <c r="L113" s="177"/>
      <c r="M113" s="40"/>
    </row>
    <row r="114" spans="1:13">
      <c r="A114" s="41" t="s">
        <v>100</v>
      </c>
      <c r="B114" s="58"/>
      <c r="C114" s="58"/>
      <c r="D114" s="58"/>
      <c r="E114" s="58"/>
      <c r="F114" s="58"/>
      <c r="G114" s="58"/>
      <c r="H114" s="59"/>
      <c r="I114" s="10"/>
      <c r="J114" s="11"/>
      <c r="K114" s="87"/>
      <c r="L114" s="177"/>
      <c r="M114" s="40"/>
    </row>
    <row r="115" spans="1:13" ht="15.75" thickBot="1">
      <c r="A115" s="41" t="s">
        <v>101</v>
      </c>
      <c r="B115" s="58"/>
      <c r="C115" s="58"/>
      <c r="D115" s="58"/>
      <c r="E115" s="58"/>
      <c r="F115" s="58"/>
      <c r="G115" s="58"/>
      <c r="H115" s="59"/>
      <c r="I115" s="109"/>
      <c r="J115" s="11"/>
      <c r="K115" s="87"/>
      <c r="L115" s="177"/>
      <c r="M115" s="40"/>
    </row>
    <row r="116" spans="1:13" ht="15.75" thickBot="1">
      <c r="A116" s="84" t="s">
        <v>153</v>
      </c>
      <c r="B116" s="85"/>
      <c r="C116" s="85"/>
      <c r="D116" s="85"/>
      <c r="E116" s="85"/>
      <c r="F116" s="85"/>
      <c r="G116" s="85"/>
      <c r="H116" s="86"/>
      <c r="I116" s="68"/>
      <c r="J116" s="69"/>
      <c r="K116" s="471">
        <v>0.12</v>
      </c>
      <c r="L116" s="472"/>
      <c r="M116" s="70">
        <f>K116*12*I76</f>
        <v>290.59199999999998</v>
      </c>
    </row>
    <row r="117" spans="1:13">
      <c r="A117" s="41" t="s">
        <v>75</v>
      </c>
      <c r="B117" s="58"/>
      <c r="C117" s="58"/>
      <c r="D117" s="58"/>
      <c r="E117" s="58"/>
      <c r="F117" s="58"/>
      <c r="G117" s="58"/>
      <c r="H117" s="59"/>
      <c r="I117" s="547" t="s">
        <v>14</v>
      </c>
      <c r="J117" s="548"/>
      <c r="K117" s="176"/>
      <c r="L117" s="177"/>
      <c r="M117" s="40"/>
    </row>
    <row r="118" spans="1:13" ht="15.75" thickBot="1">
      <c r="A118" s="41" t="s">
        <v>76</v>
      </c>
      <c r="B118" s="58"/>
      <c r="C118" s="58"/>
      <c r="D118" s="58"/>
      <c r="E118" s="58"/>
      <c r="F118" s="58"/>
      <c r="G118" s="58"/>
      <c r="H118" s="59"/>
      <c r="I118" s="10"/>
      <c r="J118" s="11"/>
      <c r="K118" s="176"/>
      <c r="L118" s="177"/>
      <c r="M118" s="40"/>
    </row>
    <row r="119" spans="1:13" ht="15.75" thickBot="1">
      <c r="A119" s="457" t="s">
        <v>77</v>
      </c>
      <c r="B119" s="458"/>
      <c r="C119" s="458"/>
      <c r="D119" s="458"/>
      <c r="E119" s="458"/>
      <c r="F119" s="458"/>
      <c r="G119" s="458"/>
      <c r="H119" s="473"/>
      <c r="I119" s="68"/>
      <c r="J119" s="69"/>
      <c r="K119" s="471">
        <v>8.81</v>
      </c>
      <c r="L119" s="472"/>
      <c r="M119" s="70">
        <f>K119*12*I76</f>
        <v>21334.296000000002</v>
      </c>
    </row>
    <row r="120" spans="1:13">
      <c r="A120" s="41" t="s">
        <v>102</v>
      </c>
      <c r="B120" s="79"/>
      <c r="C120" s="79"/>
      <c r="D120" s="79"/>
      <c r="E120" s="79"/>
      <c r="F120" s="58"/>
      <c r="G120" s="79"/>
      <c r="H120" s="59"/>
      <c r="I120" s="545" t="s">
        <v>78</v>
      </c>
      <c r="J120" s="546"/>
      <c r="K120" s="87"/>
      <c r="L120" s="177"/>
      <c r="M120" s="40"/>
    </row>
    <row r="121" spans="1:13">
      <c r="A121" s="41" t="s">
        <v>103</v>
      </c>
      <c r="B121" s="79"/>
      <c r="C121" s="79"/>
      <c r="D121" s="79"/>
      <c r="E121" s="79"/>
      <c r="F121" s="58"/>
      <c r="G121" s="79"/>
      <c r="H121" s="59"/>
      <c r="I121" s="545" t="s">
        <v>79</v>
      </c>
      <c r="J121" s="546"/>
      <c r="K121" s="87"/>
      <c r="L121" s="177"/>
      <c r="M121" s="40"/>
    </row>
    <row r="122" spans="1:13">
      <c r="A122" s="41" t="s">
        <v>104</v>
      </c>
      <c r="B122" s="79"/>
      <c r="C122" s="79"/>
      <c r="D122" s="79"/>
      <c r="E122" s="79"/>
      <c r="F122" s="58"/>
      <c r="G122" s="79"/>
      <c r="H122" s="59"/>
      <c r="I122" s="545" t="s">
        <v>80</v>
      </c>
      <c r="J122" s="546"/>
      <c r="K122" s="87"/>
      <c r="L122" s="177"/>
      <c r="M122" s="40"/>
    </row>
    <row r="123" spans="1:13">
      <c r="A123" s="41" t="s">
        <v>105</v>
      </c>
      <c r="B123" s="79"/>
      <c r="C123" s="79"/>
      <c r="D123" s="79"/>
      <c r="E123" s="79"/>
      <c r="F123" s="58"/>
      <c r="G123" s="79"/>
      <c r="H123" s="59"/>
      <c r="I123" s="545" t="s">
        <v>81</v>
      </c>
      <c r="J123" s="546"/>
      <c r="K123" s="87"/>
      <c r="L123" s="177"/>
      <c r="M123" s="40"/>
    </row>
    <row r="124" spans="1:13">
      <c r="A124" s="41" t="s">
        <v>106</v>
      </c>
      <c r="B124" s="79"/>
      <c r="C124" s="79"/>
      <c r="D124" s="79"/>
      <c r="E124" s="79"/>
      <c r="F124" s="58"/>
      <c r="G124" s="79"/>
      <c r="H124" s="59"/>
      <c r="I124" s="545" t="s">
        <v>82</v>
      </c>
      <c r="J124" s="546"/>
      <c r="K124" s="87"/>
      <c r="L124" s="177"/>
      <c r="M124" s="40"/>
    </row>
    <row r="125" spans="1:13">
      <c r="A125" s="41" t="s">
        <v>107</v>
      </c>
      <c r="B125" s="79"/>
      <c r="C125" s="79"/>
      <c r="D125" s="79"/>
      <c r="E125" s="79"/>
      <c r="F125" s="58"/>
      <c r="G125" s="79"/>
      <c r="H125" s="59"/>
      <c r="I125" s="10"/>
      <c r="J125" s="11"/>
      <c r="K125" s="87"/>
      <c r="L125" s="88"/>
      <c r="M125" s="40"/>
    </row>
    <row r="126" spans="1:13">
      <c r="A126" s="41" t="s">
        <v>108</v>
      </c>
      <c r="B126" s="79"/>
      <c r="C126" s="79"/>
      <c r="D126" s="79"/>
      <c r="E126" s="79"/>
      <c r="F126" s="58"/>
      <c r="G126" s="79"/>
      <c r="H126" s="59"/>
      <c r="I126" s="10"/>
      <c r="J126" s="11"/>
      <c r="K126" s="87"/>
      <c r="L126" s="177"/>
      <c r="M126" s="40"/>
    </row>
    <row r="127" spans="1:13">
      <c r="A127" s="41" t="s">
        <v>109</v>
      </c>
      <c r="B127" s="79"/>
      <c r="C127" s="79"/>
      <c r="D127" s="79"/>
      <c r="E127" s="79"/>
      <c r="F127" s="58"/>
      <c r="G127" s="79"/>
      <c r="H127" s="59"/>
      <c r="I127" s="10"/>
      <c r="J127" s="11"/>
      <c r="K127" s="87"/>
      <c r="L127" s="177"/>
      <c r="M127" s="40"/>
    </row>
    <row r="128" spans="1:13">
      <c r="A128" s="41" t="s">
        <v>83</v>
      </c>
      <c r="B128" s="79"/>
      <c r="C128" s="79"/>
      <c r="D128" s="79"/>
      <c r="E128" s="79"/>
      <c r="F128" s="58"/>
      <c r="G128" s="79"/>
      <c r="H128" s="59"/>
      <c r="I128" s="10"/>
      <c r="J128" s="11"/>
      <c r="K128" s="87"/>
      <c r="L128" s="177"/>
      <c r="M128" s="40"/>
    </row>
    <row r="129" spans="1:13">
      <c r="A129" s="41" t="s">
        <v>110</v>
      </c>
      <c r="B129" s="79"/>
      <c r="C129" s="79"/>
      <c r="D129" s="79"/>
      <c r="E129" s="79"/>
      <c r="F129" s="58"/>
      <c r="G129" s="79"/>
      <c r="H129" s="59"/>
      <c r="I129" s="10"/>
      <c r="J129" s="11"/>
      <c r="K129" s="87"/>
      <c r="L129" s="177"/>
      <c r="M129" s="40"/>
    </row>
    <row r="130" spans="1:13" ht="15.75" thickBot="1">
      <c r="A130" s="754" t="s">
        <v>111</v>
      </c>
      <c r="B130" s="753"/>
      <c r="C130" s="753"/>
      <c r="D130" s="753"/>
      <c r="E130" s="753"/>
      <c r="F130" s="753"/>
      <c r="G130" s="753"/>
      <c r="H130" s="752"/>
      <c r="I130" s="10"/>
      <c r="J130" s="11"/>
      <c r="K130" s="26"/>
      <c r="L130" s="27"/>
      <c r="M130" s="40"/>
    </row>
    <row r="131" spans="1:13">
      <c r="A131" s="89" t="s">
        <v>84</v>
      </c>
      <c r="B131" s="90"/>
      <c r="C131" s="90"/>
      <c r="D131" s="90"/>
      <c r="E131" s="90"/>
      <c r="F131" s="90"/>
      <c r="G131" s="90"/>
      <c r="H131" s="90"/>
      <c r="I131" s="547" t="s">
        <v>85</v>
      </c>
      <c r="J131" s="548"/>
      <c r="K131" s="91"/>
      <c r="L131" s="92"/>
      <c r="M131" s="22"/>
    </row>
    <row r="132" spans="1:13" ht="15.75" thickBot="1">
      <c r="A132" s="93" t="s">
        <v>86</v>
      </c>
      <c r="B132" s="94"/>
      <c r="C132" s="94"/>
      <c r="D132" s="94"/>
      <c r="E132" s="94"/>
      <c r="F132" s="94"/>
      <c r="G132" s="94"/>
      <c r="H132" s="94"/>
      <c r="I132" s="95"/>
      <c r="J132" s="33"/>
      <c r="K132" s="34"/>
      <c r="L132" s="35"/>
      <c r="M132" s="36"/>
    </row>
    <row r="133" spans="1:13" ht="15.75" thickBot="1">
      <c r="A133" s="174" t="s">
        <v>152</v>
      </c>
      <c r="B133" s="175"/>
      <c r="C133" s="175"/>
      <c r="D133" s="175"/>
      <c r="E133" s="175"/>
      <c r="F133" s="175"/>
      <c r="G133" s="175"/>
      <c r="H133" s="175"/>
      <c r="I133" s="178"/>
      <c r="J133" s="751"/>
      <c r="K133" s="462">
        <v>1.4</v>
      </c>
      <c r="L133" s="463"/>
      <c r="M133" s="96">
        <f>K133*12*I76</f>
        <v>3390.24</v>
      </c>
    </row>
    <row r="134" spans="1:13" ht="16.5" thickBot="1">
      <c r="A134" s="662" t="s">
        <v>91</v>
      </c>
      <c r="B134" s="663"/>
      <c r="C134" s="663"/>
      <c r="D134" s="663"/>
      <c r="E134" s="663"/>
      <c r="F134" s="663"/>
      <c r="G134" s="663"/>
      <c r="H134" s="663"/>
      <c r="I134" s="178"/>
      <c r="J134" s="179"/>
      <c r="K134" s="490">
        <f>K136/105*100</f>
        <v>120.8</v>
      </c>
      <c r="L134" s="463"/>
      <c r="M134" s="280">
        <f>K134*I76*12</f>
        <v>292529.28000000003</v>
      </c>
    </row>
    <row r="135" spans="1:13" ht="16.5" thickBot="1">
      <c r="A135" s="640" t="s">
        <v>92</v>
      </c>
      <c r="B135" s="641"/>
      <c r="C135" s="641"/>
      <c r="D135" s="641"/>
      <c r="E135" s="641"/>
      <c r="F135" s="641"/>
      <c r="G135" s="641"/>
      <c r="H135" s="641"/>
      <c r="I135" s="178"/>
      <c r="J135" s="179"/>
      <c r="K135" s="490">
        <f>K136-K134</f>
        <v>6.0400000000000063</v>
      </c>
      <c r="L135" s="463"/>
      <c r="M135" s="280">
        <f>K135*I76*12</f>
        <v>14626.464000000018</v>
      </c>
    </row>
    <row r="136" spans="1:13" ht="16.5" thickBot="1">
      <c r="A136" s="575" t="s">
        <v>93</v>
      </c>
      <c r="B136" s="576"/>
      <c r="C136" s="576"/>
      <c r="D136" s="576"/>
      <c r="E136" s="576"/>
      <c r="F136" s="576"/>
      <c r="G136" s="576"/>
      <c r="H136" s="576"/>
      <c r="I136" s="101"/>
      <c r="J136" s="102"/>
      <c r="K136" s="452">
        <f>K133+K119+K102+K87+K77</f>
        <v>126.84</v>
      </c>
      <c r="L136" s="453"/>
      <c r="M136" s="280">
        <f>M133+N134+M119+M102+M87+M77</f>
        <v>307155.74400000006</v>
      </c>
    </row>
    <row r="138" spans="1:13" ht="15.75">
      <c r="A138" s="570" t="s">
        <v>0</v>
      </c>
      <c r="B138" s="570"/>
      <c r="C138" s="570"/>
      <c r="D138" s="570"/>
      <c r="E138" s="570"/>
      <c r="F138" s="570"/>
      <c r="G138" s="570"/>
      <c r="H138" s="570"/>
      <c r="I138" s="570"/>
      <c r="J138" s="570"/>
      <c r="K138" s="570"/>
      <c r="L138" s="570"/>
      <c r="M138" s="1"/>
    </row>
    <row r="139" spans="1:13" ht="15.75">
      <c r="A139" s="527" t="s">
        <v>120</v>
      </c>
      <c r="B139" s="527"/>
      <c r="C139" s="527"/>
      <c r="D139" s="527"/>
      <c r="E139" s="527"/>
      <c r="F139" s="527"/>
      <c r="G139" s="527"/>
      <c r="H139" s="527"/>
      <c r="I139" s="527"/>
      <c r="J139" s="527"/>
      <c r="K139" s="527"/>
      <c r="L139" s="527"/>
      <c r="M139" s="1"/>
    </row>
    <row r="140" spans="1:13" ht="15.75">
      <c r="A140" s="2"/>
      <c r="B140" s="2"/>
      <c r="C140" s="2"/>
      <c r="D140" s="2"/>
      <c r="E140" s="2"/>
      <c r="F140" s="2" t="s">
        <v>160</v>
      </c>
      <c r="G140" s="2"/>
      <c r="H140" s="2"/>
      <c r="I140" s="2"/>
      <c r="J140" s="2"/>
      <c r="K140" s="2"/>
      <c r="L140" s="2"/>
      <c r="M140" s="1"/>
    </row>
    <row r="141" spans="1:13">
      <c r="A141" s="3"/>
      <c r="B141" s="4"/>
      <c r="C141" s="572" t="s">
        <v>2</v>
      </c>
      <c r="D141" s="572"/>
      <c r="E141" s="572"/>
      <c r="F141" s="4"/>
      <c r="G141" s="4"/>
      <c r="H141" s="5"/>
      <c r="I141" s="562" t="s">
        <v>3</v>
      </c>
      <c r="J141" s="563"/>
      <c r="K141" s="503" t="s">
        <v>4</v>
      </c>
      <c r="L141" s="504"/>
      <c r="M141" s="6"/>
    </row>
    <row r="142" spans="1:13">
      <c r="A142" s="7"/>
      <c r="B142" s="8"/>
      <c r="C142" s="8"/>
      <c r="D142" s="8"/>
      <c r="E142" s="8"/>
      <c r="F142" s="8"/>
      <c r="G142" s="8"/>
      <c r="H142" s="9"/>
      <c r="I142" s="10"/>
      <c r="J142" s="11"/>
      <c r="K142" s="464" t="s">
        <v>5</v>
      </c>
      <c r="L142" s="465"/>
      <c r="M142" s="12" t="s">
        <v>6</v>
      </c>
    </row>
    <row r="143" spans="1:13">
      <c r="A143" s="7"/>
      <c r="B143" s="8"/>
      <c r="C143" s="8"/>
      <c r="D143" s="8"/>
      <c r="E143" s="8"/>
      <c r="F143" s="8"/>
      <c r="G143" s="8"/>
      <c r="H143" s="9"/>
      <c r="I143" s="545" t="s">
        <v>7</v>
      </c>
      <c r="J143" s="546"/>
      <c r="K143" s="501" t="s">
        <v>8</v>
      </c>
      <c r="L143" s="502"/>
      <c r="M143" s="12" t="s">
        <v>9</v>
      </c>
    </row>
    <row r="144" spans="1:13" ht="16.5" thickBot="1">
      <c r="A144" s="13"/>
      <c r="B144" s="14"/>
      <c r="C144" s="14"/>
      <c r="D144" s="14"/>
      <c r="E144" s="14"/>
      <c r="F144" s="14"/>
      <c r="G144" s="14"/>
      <c r="H144" s="15"/>
      <c r="I144" s="566">
        <v>201.8</v>
      </c>
      <c r="J144" s="567"/>
      <c r="K144" s="568"/>
      <c r="L144" s="569"/>
      <c r="M144" s="16"/>
    </row>
    <row r="145" spans="1:13">
      <c r="A145" s="17" t="s">
        <v>10</v>
      </c>
      <c r="B145" s="18"/>
      <c r="C145" s="18"/>
      <c r="D145" s="18"/>
      <c r="E145" s="18"/>
      <c r="F145" s="18"/>
      <c r="G145" s="18"/>
      <c r="H145" s="19"/>
      <c r="I145" s="20"/>
      <c r="J145" s="21"/>
      <c r="K145" s="525">
        <f>K148+K151</f>
        <v>9.1</v>
      </c>
      <c r="L145" s="516"/>
      <c r="M145" s="22">
        <f>K145*12*I144</f>
        <v>22036.559999999998</v>
      </c>
    </row>
    <row r="146" spans="1:13">
      <c r="A146" s="23" t="s">
        <v>11</v>
      </c>
      <c r="B146" s="24"/>
      <c r="C146" s="24"/>
      <c r="D146" s="24"/>
      <c r="E146" s="24"/>
      <c r="F146" s="24"/>
      <c r="G146" s="24"/>
      <c r="H146" s="25"/>
      <c r="I146" s="10"/>
      <c r="J146" s="11"/>
      <c r="K146" s="26"/>
      <c r="L146" s="27"/>
      <c r="M146" s="28"/>
    </row>
    <row r="147" spans="1:13" ht="15.75" thickBot="1">
      <c r="A147" s="29" t="s">
        <v>12</v>
      </c>
      <c r="B147" s="30"/>
      <c r="C147" s="30"/>
      <c r="D147" s="30"/>
      <c r="E147" s="30"/>
      <c r="F147" s="30"/>
      <c r="G147" s="30"/>
      <c r="H147" s="31"/>
      <c r="I147" s="32"/>
      <c r="J147" s="33"/>
      <c r="K147" s="34"/>
      <c r="L147" s="35"/>
      <c r="M147" s="36"/>
    </row>
    <row r="148" spans="1:13">
      <c r="A148" s="37" t="s">
        <v>13</v>
      </c>
      <c r="B148" s="38"/>
      <c r="C148" s="38"/>
      <c r="D148" s="38"/>
      <c r="E148" s="38"/>
      <c r="F148" s="38"/>
      <c r="G148" s="38"/>
      <c r="H148" s="39"/>
      <c r="I148" s="560" t="s">
        <v>14</v>
      </c>
      <c r="J148" s="561"/>
      <c r="K148" s="499">
        <v>5.45</v>
      </c>
      <c r="L148" s="500"/>
      <c r="M148" s="40">
        <f>K148*12*I144</f>
        <v>13197.720000000001</v>
      </c>
    </row>
    <row r="149" spans="1:13">
      <c r="A149" s="41" t="s">
        <v>15</v>
      </c>
      <c r="B149" s="8"/>
      <c r="C149" s="8"/>
      <c r="D149" s="8"/>
      <c r="E149" s="8"/>
      <c r="F149" s="8"/>
      <c r="G149" s="8"/>
      <c r="H149" s="9"/>
      <c r="I149" s="545" t="s">
        <v>16</v>
      </c>
      <c r="J149" s="546"/>
      <c r="K149" s="1"/>
      <c r="L149" s="27"/>
      <c r="M149" s="40"/>
    </row>
    <row r="150" spans="1:13">
      <c r="A150" s="37" t="s">
        <v>17</v>
      </c>
      <c r="B150" s="38"/>
      <c r="C150" s="38"/>
      <c r="D150" s="38"/>
      <c r="E150" s="38"/>
      <c r="F150" s="38"/>
      <c r="G150" s="38"/>
      <c r="H150" s="39"/>
      <c r="I150" s="560"/>
      <c r="J150" s="561"/>
      <c r="K150" s="1"/>
      <c r="L150" s="27"/>
      <c r="M150" s="40"/>
    </row>
    <row r="151" spans="1:13">
      <c r="A151" s="37" t="s">
        <v>18</v>
      </c>
      <c r="B151" s="38"/>
      <c r="C151" s="38"/>
      <c r="D151" s="38"/>
      <c r="E151" s="38"/>
      <c r="F151" s="38"/>
      <c r="G151" s="38"/>
      <c r="H151" s="39"/>
      <c r="I151" s="558" t="s">
        <v>19</v>
      </c>
      <c r="J151" s="559"/>
      <c r="K151" s="497">
        <v>3.65</v>
      </c>
      <c r="L151" s="498"/>
      <c r="M151" s="40">
        <f>K151*12*I144</f>
        <v>8838.84</v>
      </c>
    </row>
    <row r="152" spans="1:13" ht="15.75">
      <c r="A152" s="42" t="s">
        <v>20</v>
      </c>
      <c r="B152" s="43"/>
      <c r="C152" s="43"/>
      <c r="D152" s="43"/>
      <c r="E152" s="43"/>
      <c r="F152" s="43"/>
      <c r="G152" s="43"/>
      <c r="H152" s="44"/>
      <c r="I152" s="545" t="s">
        <v>16</v>
      </c>
      <c r="J152" s="546"/>
      <c r="K152" s="2"/>
      <c r="L152" s="45"/>
      <c r="M152" s="40"/>
    </row>
    <row r="153" spans="1:13">
      <c r="A153" s="46" t="s">
        <v>21</v>
      </c>
      <c r="B153" s="4"/>
      <c r="C153" s="4"/>
      <c r="D153" s="4"/>
      <c r="E153" s="4"/>
      <c r="F153" s="4"/>
      <c r="G153" s="4"/>
      <c r="H153" s="5"/>
      <c r="I153" s="545"/>
      <c r="J153" s="546"/>
      <c r="K153" s="47"/>
      <c r="L153" s="27"/>
      <c r="M153" s="40"/>
    </row>
    <row r="154" spans="1:13" ht="15.75" thickBot="1">
      <c r="A154" s="37" t="s">
        <v>22</v>
      </c>
      <c r="B154" s="48"/>
      <c r="C154" s="48"/>
      <c r="D154" s="48"/>
      <c r="E154" s="48"/>
      <c r="F154" s="48"/>
      <c r="G154" s="48"/>
      <c r="H154" s="49"/>
      <c r="I154" s="50"/>
      <c r="J154" s="51"/>
      <c r="K154" s="474"/>
      <c r="L154" s="475"/>
      <c r="M154" s="40"/>
    </row>
    <row r="155" spans="1:13">
      <c r="A155" s="17" t="s">
        <v>23</v>
      </c>
      <c r="B155" s="52"/>
      <c r="C155" s="52"/>
      <c r="D155" s="52"/>
      <c r="E155" s="52"/>
      <c r="F155" s="52"/>
      <c r="G155" s="52"/>
      <c r="H155" s="53"/>
      <c r="I155" s="20"/>
      <c r="J155" s="54"/>
      <c r="K155" s="515">
        <f>K157+K162+K165</f>
        <v>7.43</v>
      </c>
      <c r="L155" s="516"/>
      <c r="M155" s="22">
        <f>K155*12*I144</f>
        <v>17992.488000000001</v>
      </c>
    </row>
    <row r="156" spans="1:13" ht="15.75" thickBot="1">
      <c r="A156" s="29" t="s">
        <v>24</v>
      </c>
      <c r="B156" s="55"/>
      <c r="C156" s="55"/>
      <c r="D156" s="55"/>
      <c r="E156" s="55"/>
      <c r="F156" s="55"/>
      <c r="G156" s="55"/>
      <c r="H156" s="56"/>
      <c r="I156" s="32"/>
      <c r="J156" s="57"/>
      <c r="K156" s="34"/>
      <c r="L156" s="35"/>
      <c r="M156" s="36"/>
    </row>
    <row r="157" spans="1:13">
      <c r="A157" s="41" t="s">
        <v>25</v>
      </c>
      <c r="B157" s="58"/>
      <c r="C157" s="58"/>
      <c r="D157" s="58"/>
      <c r="E157" s="58"/>
      <c r="F157" s="58"/>
      <c r="G157" s="58"/>
      <c r="H157" s="59"/>
      <c r="I157" s="545" t="s">
        <v>14</v>
      </c>
      <c r="J157" s="546"/>
      <c r="K157" s="499">
        <v>3.72</v>
      </c>
      <c r="L157" s="500"/>
      <c r="M157" s="40">
        <f>K157*12*I144</f>
        <v>9008.3520000000008</v>
      </c>
    </row>
    <row r="158" spans="1:13">
      <c r="A158" s="37" t="s">
        <v>26</v>
      </c>
      <c r="B158" s="48"/>
      <c r="C158" s="48"/>
      <c r="D158" s="48"/>
      <c r="E158" s="48"/>
      <c r="F158" s="48"/>
      <c r="G158" s="48"/>
      <c r="H158" s="49"/>
      <c r="I158" s="172"/>
      <c r="J158" s="173"/>
      <c r="K158" s="1"/>
      <c r="L158" s="27"/>
      <c r="M158" s="40"/>
    </row>
    <row r="159" spans="1:13">
      <c r="A159" s="41" t="s">
        <v>15</v>
      </c>
      <c r="B159" s="8"/>
      <c r="C159" s="8"/>
      <c r="D159" s="8"/>
      <c r="E159" s="8"/>
      <c r="F159" s="8"/>
      <c r="G159" s="8"/>
      <c r="H159" s="9"/>
      <c r="I159" s="545" t="s">
        <v>16</v>
      </c>
      <c r="J159" s="546"/>
      <c r="K159" s="1"/>
      <c r="L159" s="27"/>
      <c r="M159" s="40"/>
    </row>
    <row r="160" spans="1:13">
      <c r="A160" s="37" t="s">
        <v>17</v>
      </c>
      <c r="B160" s="38"/>
      <c r="C160" s="38"/>
      <c r="D160" s="38"/>
      <c r="E160" s="38"/>
      <c r="F160" s="38"/>
      <c r="G160" s="38"/>
      <c r="H160" s="39"/>
      <c r="I160" s="560"/>
      <c r="J160" s="561"/>
      <c r="K160" s="1"/>
      <c r="L160" s="27"/>
      <c r="M160" s="40"/>
    </row>
    <row r="161" spans="1:13">
      <c r="A161" s="42" t="s">
        <v>27</v>
      </c>
      <c r="B161" s="43"/>
      <c r="C161" s="44"/>
      <c r="D161" s="8"/>
      <c r="E161" s="8"/>
      <c r="F161" s="8"/>
      <c r="G161" s="8"/>
      <c r="H161" s="9"/>
      <c r="I161" s="545" t="s">
        <v>16</v>
      </c>
      <c r="J161" s="546"/>
      <c r="K161" s="1"/>
      <c r="L161" s="27"/>
      <c r="M161" s="40"/>
    </row>
    <row r="162" spans="1:13">
      <c r="A162" s="41" t="s">
        <v>28</v>
      </c>
      <c r="B162" s="8"/>
      <c r="C162" s="8"/>
      <c r="D162" s="43"/>
      <c r="E162" s="43"/>
      <c r="F162" s="43"/>
      <c r="G162" s="43"/>
      <c r="H162" s="44"/>
      <c r="I162" s="558" t="s">
        <v>19</v>
      </c>
      <c r="J162" s="559"/>
      <c r="K162" s="497">
        <v>1.64</v>
      </c>
      <c r="L162" s="498"/>
      <c r="M162" s="40">
        <f>K162*12*I144</f>
        <v>3971.424</v>
      </c>
    </row>
    <row r="163" spans="1:13">
      <c r="A163" s="46" t="s">
        <v>29</v>
      </c>
      <c r="B163" s="62"/>
      <c r="C163" s="62"/>
      <c r="D163" s="62"/>
      <c r="E163" s="62"/>
      <c r="F163" s="62"/>
      <c r="G163" s="62"/>
      <c r="H163" s="63"/>
      <c r="I163" s="562" t="s">
        <v>95</v>
      </c>
      <c r="J163" s="563"/>
      <c r="K163" s="1"/>
      <c r="L163" s="27"/>
      <c r="M163" s="40"/>
    </row>
    <row r="164" spans="1:13">
      <c r="A164" s="37"/>
      <c r="B164" s="48"/>
      <c r="C164" s="48"/>
      <c r="D164" s="48"/>
      <c r="E164" s="48"/>
      <c r="F164" s="48"/>
      <c r="G164" s="48"/>
      <c r="H164" s="49"/>
      <c r="I164" s="50" t="s">
        <v>96</v>
      </c>
      <c r="J164" s="51"/>
      <c r="K164" s="47"/>
      <c r="L164" s="27"/>
      <c r="M164" s="40"/>
    </row>
    <row r="165" spans="1:13">
      <c r="A165" s="46" t="s">
        <v>30</v>
      </c>
      <c r="B165" s="62"/>
      <c r="C165" s="62"/>
      <c r="D165" s="62"/>
      <c r="E165" s="62"/>
      <c r="F165" s="62"/>
      <c r="G165" s="62"/>
      <c r="H165" s="63"/>
      <c r="I165" s="562" t="s">
        <v>19</v>
      </c>
      <c r="J165" s="563"/>
      <c r="K165" s="497">
        <v>2.0699999999999998</v>
      </c>
      <c r="L165" s="498"/>
      <c r="M165" s="40">
        <f>K165*12*I144</f>
        <v>5012.7119999999995</v>
      </c>
    </row>
    <row r="166" spans="1:13">
      <c r="A166" s="37" t="s">
        <v>31</v>
      </c>
      <c r="B166" s="48"/>
      <c r="C166" s="48"/>
      <c r="D166" s="48"/>
      <c r="E166" s="48"/>
      <c r="F166" s="48"/>
      <c r="G166" s="48"/>
      <c r="H166" s="49"/>
      <c r="I166" s="50"/>
      <c r="J166" s="51"/>
      <c r="K166" s="1"/>
      <c r="L166" s="27"/>
      <c r="M166" s="40"/>
    </row>
    <row r="167" spans="1:13">
      <c r="A167" s="46" t="s">
        <v>32</v>
      </c>
      <c r="B167" s="62"/>
      <c r="C167" s="62"/>
      <c r="D167" s="62"/>
      <c r="E167" s="62"/>
      <c r="F167" s="62"/>
      <c r="G167" s="62"/>
      <c r="H167" s="63"/>
      <c r="I167" s="545" t="s">
        <v>16</v>
      </c>
      <c r="J167" s="546"/>
      <c r="K167" s="1"/>
      <c r="L167" s="27"/>
      <c r="M167" s="40"/>
    </row>
    <row r="168" spans="1:13">
      <c r="A168" s="46" t="s">
        <v>33</v>
      </c>
      <c r="B168" s="62"/>
      <c r="C168" s="62"/>
      <c r="D168" s="62"/>
      <c r="E168" s="62"/>
      <c r="F168" s="62"/>
      <c r="G168" s="62"/>
      <c r="H168" s="63"/>
      <c r="I168" s="562" t="s">
        <v>97</v>
      </c>
      <c r="J168" s="563"/>
      <c r="K168" s="14"/>
      <c r="L168" s="15"/>
      <c r="M168" s="64"/>
    </row>
    <row r="169" spans="1:13" ht="15.75" thickBot="1">
      <c r="A169" s="37"/>
      <c r="B169" s="48"/>
      <c r="C169" s="48"/>
      <c r="D169" s="48"/>
      <c r="E169" s="48"/>
      <c r="F169" s="48"/>
      <c r="G169" s="48"/>
      <c r="H169" s="49"/>
      <c r="I169" s="564" t="s">
        <v>98</v>
      </c>
      <c r="J169" s="565"/>
      <c r="K169" s="103"/>
      <c r="L169" s="104"/>
      <c r="M169" s="105"/>
    </row>
    <row r="170" spans="1:13">
      <c r="A170" s="65" t="s">
        <v>34</v>
      </c>
      <c r="B170" s="18"/>
      <c r="C170" s="18"/>
      <c r="D170" s="18"/>
      <c r="E170" s="18"/>
      <c r="F170" s="18"/>
      <c r="G170" s="66"/>
      <c r="H170" s="67"/>
      <c r="I170" s="20"/>
      <c r="J170" s="21"/>
      <c r="K170" s="513">
        <f>K172+K179+K180+K184</f>
        <v>76.81</v>
      </c>
      <c r="L170" s="516"/>
      <c r="M170" s="22">
        <f>M172+M179+M180+M184</f>
        <v>186003.09600000002</v>
      </c>
    </row>
    <row r="171" spans="1:13" ht="15.75" thickBot="1">
      <c r="A171" s="106"/>
      <c r="B171" s="107"/>
      <c r="C171" s="107"/>
      <c r="D171" s="107"/>
      <c r="E171" s="107"/>
      <c r="F171" s="107"/>
      <c r="G171" s="107"/>
      <c r="H171" s="108"/>
      <c r="I171" s="32"/>
      <c r="J171" s="33"/>
      <c r="K171" s="34"/>
      <c r="L171" s="35"/>
      <c r="M171" s="36"/>
    </row>
    <row r="172" spans="1:13" ht="15.75" thickBot="1">
      <c r="A172" s="457" t="s">
        <v>35</v>
      </c>
      <c r="B172" s="458"/>
      <c r="C172" s="458"/>
      <c r="D172" s="458"/>
      <c r="E172" s="458"/>
      <c r="F172" s="458"/>
      <c r="G172" s="458"/>
      <c r="H172" s="473"/>
      <c r="I172" s="68"/>
      <c r="J172" s="69"/>
      <c r="K172" s="509">
        <f>SUM(K173:L178)</f>
        <v>10.540000000000001</v>
      </c>
      <c r="L172" s="510"/>
      <c r="M172" s="70">
        <f>K172*12*I144</f>
        <v>25523.664000000004</v>
      </c>
    </row>
    <row r="173" spans="1:13">
      <c r="A173" s="37" t="s">
        <v>36</v>
      </c>
      <c r="B173" s="48"/>
      <c r="C173" s="48"/>
      <c r="D173" s="48"/>
      <c r="E173" s="48"/>
      <c r="F173" s="48"/>
      <c r="G173" s="48"/>
      <c r="H173" s="49"/>
      <c r="I173" s="560" t="s">
        <v>37</v>
      </c>
      <c r="J173" s="561"/>
      <c r="K173" s="499">
        <v>2.84</v>
      </c>
      <c r="L173" s="500"/>
      <c r="M173" s="40">
        <f>K173*12*I144</f>
        <v>6877.3440000000001</v>
      </c>
    </row>
    <row r="174" spans="1:13">
      <c r="A174" s="42" t="s">
        <v>38</v>
      </c>
      <c r="B174" s="71"/>
      <c r="C174" s="71"/>
      <c r="D174" s="71"/>
      <c r="E174" s="71"/>
      <c r="F174" s="71"/>
      <c r="G174" s="71"/>
      <c r="H174" s="72"/>
      <c r="I174" s="560" t="s">
        <v>39</v>
      </c>
      <c r="J174" s="561"/>
      <c r="K174" s="497">
        <v>6.71</v>
      </c>
      <c r="L174" s="498"/>
      <c r="M174" s="40">
        <f>K174*12*I144</f>
        <v>16248.936</v>
      </c>
    </row>
    <row r="175" spans="1:13">
      <c r="A175" s="46" t="s">
        <v>40</v>
      </c>
      <c r="B175" s="62"/>
      <c r="C175" s="62"/>
      <c r="D175" s="62"/>
      <c r="E175" s="62"/>
      <c r="F175" s="62"/>
      <c r="G175" s="62"/>
      <c r="H175" s="63"/>
      <c r="I175" s="560" t="s">
        <v>19</v>
      </c>
      <c r="J175" s="561"/>
      <c r="K175" s="497">
        <v>0.76</v>
      </c>
      <c r="L175" s="498"/>
      <c r="M175" s="40">
        <f>K175*12*I144</f>
        <v>1840.4160000000004</v>
      </c>
    </row>
    <row r="176" spans="1:13">
      <c r="A176" s="73" t="s">
        <v>41</v>
      </c>
      <c r="B176" s="38"/>
      <c r="C176" s="38"/>
      <c r="D176" s="38"/>
      <c r="E176" s="48"/>
      <c r="F176" s="48"/>
      <c r="G176" s="48"/>
      <c r="H176" s="49"/>
      <c r="I176" s="50"/>
      <c r="J176" s="51"/>
      <c r="K176" s="26"/>
      <c r="L176" s="27"/>
      <c r="M176" s="40"/>
    </row>
    <row r="177" spans="1:13">
      <c r="A177" s="42" t="s">
        <v>42</v>
      </c>
      <c r="B177" s="71"/>
      <c r="C177" s="71"/>
      <c r="D177" s="71"/>
      <c r="E177" s="71"/>
      <c r="F177" s="71"/>
      <c r="G177" s="71"/>
      <c r="H177" s="72"/>
      <c r="I177" s="558" t="s">
        <v>14</v>
      </c>
      <c r="J177" s="559"/>
      <c r="K177" s="497">
        <v>0.23</v>
      </c>
      <c r="L177" s="498"/>
      <c r="M177" s="40">
        <f>K177*12*I144</f>
        <v>556.96800000000007</v>
      </c>
    </row>
    <row r="178" spans="1:13" ht="15.75" thickBot="1">
      <c r="A178" s="46" t="s">
        <v>43</v>
      </c>
      <c r="B178" s="62"/>
      <c r="C178" s="62"/>
      <c r="D178" s="62"/>
      <c r="E178" s="62"/>
      <c r="F178" s="62"/>
      <c r="G178" s="62"/>
      <c r="H178" s="63"/>
      <c r="I178" s="549" t="s">
        <v>14</v>
      </c>
      <c r="J178" s="550"/>
      <c r="K178" s="507"/>
      <c r="L178" s="508"/>
      <c r="M178" s="40">
        <f>K178*12*I144</f>
        <v>0</v>
      </c>
    </row>
    <row r="179" spans="1:13" ht="15.75" thickBot="1">
      <c r="A179" s="84" t="s">
        <v>155</v>
      </c>
      <c r="B179" s="85"/>
      <c r="C179" s="85"/>
      <c r="D179" s="85"/>
      <c r="E179" s="85"/>
      <c r="F179" s="85"/>
      <c r="G179" s="85"/>
      <c r="H179" s="86"/>
      <c r="I179" s="543" t="s">
        <v>71</v>
      </c>
      <c r="J179" s="544"/>
      <c r="K179" s="551">
        <v>63.77</v>
      </c>
      <c r="L179" s="552"/>
      <c r="M179" s="70">
        <f>K179*12*I144</f>
        <v>154425.432</v>
      </c>
    </row>
    <row r="180" spans="1:13" ht="15.75" thickBot="1">
      <c r="A180" s="457" t="s">
        <v>154</v>
      </c>
      <c r="B180" s="458"/>
      <c r="C180" s="458"/>
      <c r="D180" s="458"/>
      <c r="E180" s="458"/>
      <c r="F180" s="458"/>
      <c r="G180" s="458"/>
      <c r="H180" s="473"/>
      <c r="I180" s="68"/>
      <c r="J180" s="69"/>
      <c r="K180" s="471">
        <v>2.38</v>
      </c>
      <c r="L180" s="472"/>
      <c r="M180" s="70">
        <f>K180*12*I144</f>
        <v>5763.4080000000004</v>
      </c>
    </row>
    <row r="181" spans="1:13">
      <c r="A181" s="41" t="s">
        <v>99</v>
      </c>
      <c r="B181" s="58"/>
      <c r="C181" s="58"/>
      <c r="D181" s="58"/>
      <c r="E181" s="58"/>
      <c r="F181" s="58"/>
      <c r="G181" s="58"/>
      <c r="H181" s="59"/>
      <c r="I181" s="547" t="s">
        <v>73</v>
      </c>
      <c r="J181" s="548"/>
      <c r="K181" s="87"/>
      <c r="L181" s="177"/>
      <c r="M181" s="40"/>
    </row>
    <row r="182" spans="1:13">
      <c r="A182" s="41" t="s">
        <v>100</v>
      </c>
      <c r="B182" s="58"/>
      <c r="C182" s="58"/>
      <c r="D182" s="58"/>
      <c r="E182" s="58"/>
      <c r="F182" s="58"/>
      <c r="G182" s="58"/>
      <c r="H182" s="59"/>
      <c r="I182" s="10"/>
      <c r="J182" s="11"/>
      <c r="K182" s="87"/>
      <c r="L182" s="177"/>
      <c r="M182" s="40"/>
    </row>
    <row r="183" spans="1:13" ht="15.75" thickBot="1">
      <c r="A183" s="41" t="s">
        <v>101</v>
      </c>
      <c r="B183" s="58"/>
      <c r="C183" s="58"/>
      <c r="D183" s="58"/>
      <c r="E183" s="58"/>
      <c r="F183" s="58"/>
      <c r="G183" s="58"/>
      <c r="H183" s="59"/>
      <c r="I183" s="109"/>
      <c r="J183" s="11"/>
      <c r="K183" s="87"/>
      <c r="L183" s="177"/>
      <c r="M183" s="40"/>
    </row>
    <row r="184" spans="1:13" ht="15.75" thickBot="1">
      <c r="A184" s="84" t="s">
        <v>153</v>
      </c>
      <c r="B184" s="85"/>
      <c r="C184" s="85"/>
      <c r="D184" s="85"/>
      <c r="E184" s="85"/>
      <c r="F184" s="85"/>
      <c r="G184" s="85"/>
      <c r="H184" s="86"/>
      <c r="I184" s="68"/>
      <c r="J184" s="69"/>
      <c r="K184" s="471">
        <v>0.12</v>
      </c>
      <c r="L184" s="472"/>
      <c r="M184" s="70">
        <f>K184*12*I144</f>
        <v>290.59199999999998</v>
      </c>
    </row>
    <row r="185" spans="1:13">
      <c r="A185" s="41" t="s">
        <v>75</v>
      </c>
      <c r="B185" s="58"/>
      <c r="C185" s="58"/>
      <c r="D185" s="58"/>
      <c r="E185" s="58"/>
      <c r="F185" s="58"/>
      <c r="G185" s="58"/>
      <c r="H185" s="59"/>
      <c r="I185" s="547" t="s">
        <v>14</v>
      </c>
      <c r="J185" s="548"/>
      <c r="K185" s="176"/>
      <c r="L185" s="177"/>
      <c r="M185" s="40"/>
    </row>
    <row r="186" spans="1:13" ht="15.75" thickBot="1">
      <c r="A186" s="41" t="s">
        <v>76</v>
      </c>
      <c r="B186" s="58"/>
      <c r="C186" s="58"/>
      <c r="D186" s="58"/>
      <c r="E186" s="58"/>
      <c r="F186" s="58"/>
      <c r="G186" s="58"/>
      <c r="H186" s="59"/>
      <c r="I186" s="10"/>
      <c r="J186" s="11"/>
      <c r="K186" s="176"/>
      <c r="L186" s="177"/>
      <c r="M186" s="40"/>
    </row>
    <row r="187" spans="1:13" ht="15.75" thickBot="1">
      <c r="A187" s="457" t="s">
        <v>77</v>
      </c>
      <c r="B187" s="458"/>
      <c r="C187" s="458"/>
      <c r="D187" s="458"/>
      <c r="E187" s="458"/>
      <c r="F187" s="458"/>
      <c r="G187" s="458"/>
      <c r="H187" s="473"/>
      <c r="I187" s="68"/>
      <c r="J187" s="69"/>
      <c r="K187" s="471">
        <v>8.81</v>
      </c>
      <c r="L187" s="472"/>
      <c r="M187" s="70">
        <f>K187*12*I144</f>
        <v>21334.296000000002</v>
      </c>
    </row>
    <row r="188" spans="1:13">
      <c r="A188" s="41" t="s">
        <v>102</v>
      </c>
      <c r="B188" s="79"/>
      <c r="C188" s="79"/>
      <c r="D188" s="79"/>
      <c r="E188" s="79"/>
      <c r="F188" s="58"/>
      <c r="G188" s="79"/>
      <c r="H188" s="59"/>
      <c r="I188" s="545" t="s">
        <v>78</v>
      </c>
      <c r="J188" s="546"/>
      <c r="K188" s="87"/>
      <c r="L188" s="177"/>
      <c r="M188" s="40"/>
    </row>
    <row r="189" spans="1:13">
      <c r="A189" s="41" t="s">
        <v>103</v>
      </c>
      <c r="B189" s="79"/>
      <c r="C189" s="79"/>
      <c r="D189" s="79"/>
      <c r="E189" s="79"/>
      <c r="F189" s="58"/>
      <c r="G189" s="79"/>
      <c r="H189" s="59"/>
      <c r="I189" s="545" t="s">
        <v>79</v>
      </c>
      <c r="J189" s="546"/>
      <c r="K189" s="87"/>
      <c r="L189" s="177"/>
      <c r="M189" s="40"/>
    </row>
    <row r="190" spans="1:13">
      <c r="A190" s="41" t="s">
        <v>104</v>
      </c>
      <c r="B190" s="79"/>
      <c r="C190" s="79"/>
      <c r="D190" s="79"/>
      <c r="E190" s="79"/>
      <c r="F190" s="58"/>
      <c r="G190" s="79"/>
      <c r="H190" s="59"/>
      <c r="I190" s="545" t="s">
        <v>80</v>
      </c>
      <c r="J190" s="546"/>
      <c r="K190" s="87"/>
      <c r="L190" s="177"/>
      <c r="M190" s="40"/>
    </row>
    <row r="191" spans="1:13">
      <c r="A191" s="41" t="s">
        <v>105</v>
      </c>
      <c r="B191" s="79"/>
      <c r="C191" s="79"/>
      <c r="D191" s="79"/>
      <c r="E191" s="79"/>
      <c r="F191" s="58"/>
      <c r="G191" s="79"/>
      <c r="H191" s="59"/>
      <c r="I191" s="545" t="s">
        <v>81</v>
      </c>
      <c r="J191" s="546"/>
      <c r="K191" s="87"/>
      <c r="L191" s="177"/>
      <c r="M191" s="40"/>
    </row>
    <row r="192" spans="1:13">
      <c r="A192" s="41" t="s">
        <v>106</v>
      </c>
      <c r="B192" s="79"/>
      <c r="C192" s="79"/>
      <c r="D192" s="79"/>
      <c r="E192" s="79"/>
      <c r="F192" s="58"/>
      <c r="G192" s="79"/>
      <c r="H192" s="59"/>
      <c r="I192" s="545" t="s">
        <v>82</v>
      </c>
      <c r="J192" s="546"/>
      <c r="K192" s="87"/>
      <c r="L192" s="177"/>
      <c r="M192" s="40"/>
    </row>
    <row r="193" spans="1:13">
      <c r="A193" s="41" t="s">
        <v>107</v>
      </c>
      <c r="B193" s="79"/>
      <c r="C193" s="79"/>
      <c r="D193" s="79"/>
      <c r="E193" s="79"/>
      <c r="F193" s="58"/>
      <c r="G193" s="79"/>
      <c r="H193" s="59"/>
      <c r="I193" s="10"/>
      <c r="J193" s="11"/>
      <c r="K193" s="87"/>
      <c r="L193" s="88"/>
      <c r="M193" s="40"/>
    </row>
    <row r="194" spans="1:13">
      <c r="A194" s="41" t="s">
        <v>108</v>
      </c>
      <c r="B194" s="79"/>
      <c r="C194" s="79"/>
      <c r="D194" s="79"/>
      <c r="E194" s="79"/>
      <c r="F194" s="58"/>
      <c r="G194" s="79"/>
      <c r="H194" s="59"/>
      <c r="I194" s="10"/>
      <c r="J194" s="11"/>
      <c r="K194" s="87"/>
      <c r="L194" s="177"/>
      <c r="M194" s="40"/>
    </row>
    <row r="195" spans="1:13">
      <c r="A195" s="41" t="s">
        <v>109</v>
      </c>
      <c r="B195" s="79"/>
      <c r="C195" s="79"/>
      <c r="D195" s="79"/>
      <c r="E195" s="79"/>
      <c r="F195" s="58"/>
      <c r="G195" s="79"/>
      <c r="H195" s="59"/>
      <c r="I195" s="10"/>
      <c r="J195" s="11"/>
      <c r="K195" s="87"/>
      <c r="L195" s="177"/>
      <c r="M195" s="40"/>
    </row>
    <row r="196" spans="1:13">
      <c r="A196" s="41" t="s">
        <v>83</v>
      </c>
      <c r="B196" s="79"/>
      <c r="C196" s="79"/>
      <c r="D196" s="79"/>
      <c r="E196" s="79"/>
      <c r="F196" s="58"/>
      <c r="G196" s="79"/>
      <c r="H196" s="59"/>
      <c r="I196" s="10"/>
      <c r="J196" s="11"/>
      <c r="K196" s="87"/>
      <c r="L196" s="177"/>
      <c r="M196" s="40"/>
    </row>
    <row r="197" spans="1:13">
      <c r="A197" s="41" t="s">
        <v>110</v>
      </c>
      <c r="B197" s="79"/>
      <c r="C197" s="79"/>
      <c r="D197" s="79"/>
      <c r="E197" s="79"/>
      <c r="F197" s="58"/>
      <c r="G197" s="79"/>
      <c r="H197" s="59"/>
      <c r="I197" s="10"/>
      <c r="J197" s="11"/>
      <c r="K197" s="87"/>
      <c r="L197" s="177"/>
      <c r="M197" s="40"/>
    </row>
    <row r="198" spans="1:13" ht="15.75" thickBot="1">
      <c r="A198" s="754" t="s">
        <v>111</v>
      </c>
      <c r="B198" s="753"/>
      <c r="C198" s="753"/>
      <c r="D198" s="753"/>
      <c r="E198" s="753"/>
      <c r="F198" s="753"/>
      <c r="G198" s="753"/>
      <c r="H198" s="752"/>
      <c r="I198" s="10"/>
      <c r="J198" s="11"/>
      <c r="K198" s="26"/>
      <c r="L198" s="27"/>
      <c r="M198" s="40"/>
    </row>
    <row r="199" spans="1:13">
      <c r="A199" s="89" t="s">
        <v>84</v>
      </c>
      <c r="B199" s="90"/>
      <c r="C199" s="90"/>
      <c r="D199" s="90"/>
      <c r="E199" s="90"/>
      <c r="F199" s="90"/>
      <c r="G199" s="90"/>
      <c r="H199" s="90"/>
      <c r="I199" s="547" t="s">
        <v>85</v>
      </c>
      <c r="J199" s="548"/>
      <c r="K199" s="91"/>
      <c r="L199" s="92"/>
      <c r="M199" s="22"/>
    </row>
    <row r="200" spans="1:13" ht="15.75" thickBot="1">
      <c r="A200" s="93" t="s">
        <v>86</v>
      </c>
      <c r="B200" s="94"/>
      <c r="C200" s="94"/>
      <c r="D200" s="94"/>
      <c r="E200" s="94"/>
      <c r="F200" s="94"/>
      <c r="G200" s="94"/>
      <c r="H200" s="94"/>
      <c r="I200" s="95"/>
      <c r="J200" s="33"/>
      <c r="K200" s="34"/>
      <c r="L200" s="35"/>
      <c r="M200" s="36"/>
    </row>
    <row r="201" spans="1:13" ht="15.75" thickBot="1">
      <c r="A201" s="174" t="s">
        <v>152</v>
      </c>
      <c r="B201" s="175"/>
      <c r="C201" s="175"/>
      <c r="D201" s="175"/>
      <c r="E201" s="175"/>
      <c r="F201" s="175"/>
      <c r="G201" s="175"/>
      <c r="H201" s="175"/>
      <c r="I201" s="178"/>
      <c r="J201" s="751"/>
      <c r="K201" s="462">
        <v>1.4</v>
      </c>
      <c r="L201" s="463"/>
      <c r="M201" s="96">
        <f>K201*12*I144</f>
        <v>3390.24</v>
      </c>
    </row>
    <row r="202" spans="1:13" ht="16.5" thickBot="1">
      <c r="A202" s="662" t="s">
        <v>91</v>
      </c>
      <c r="B202" s="663"/>
      <c r="C202" s="663"/>
      <c r="D202" s="663"/>
      <c r="E202" s="663"/>
      <c r="F202" s="663"/>
      <c r="G202" s="663"/>
      <c r="H202" s="663"/>
      <c r="I202" s="178"/>
      <c r="J202" s="179"/>
      <c r="K202" s="490">
        <f>K204/105*100</f>
        <v>98.619047619047635</v>
      </c>
      <c r="L202" s="463"/>
      <c r="M202" s="280">
        <f>K202*I144*12</f>
        <v>238815.88571428575</v>
      </c>
    </row>
    <row r="203" spans="1:13" ht="16.5" thickBot="1">
      <c r="A203" s="640" t="s">
        <v>92</v>
      </c>
      <c r="B203" s="641"/>
      <c r="C203" s="641"/>
      <c r="D203" s="641"/>
      <c r="E203" s="641"/>
      <c r="F203" s="641"/>
      <c r="G203" s="641"/>
      <c r="H203" s="641"/>
      <c r="I203" s="178"/>
      <c r="J203" s="179"/>
      <c r="K203" s="490">
        <f>K204-K202</f>
        <v>4.9309523809523768</v>
      </c>
      <c r="L203" s="463"/>
      <c r="M203" s="280">
        <f>K203*I144*12</f>
        <v>11940.794285714277</v>
      </c>
    </row>
    <row r="204" spans="1:13" ht="16.5" thickBot="1">
      <c r="A204" s="575" t="s">
        <v>93</v>
      </c>
      <c r="B204" s="576"/>
      <c r="C204" s="576"/>
      <c r="D204" s="576"/>
      <c r="E204" s="576"/>
      <c r="F204" s="576"/>
      <c r="G204" s="576"/>
      <c r="H204" s="576"/>
      <c r="I204" s="101"/>
      <c r="J204" s="102"/>
      <c r="K204" s="452">
        <f>K201+K187+K170+K155+K145</f>
        <v>103.55000000000001</v>
      </c>
      <c r="L204" s="453"/>
      <c r="M204" s="280">
        <f>M201+N202+M187+M170+M155+M145</f>
        <v>250756.68000000002</v>
      </c>
    </row>
    <row r="206" spans="1:13" ht="15.75">
      <c r="A206" s="570" t="s">
        <v>0</v>
      </c>
      <c r="B206" s="570"/>
      <c r="C206" s="570"/>
      <c r="D206" s="570"/>
      <c r="E206" s="570"/>
      <c r="F206" s="570"/>
      <c r="G206" s="570"/>
      <c r="H206" s="570"/>
      <c r="I206" s="570"/>
      <c r="J206" s="570"/>
      <c r="K206" s="570"/>
      <c r="L206" s="570"/>
      <c r="M206" s="1"/>
    </row>
    <row r="207" spans="1:13" ht="15.75">
      <c r="A207" s="527" t="s">
        <v>120</v>
      </c>
      <c r="B207" s="527"/>
      <c r="C207" s="527"/>
      <c r="D207" s="527"/>
      <c r="E207" s="527"/>
      <c r="F207" s="527"/>
      <c r="G207" s="527"/>
      <c r="H207" s="527"/>
      <c r="I207" s="527"/>
      <c r="J207" s="527"/>
      <c r="K207" s="527"/>
      <c r="L207" s="527"/>
      <c r="M207" s="1"/>
    </row>
    <row r="208" spans="1:13" ht="15.75">
      <c r="A208" s="2"/>
      <c r="B208" s="2"/>
      <c r="C208" s="2"/>
      <c r="D208" s="2"/>
      <c r="E208" s="2"/>
      <c r="F208" s="2" t="s">
        <v>159</v>
      </c>
      <c r="G208" s="2"/>
      <c r="H208" s="2"/>
      <c r="I208" s="2"/>
      <c r="J208" s="2"/>
      <c r="K208" s="2"/>
      <c r="L208" s="2"/>
      <c r="M208" s="1"/>
    </row>
    <row r="209" spans="1:13">
      <c r="A209" s="3"/>
      <c r="B209" s="4"/>
      <c r="C209" s="572" t="s">
        <v>2</v>
      </c>
      <c r="D209" s="572"/>
      <c r="E209" s="572"/>
      <c r="F209" s="4"/>
      <c r="G209" s="4"/>
      <c r="H209" s="5"/>
      <c r="I209" s="562" t="s">
        <v>3</v>
      </c>
      <c r="J209" s="563"/>
      <c r="K209" s="503" t="s">
        <v>4</v>
      </c>
      <c r="L209" s="504"/>
      <c r="M209" s="6"/>
    </row>
    <row r="210" spans="1:13">
      <c r="A210" s="7"/>
      <c r="B210" s="8"/>
      <c r="C210" s="8"/>
      <c r="D210" s="8"/>
      <c r="E210" s="8"/>
      <c r="F210" s="8"/>
      <c r="G210" s="8"/>
      <c r="H210" s="9"/>
      <c r="I210" s="10"/>
      <c r="J210" s="11"/>
      <c r="K210" s="464" t="s">
        <v>5</v>
      </c>
      <c r="L210" s="465"/>
      <c r="M210" s="12" t="s">
        <v>6</v>
      </c>
    </row>
    <row r="211" spans="1:13">
      <c r="A211" s="7"/>
      <c r="B211" s="8"/>
      <c r="C211" s="8"/>
      <c r="D211" s="8"/>
      <c r="E211" s="8"/>
      <c r="F211" s="8"/>
      <c r="G211" s="8"/>
      <c r="H211" s="9"/>
      <c r="I211" s="545" t="s">
        <v>7</v>
      </c>
      <c r="J211" s="546"/>
      <c r="K211" s="501" t="s">
        <v>8</v>
      </c>
      <c r="L211" s="502"/>
      <c r="M211" s="12" t="s">
        <v>9</v>
      </c>
    </row>
    <row r="212" spans="1:13" ht="16.5" thickBot="1">
      <c r="A212" s="13"/>
      <c r="B212" s="14"/>
      <c r="C212" s="14"/>
      <c r="D212" s="14"/>
      <c r="E212" s="14"/>
      <c r="F212" s="14"/>
      <c r="G212" s="14"/>
      <c r="H212" s="15"/>
      <c r="I212" s="566">
        <v>201.8</v>
      </c>
      <c r="J212" s="567"/>
      <c r="K212" s="568"/>
      <c r="L212" s="569"/>
      <c r="M212" s="16"/>
    </row>
    <row r="213" spans="1:13">
      <c r="A213" s="17" t="s">
        <v>10</v>
      </c>
      <c r="B213" s="18"/>
      <c r="C213" s="18"/>
      <c r="D213" s="18"/>
      <c r="E213" s="18"/>
      <c r="F213" s="18"/>
      <c r="G213" s="18"/>
      <c r="H213" s="19"/>
      <c r="I213" s="20"/>
      <c r="J213" s="21"/>
      <c r="K213" s="525">
        <f>K216+K219</f>
        <v>9.1</v>
      </c>
      <c r="L213" s="516"/>
      <c r="M213" s="22">
        <f>K213*12*I212</f>
        <v>22036.559999999998</v>
      </c>
    </row>
    <row r="214" spans="1:13">
      <c r="A214" s="23" t="s">
        <v>11</v>
      </c>
      <c r="B214" s="24"/>
      <c r="C214" s="24"/>
      <c r="D214" s="24"/>
      <c r="E214" s="24"/>
      <c r="F214" s="24"/>
      <c r="G214" s="24"/>
      <c r="H214" s="25"/>
      <c r="I214" s="10"/>
      <c r="J214" s="11"/>
      <c r="K214" s="26"/>
      <c r="L214" s="27"/>
      <c r="M214" s="28"/>
    </row>
    <row r="215" spans="1:13" ht="15.75" thickBot="1">
      <c r="A215" s="29" t="s">
        <v>12</v>
      </c>
      <c r="B215" s="30"/>
      <c r="C215" s="30"/>
      <c r="D215" s="30"/>
      <c r="E215" s="30"/>
      <c r="F215" s="30"/>
      <c r="G215" s="30"/>
      <c r="H215" s="31"/>
      <c r="I215" s="32"/>
      <c r="J215" s="33"/>
      <c r="K215" s="34"/>
      <c r="L215" s="35"/>
      <c r="M215" s="36"/>
    </row>
    <row r="216" spans="1:13">
      <c r="A216" s="37" t="s">
        <v>13</v>
      </c>
      <c r="B216" s="38"/>
      <c r="C216" s="38"/>
      <c r="D216" s="38"/>
      <c r="E216" s="38"/>
      <c r="F216" s="38"/>
      <c r="G216" s="38"/>
      <c r="H216" s="39"/>
      <c r="I216" s="560" t="s">
        <v>14</v>
      </c>
      <c r="J216" s="561"/>
      <c r="K216" s="499">
        <v>5.45</v>
      </c>
      <c r="L216" s="500"/>
      <c r="M216" s="40">
        <f>K216*12*I212</f>
        <v>13197.720000000001</v>
      </c>
    </row>
    <row r="217" spans="1:13">
      <c r="A217" s="41" t="s">
        <v>15</v>
      </c>
      <c r="B217" s="8"/>
      <c r="C217" s="8"/>
      <c r="D217" s="8"/>
      <c r="E217" s="8"/>
      <c r="F217" s="8"/>
      <c r="G217" s="8"/>
      <c r="H217" s="9"/>
      <c r="I217" s="545" t="s">
        <v>16</v>
      </c>
      <c r="J217" s="546"/>
      <c r="K217" s="1"/>
      <c r="L217" s="27"/>
      <c r="M217" s="40"/>
    </row>
    <row r="218" spans="1:13">
      <c r="A218" s="37" t="s">
        <v>17</v>
      </c>
      <c r="B218" s="38"/>
      <c r="C218" s="38"/>
      <c r="D218" s="38"/>
      <c r="E218" s="38"/>
      <c r="F218" s="38"/>
      <c r="G218" s="38"/>
      <c r="H218" s="39"/>
      <c r="I218" s="560"/>
      <c r="J218" s="561"/>
      <c r="K218" s="1"/>
      <c r="L218" s="27"/>
      <c r="M218" s="40"/>
    </row>
    <row r="219" spans="1:13">
      <c r="A219" s="37" t="s">
        <v>18</v>
      </c>
      <c r="B219" s="38"/>
      <c r="C219" s="38"/>
      <c r="D219" s="38"/>
      <c r="E219" s="38"/>
      <c r="F219" s="38"/>
      <c r="G219" s="38"/>
      <c r="H219" s="39"/>
      <c r="I219" s="558" t="s">
        <v>19</v>
      </c>
      <c r="J219" s="559"/>
      <c r="K219" s="497">
        <v>3.65</v>
      </c>
      <c r="L219" s="498"/>
      <c r="M219" s="40">
        <f>K219*12*I212</f>
        <v>8838.84</v>
      </c>
    </row>
    <row r="220" spans="1:13" ht="15.75">
      <c r="A220" s="42" t="s">
        <v>20</v>
      </c>
      <c r="B220" s="43"/>
      <c r="C220" s="43"/>
      <c r="D220" s="43"/>
      <c r="E220" s="43"/>
      <c r="F220" s="43"/>
      <c r="G220" s="43"/>
      <c r="H220" s="44"/>
      <c r="I220" s="545" t="s">
        <v>16</v>
      </c>
      <c r="J220" s="546"/>
      <c r="K220" s="2"/>
      <c r="L220" s="45"/>
      <c r="M220" s="40"/>
    </row>
    <row r="221" spans="1:13">
      <c r="A221" s="46" t="s">
        <v>21</v>
      </c>
      <c r="B221" s="4"/>
      <c r="C221" s="4"/>
      <c r="D221" s="4"/>
      <c r="E221" s="4"/>
      <c r="F221" s="4"/>
      <c r="G221" s="4"/>
      <c r="H221" s="5"/>
      <c r="I221" s="545"/>
      <c r="J221" s="546"/>
      <c r="K221" s="47"/>
      <c r="L221" s="27"/>
      <c r="M221" s="40"/>
    </row>
    <row r="222" spans="1:13" ht="15.75" thickBot="1">
      <c r="A222" s="37" t="s">
        <v>22</v>
      </c>
      <c r="B222" s="48"/>
      <c r="C222" s="48"/>
      <c r="D222" s="48"/>
      <c r="E222" s="48"/>
      <c r="F222" s="48"/>
      <c r="G222" s="48"/>
      <c r="H222" s="49"/>
      <c r="I222" s="50"/>
      <c r="J222" s="51"/>
      <c r="K222" s="474"/>
      <c r="L222" s="475"/>
      <c r="M222" s="40"/>
    </row>
    <row r="223" spans="1:13">
      <c r="A223" s="17" t="s">
        <v>23</v>
      </c>
      <c r="B223" s="52"/>
      <c r="C223" s="52"/>
      <c r="D223" s="52"/>
      <c r="E223" s="52"/>
      <c r="F223" s="52"/>
      <c r="G223" s="52"/>
      <c r="H223" s="53"/>
      <c r="I223" s="20"/>
      <c r="J223" s="54"/>
      <c r="K223" s="515">
        <f>K225+K230+K233</f>
        <v>7.43</v>
      </c>
      <c r="L223" s="516"/>
      <c r="M223" s="22">
        <f>K223*12*I212</f>
        <v>17992.488000000001</v>
      </c>
    </row>
    <row r="224" spans="1:13" ht="15.75" thickBot="1">
      <c r="A224" s="29" t="s">
        <v>24</v>
      </c>
      <c r="B224" s="55"/>
      <c r="C224" s="55"/>
      <c r="D224" s="55"/>
      <c r="E224" s="55"/>
      <c r="F224" s="55"/>
      <c r="G224" s="55"/>
      <c r="H224" s="56"/>
      <c r="I224" s="32"/>
      <c r="J224" s="57"/>
      <c r="K224" s="34"/>
      <c r="L224" s="35"/>
      <c r="M224" s="36"/>
    </row>
    <row r="225" spans="1:13">
      <c r="A225" s="41" t="s">
        <v>25</v>
      </c>
      <c r="B225" s="58"/>
      <c r="C225" s="58"/>
      <c r="D225" s="58"/>
      <c r="E225" s="58"/>
      <c r="F225" s="58"/>
      <c r="G225" s="58"/>
      <c r="H225" s="59"/>
      <c r="I225" s="545" t="s">
        <v>14</v>
      </c>
      <c r="J225" s="546"/>
      <c r="K225" s="499">
        <v>3.72</v>
      </c>
      <c r="L225" s="500"/>
      <c r="M225" s="40">
        <f>K225*12*I212</f>
        <v>9008.3520000000008</v>
      </c>
    </row>
    <row r="226" spans="1:13">
      <c r="A226" s="37" t="s">
        <v>26</v>
      </c>
      <c r="B226" s="48"/>
      <c r="C226" s="48"/>
      <c r="D226" s="48"/>
      <c r="E226" s="48"/>
      <c r="F226" s="48"/>
      <c r="G226" s="48"/>
      <c r="H226" s="49"/>
      <c r="I226" s="172"/>
      <c r="J226" s="173"/>
      <c r="K226" s="1"/>
      <c r="L226" s="27"/>
      <c r="M226" s="40"/>
    </row>
    <row r="227" spans="1:13">
      <c r="A227" s="41" t="s">
        <v>15</v>
      </c>
      <c r="B227" s="8"/>
      <c r="C227" s="8"/>
      <c r="D227" s="8"/>
      <c r="E227" s="8"/>
      <c r="F227" s="8"/>
      <c r="G227" s="8"/>
      <c r="H227" s="9"/>
      <c r="I227" s="545" t="s">
        <v>16</v>
      </c>
      <c r="J227" s="546"/>
      <c r="K227" s="1"/>
      <c r="L227" s="27"/>
      <c r="M227" s="40"/>
    </row>
    <row r="228" spans="1:13">
      <c r="A228" s="37" t="s">
        <v>17</v>
      </c>
      <c r="B228" s="38"/>
      <c r="C228" s="38"/>
      <c r="D228" s="38"/>
      <c r="E228" s="38"/>
      <c r="F228" s="38"/>
      <c r="G228" s="38"/>
      <c r="H228" s="39"/>
      <c r="I228" s="560"/>
      <c r="J228" s="561"/>
      <c r="K228" s="1"/>
      <c r="L228" s="27"/>
      <c r="M228" s="40"/>
    </row>
    <row r="229" spans="1:13">
      <c r="A229" s="42" t="s">
        <v>27</v>
      </c>
      <c r="B229" s="43"/>
      <c r="C229" s="44"/>
      <c r="D229" s="8"/>
      <c r="E229" s="8"/>
      <c r="F229" s="8"/>
      <c r="G229" s="8"/>
      <c r="H229" s="9"/>
      <c r="I229" s="545" t="s">
        <v>16</v>
      </c>
      <c r="J229" s="546"/>
      <c r="K229" s="1"/>
      <c r="L229" s="27"/>
      <c r="M229" s="40"/>
    </row>
    <row r="230" spans="1:13">
      <c r="A230" s="41" t="s">
        <v>28</v>
      </c>
      <c r="B230" s="8"/>
      <c r="C230" s="8"/>
      <c r="D230" s="43"/>
      <c r="E230" s="43"/>
      <c r="F230" s="43"/>
      <c r="G230" s="43"/>
      <c r="H230" s="44"/>
      <c r="I230" s="558" t="s">
        <v>19</v>
      </c>
      <c r="J230" s="559"/>
      <c r="K230" s="497">
        <v>1.64</v>
      </c>
      <c r="L230" s="498"/>
      <c r="M230" s="40">
        <f>K230*12*I212</f>
        <v>3971.424</v>
      </c>
    </row>
    <row r="231" spans="1:13">
      <c r="A231" s="46" t="s">
        <v>29</v>
      </c>
      <c r="B231" s="62"/>
      <c r="C231" s="62"/>
      <c r="D231" s="62"/>
      <c r="E231" s="62"/>
      <c r="F231" s="62"/>
      <c r="G231" s="62"/>
      <c r="H231" s="63"/>
      <c r="I231" s="562" t="s">
        <v>95</v>
      </c>
      <c r="J231" s="563"/>
      <c r="K231" s="1"/>
      <c r="L231" s="27"/>
      <c r="M231" s="40"/>
    </row>
    <row r="232" spans="1:13">
      <c r="A232" s="37"/>
      <c r="B232" s="48"/>
      <c r="C232" s="48"/>
      <c r="D232" s="48"/>
      <c r="E232" s="48"/>
      <c r="F232" s="48"/>
      <c r="G232" s="48"/>
      <c r="H232" s="49"/>
      <c r="I232" s="50" t="s">
        <v>96</v>
      </c>
      <c r="J232" s="51"/>
      <c r="K232" s="47"/>
      <c r="L232" s="27"/>
      <c r="M232" s="40"/>
    </row>
    <row r="233" spans="1:13">
      <c r="A233" s="46" t="s">
        <v>30</v>
      </c>
      <c r="B233" s="62"/>
      <c r="C233" s="62"/>
      <c r="D233" s="62"/>
      <c r="E233" s="62"/>
      <c r="F233" s="62"/>
      <c r="G233" s="62"/>
      <c r="H233" s="63"/>
      <c r="I233" s="562" t="s">
        <v>19</v>
      </c>
      <c r="J233" s="563"/>
      <c r="K233" s="497">
        <v>2.0699999999999998</v>
      </c>
      <c r="L233" s="498"/>
      <c r="M233" s="40">
        <f>K233*12*I212</f>
        <v>5012.7119999999995</v>
      </c>
    </row>
    <row r="234" spans="1:13">
      <c r="A234" s="37" t="s">
        <v>31</v>
      </c>
      <c r="B234" s="48"/>
      <c r="C234" s="48"/>
      <c r="D234" s="48"/>
      <c r="E234" s="48"/>
      <c r="F234" s="48"/>
      <c r="G234" s="48"/>
      <c r="H234" s="49"/>
      <c r="I234" s="50"/>
      <c r="J234" s="51"/>
      <c r="K234" s="1"/>
      <c r="L234" s="27"/>
      <c r="M234" s="40"/>
    </row>
    <row r="235" spans="1:13">
      <c r="A235" s="46" t="s">
        <v>32</v>
      </c>
      <c r="B235" s="62"/>
      <c r="C235" s="62"/>
      <c r="D235" s="62"/>
      <c r="E235" s="62"/>
      <c r="F235" s="62"/>
      <c r="G235" s="62"/>
      <c r="H235" s="63"/>
      <c r="I235" s="545" t="s">
        <v>16</v>
      </c>
      <c r="J235" s="546"/>
      <c r="K235" s="1"/>
      <c r="L235" s="27"/>
      <c r="M235" s="40"/>
    </row>
    <row r="236" spans="1:13">
      <c r="A236" s="46" t="s">
        <v>33</v>
      </c>
      <c r="B236" s="62"/>
      <c r="C236" s="62"/>
      <c r="D236" s="62"/>
      <c r="E236" s="62"/>
      <c r="F236" s="62"/>
      <c r="G236" s="62"/>
      <c r="H236" s="63"/>
      <c r="I236" s="562" t="s">
        <v>97</v>
      </c>
      <c r="J236" s="563"/>
      <c r="K236" s="14"/>
      <c r="L236" s="15"/>
      <c r="M236" s="64"/>
    </row>
    <row r="237" spans="1:13" ht="15.75" thickBot="1">
      <c r="A237" s="37"/>
      <c r="B237" s="48"/>
      <c r="C237" s="48"/>
      <c r="D237" s="48"/>
      <c r="E237" s="48"/>
      <c r="F237" s="48"/>
      <c r="G237" s="48"/>
      <c r="H237" s="49"/>
      <c r="I237" s="564" t="s">
        <v>98</v>
      </c>
      <c r="J237" s="565"/>
      <c r="K237" s="103"/>
      <c r="L237" s="104"/>
      <c r="M237" s="105"/>
    </row>
    <row r="238" spans="1:13">
      <c r="A238" s="65" t="s">
        <v>34</v>
      </c>
      <c r="B238" s="18"/>
      <c r="C238" s="18"/>
      <c r="D238" s="18"/>
      <c r="E238" s="18"/>
      <c r="F238" s="18"/>
      <c r="G238" s="66"/>
      <c r="H238" s="67"/>
      <c r="I238" s="20"/>
      <c r="J238" s="21"/>
      <c r="K238" s="513">
        <f>K240+K247+K248+K252</f>
        <v>60.97</v>
      </c>
      <c r="L238" s="516"/>
      <c r="M238" s="22">
        <f>M240+M247+M248+M252</f>
        <v>147644.95199999999</v>
      </c>
    </row>
    <row r="239" spans="1:13" ht="15.75" thickBot="1">
      <c r="A239" s="106"/>
      <c r="B239" s="107"/>
      <c r="C239" s="107"/>
      <c r="D239" s="107"/>
      <c r="E239" s="107"/>
      <c r="F239" s="107"/>
      <c r="G239" s="107"/>
      <c r="H239" s="108"/>
      <c r="I239" s="32"/>
      <c r="J239" s="33"/>
      <c r="K239" s="34"/>
      <c r="L239" s="35"/>
      <c r="M239" s="36"/>
    </row>
    <row r="240" spans="1:13" ht="15.75" thickBot="1">
      <c r="A240" s="457" t="s">
        <v>35</v>
      </c>
      <c r="B240" s="458"/>
      <c r="C240" s="458"/>
      <c r="D240" s="458"/>
      <c r="E240" s="458"/>
      <c r="F240" s="458"/>
      <c r="G240" s="458"/>
      <c r="H240" s="473"/>
      <c r="I240" s="68"/>
      <c r="J240" s="69"/>
      <c r="K240" s="509">
        <f>SUM(K241:L246)</f>
        <v>10.540000000000001</v>
      </c>
      <c r="L240" s="510"/>
      <c r="M240" s="70">
        <f>K240*12*I212</f>
        <v>25523.664000000004</v>
      </c>
    </row>
    <row r="241" spans="1:13">
      <c r="A241" s="37" t="s">
        <v>36</v>
      </c>
      <c r="B241" s="48"/>
      <c r="C241" s="48"/>
      <c r="D241" s="48"/>
      <c r="E241" s="48"/>
      <c r="F241" s="48"/>
      <c r="G241" s="48"/>
      <c r="H241" s="49"/>
      <c r="I241" s="560" t="s">
        <v>37</v>
      </c>
      <c r="J241" s="561"/>
      <c r="K241" s="499">
        <v>2.84</v>
      </c>
      <c r="L241" s="500"/>
      <c r="M241" s="40">
        <f>K241*12*I212</f>
        <v>6877.3440000000001</v>
      </c>
    </row>
    <row r="242" spans="1:13">
      <c r="A242" s="42" t="s">
        <v>38</v>
      </c>
      <c r="B242" s="71"/>
      <c r="C242" s="71"/>
      <c r="D242" s="71"/>
      <c r="E242" s="71"/>
      <c r="F242" s="71"/>
      <c r="G242" s="71"/>
      <c r="H242" s="72"/>
      <c r="I242" s="560" t="s">
        <v>39</v>
      </c>
      <c r="J242" s="561"/>
      <c r="K242" s="497">
        <v>6.71</v>
      </c>
      <c r="L242" s="498"/>
      <c r="M242" s="40">
        <f>K242*12*I212</f>
        <v>16248.936</v>
      </c>
    </row>
    <row r="243" spans="1:13">
      <c r="A243" s="46" t="s">
        <v>40</v>
      </c>
      <c r="B243" s="62"/>
      <c r="C243" s="62"/>
      <c r="D243" s="62"/>
      <c r="E243" s="62"/>
      <c r="F243" s="62"/>
      <c r="G243" s="62"/>
      <c r="H243" s="63"/>
      <c r="I243" s="560" t="s">
        <v>19</v>
      </c>
      <c r="J243" s="561"/>
      <c r="K243" s="497">
        <v>0.76</v>
      </c>
      <c r="L243" s="498"/>
      <c r="M243" s="40">
        <f>K243*12*I212</f>
        <v>1840.4160000000004</v>
      </c>
    </row>
    <row r="244" spans="1:13">
      <c r="A244" s="73" t="s">
        <v>41</v>
      </c>
      <c r="B244" s="38"/>
      <c r="C244" s="38"/>
      <c r="D244" s="38"/>
      <c r="E244" s="48"/>
      <c r="F244" s="48"/>
      <c r="G244" s="48"/>
      <c r="H244" s="49"/>
      <c r="I244" s="50"/>
      <c r="J244" s="51"/>
      <c r="K244" s="26"/>
      <c r="L244" s="27"/>
      <c r="M244" s="40"/>
    </row>
    <row r="245" spans="1:13">
      <c r="A245" s="42" t="s">
        <v>42</v>
      </c>
      <c r="B245" s="71"/>
      <c r="C245" s="71"/>
      <c r="D245" s="71"/>
      <c r="E245" s="71"/>
      <c r="F245" s="71"/>
      <c r="G245" s="71"/>
      <c r="H245" s="72"/>
      <c r="I245" s="558" t="s">
        <v>14</v>
      </c>
      <c r="J245" s="559"/>
      <c r="K245" s="497">
        <v>0.23</v>
      </c>
      <c r="L245" s="498"/>
      <c r="M245" s="40">
        <f>K245*12*I212</f>
        <v>556.96800000000007</v>
      </c>
    </row>
    <row r="246" spans="1:13" ht="15.75" thickBot="1">
      <c r="A246" s="46" t="s">
        <v>43</v>
      </c>
      <c r="B246" s="62"/>
      <c r="C246" s="62"/>
      <c r="D246" s="62"/>
      <c r="E246" s="62"/>
      <c r="F246" s="62"/>
      <c r="G246" s="62"/>
      <c r="H246" s="63"/>
      <c r="I246" s="549" t="s">
        <v>14</v>
      </c>
      <c r="J246" s="550"/>
      <c r="K246" s="507"/>
      <c r="L246" s="508"/>
      <c r="M246" s="40">
        <f>K246*12*I212</f>
        <v>0</v>
      </c>
    </row>
    <row r="247" spans="1:13" ht="15.75" thickBot="1">
      <c r="A247" s="84" t="s">
        <v>155</v>
      </c>
      <c r="B247" s="85"/>
      <c r="C247" s="85"/>
      <c r="D247" s="85"/>
      <c r="E247" s="85"/>
      <c r="F247" s="85"/>
      <c r="G247" s="85"/>
      <c r="H247" s="86"/>
      <c r="I247" s="543" t="s">
        <v>71</v>
      </c>
      <c r="J247" s="544"/>
      <c r="K247" s="551">
        <v>47.93</v>
      </c>
      <c r="L247" s="552"/>
      <c r="M247" s="70">
        <f>K247*12*I212</f>
        <v>116067.288</v>
      </c>
    </row>
    <row r="248" spans="1:13" ht="15.75" thickBot="1">
      <c r="A248" s="457" t="s">
        <v>154</v>
      </c>
      <c r="B248" s="458"/>
      <c r="C248" s="458"/>
      <c r="D248" s="458"/>
      <c r="E248" s="458"/>
      <c r="F248" s="458"/>
      <c r="G248" s="458"/>
      <c r="H248" s="473"/>
      <c r="I248" s="68"/>
      <c r="J248" s="69"/>
      <c r="K248" s="471">
        <v>2.38</v>
      </c>
      <c r="L248" s="472"/>
      <c r="M248" s="70">
        <f>K248*12*I212</f>
        <v>5763.4080000000004</v>
      </c>
    </row>
    <row r="249" spans="1:13">
      <c r="A249" s="41" t="s">
        <v>99</v>
      </c>
      <c r="B249" s="58"/>
      <c r="C249" s="58"/>
      <c r="D249" s="58"/>
      <c r="E249" s="58"/>
      <c r="F249" s="58"/>
      <c r="G249" s="58"/>
      <c r="H249" s="59"/>
      <c r="I249" s="547" t="s">
        <v>73</v>
      </c>
      <c r="J249" s="548"/>
      <c r="K249" s="87"/>
      <c r="L249" s="177"/>
      <c r="M249" s="40"/>
    </row>
    <row r="250" spans="1:13">
      <c r="A250" s="41" t="s">
        <v>100</v>
      </c>
      <c r="B250" s="58"/>
      <c r="C250" s="58"/>
      <c r="D250" s="58"/>
      <c r="E250" s="58"/>
      <c r="F250" s="58"/>
      <c r="G250" s="58"/>
      <c r="H250" s="59"/>
      <c r="I250" s="10"/>
      <c r="J250" s="11"/>
      <c r="K250" s="87"/>
      <c r="L250" s="177"/>
      <c r="M250" s="40"/>
    </row>
    <row r="251" spans="1:13" ht="15.75" thickBot="1">
      <c r="A251" s="41" t="s">
        <v>101</v>
      </c>
      <c r="B251" s="58"/>
      <c r="C251" s="58"/>
      <c r="D251" s="58"/>
      <c r="E251" s="58"/>
      <c r="F251" s="58"/>
      <c r="G251" s="58"/>
      <c r="H251" s="59"/>
      <c r="I251" s="109"/>
      <c r="J251" s="11"/>
      <c r="K251" s="87"/>
      <c r="L251" s="177"/>
      <c r="M251" s="40"/>
    </row>
    <row r="252" spans="1:13" ht="15.75" thickBot="1">
      <c r="A252" s="84" t="s">
        <v>153</v>
      </c>
      <c r="B252" s="85"/>
      <c r="C252" s="85"/>
      <c r="D252" s="85"/>
      <c r="E252" s="85"/>
      <c r="F252" s="85"/>
      <c r="G252" s="85"/>
      <c r="H252" s="86"/>
      <c r="I252" s="68"/>
      <c r="J252" s="69"/>
      <c r="K252" s="471">
        <v>0.12</v>
      </c>
      <c r="L252" s="472"/>
      <c r="M252" s="70">
        <f>K252*12*I212</f>
        <v>290.59199999999998</v>
      </c>
    </row>
    <row r="253" spans="1:13">
      <c r="A253" s="41" t="s">
        <v>75</v>
      </c>
      <c r="B253" s="58"/>
      <c r="C253" s="58"/>
      <c r="D253" s="58"/>
      <c r="E253" s="58"/>
      <c r="F253" s="58"/>
      <c r="G253" s="58"/>
      <c r="H253" s="59"/>
      <c r="I253" s="547" t="s">
        <v>14</v>
      </c>
      <c r="J253" s="548"/>
      <c r="K253" s="176"/>
      <c r="L253" s="177"/>
      <c r="M253" s="40"/>
    </row>
    <row r="254" spans="1:13" ht="15.75" thickBot="1">
      <c r="A254" s="41" t="s">
        <v>76</v>
      </c>
      <c r="B254" s="58"/>
      <c r="C254" s="58"/>
      <c r="D254" s="58"/>
      <c r="E254" s="58"/>
      <c r="F254" s="58"/>
      <c r="G254" s="58"/>
      <c r="H254" s="59"/>
      <c r="I254" s="10"/>
      <c r="J254" s="11"/>
      <c r="K254" s="176"/>
      <c r="L254" s="177"/>
      <c r="M254" s="40"/>
    </row>
    <row r="255" spans="1:13" ht="15.75" thickBot="1">
      <c r="A255" s="457" t="s">
        <v>77</v>
      </c>
      <c r="B255" s="458"/>
      <c r="C255" s="458"/>
      <c r="D255" s="458"/>
      <c r="E255" s="458"/>
      <c r="F255" s="458"/>
      <c r="G255" s="458"/>
      <c r="H255" s="473"/>
      <c r="I255" s="68"/>
      <c r="J255" s="69"/>
      <c r="K255" s="471">
        <v>8.81</v>
      </c>
      <c r="L255" s="472"/>
      <c r="M255" s="70">
        <f>K255*12*I212</f>
        <v>21334.296000000002</v>
      </c>
    </row>
    <row r="256" spans="1:13">
      <c r="A256" s="41" t="s">
        <v>102</v>
      </c>
      <c r="B256" s="79"/>
      <c r="C256" s="79"/>
      <c r="D256" s="79"/>
      <c r="E256" s="79"/>
      <c r="F256" s="58"/>
      <c r="G256" s="79"/>
      <c r="H256" s="59"/>
      <c r="I256" s="545" t="s">
        <v>78</v>
      </c>
      <c r="J256" s="546"/>
      <c r="K256" s="87"/>
      <c r="L256" s="177"/>
      <c r="M256" s="40"/>
    </row>
    <row r="257" spans="1:13">
      <c r="A257" s="41" t="s">
        <v>103</v>
      </c>
      <c r="B257" s="79"/>
      <c r="C257" s="79"/>
      <c r="D257" s="79"/>
      <c r="E257" s="79"/>
      <c r="F257" s="58"/>
      <c r="G257" s="79"/>
      <c r="H257" s="59"/>
      <c r="I257" s="545" t="s">
        <v>79</v>
      </c>
      <c r="J257" s="546"/>
      <c r="K257" s="87"/>
      <c r="L257" s="177"/>
      <c r="M257" s="40"/>
    </row>
    <row r="258" spans="1:13">
      <c r="A258" s="41" t="s">
        <v>104</v>
      </c>
      <c r="B258" s="79"/>
      <c r="C258" s="79"/>
      <c r="D258" s="79"/>
      <c r="E258" s="79"/>
      <c r="F258" s="58"/>
      <c r="G258" s="79"/>
      <c r="H258" s="59"/>
      <c r="I258" s="545" t="s">
        <v>80</v>
      </c>
      <c r="J258" s="546"/>
      <c r="K258" s="87"/>
      <c r="L258" s="177"/>
      <c r="M258" s="40"/>
    </row>
    <row r="259" spans="1:13">
      <c r="A259" s="41" t="s">
        <v>105</v>
      </c>
      <c r="B259" s="79"/>
      <c r="C259" s="79"/>
      <c r="D259" s="79"/>
      <c r="E259" s="79"/>
      <c r="F259" s="58"/>
      <c r="G259" s="79"/>
      <c r="H259" s="59"/>
      <c r="I259" s="545" t="s">
        <v>81</v>
      </c>
      <c r="J259" s="546"/>
      <c r="K259" s="87"/>
      <c r="L259" s="177"/>
      <c r="M259" s="40"/>
    </row>
    <row r="260" spans="1:13">
      <c r="A260" s="41" t="s">
        <v>106</v>
      </c>
      <c r="B260" s="79"/>
      <c r="C260" s="79"/>
      <c r="D260" s="79"/>
      <c r="E260" s="79"/>
      <c r="F260" s="58"/>
      <c r="G260" s="79"/>
      <c r="H260" s="59"/>
      <c r="I260" s="545" t="s">
        <v>82</v>
      </c>
      <c r="J260" s="546"/>
      <c r="K260" s="87"/>
      <c r="L260" s="177"/>
      <c r="M260" s="40"/>
    </row>
    <row r="261" spans="1:13">
      <c r="A261" s="41" t="s">
        <v>107</v>
      </c>
      <c r="B261" s="79"/>
      <c r="C261" s="79"/>
      <c r="D261" s="79"/>
      <c r="E261" s="79"/>
      <c r="F261" s="58"/>
      <c r="G261" s="79"/>
      <c r="H261" s="59"/>
      <c r="I261" s="10"/>
      <c r="J261" s="11"/>
      <c r="K261" s="87"/>
      <c r="L261" s="88"/>
      <c r="M261" s="40"/>
    </row>
    <row r="262" spans="1:13">
      <c r="A262" s="41" t="s">
        <v>108</v>
      </c>
      <c r="B262" s="79"/>
      <c r="C262" s="79"/>
      <c r="D262" s="79"/>
      <c r="E262" s="79"/>
      <c r="F262" s="58"/>
      <c r="G262" s="79"/>
      <c r="H262" s="59"/>
      <c r="I262" s="10"/>
      <c r="J262" s="11"/>
      <c r="K262" s="87"/>
      <c r="L262" s="177"/>
      <c r="M262" s="40"/>
    </row>
    <row r="263" spans="1:13">
      <c r="A263" s="41" t="s">
        <v>109</v>
      </c>
      <c r="B263" s="79"/>
      <c r="C263" s="79"/>
      <c r="D263" s="79"/>
      <c r="E263" s="79"/>
      <c r="F263" s="58"/>
      <c r="G263" s="79"/>
      <c r="H263" s="59"/>
      <c r="I263" s="10"/>
      <c r="J263" s="11"/>
      <c r="K263" s="87"/>
      <c r="L263" s="177"/>
      <c r="M263" s="40"/>
    </row>
    <row r="264" spans="1:13">
      <c r="A264" s="41" t="s">
        <v>83</v>
      </c>
      <c r="B264" s="79"/>
      <c r="C264" s="79"/>
      <c r="D264" s="79"/>
      <c r="E264" s="79"/>
      <c r="F264" s="58"/>
      <c r="G264" s="79"/>
      <c r="H264" s="59"/>
      <c r="I264" s="10"/>
      <c r="J264" s="11"/>
      <c r="K264" s="87"/>
      <c r="L264" s="177"/>
      <c r="M264" s="40"/>
    </row>
    <row r="265" spans="1:13">
      <c r="A265" s="41" t="s">
        <v>110</v>
      </c>
      <c r="B265" s="79"/>
      <c r="C265" s="79"/>
      <c r="D265" s="79"/>
      <c r="E265" s="79"/>
      <c r="F265" s="58"/>
      <c r="G265" s="79"/>
      <c r="H265" s="59"/>
      <c r="I265" s="10"/>
      <c r="J265" s="11"/>
      <c r="K265" s="87"/>
      <c r="L265" s="177"/>
      <c r="M265" s="40"/>
    </row>
    <row r="266" spans="1:13" ht="15.75" thickBot="1">
      <c r="A266" s="754" t="s">
        <v>111</v>
      </c>
      <c r="B266" s="753"/>
      <c r="C266" s="753"/>
      <c r="D266" s="753"/>
      <c r="E266" s="753"/>
      <c r="F266" s="753"/>
      <c r="G266" s="753"/>
      <c r="H266" s="752"/>
      <c r="I266" s="10"/>
      <c r="J266" s="11"/>
      <c r="K266" s="26"/>
      <c r="L266" s="27"/>
      <c r="M266" s="40"/>
    </row>
    <row r="267" spans="1:13">
      <c r="A267" s="89" t="s">
        <v>84</v>
      </c>
      <c r="B267" s="90"/>
      <c r="C267" s="90"/>
      <c r="D267" s="90"/>
      <c r="E267" s="90"/>
      <c r="F267" s="90"/>
      <c r="G267" s="90"/>
      <c r="H267" s="90"/>
      <c r="I267" s="547" t="s">
        <v>85</v>
      </c>
      <c r="J267" s="548"/>
      <c r="K267" s="91"/>
      <c r="L267" s="92"/>
      <c r="M267" s="22"/>
    </row>
    <row r="268" spans="1:13" ht="15.75" thickBot="1">
      <c r="A268" s="93" t="s">
        <v>86</v>
      </c>
      <c r="B268" s="94"/>
      <c r="C268" s="94"/>
      <c r="D268" s="94"/>
      <c r="E268" s="94"/>
      <c r="F268" s="94"/>
      <c r="G268" s="94"/>
      <c r="H268" s="94"/>
      <c r="I268" s="95"/>
      <c r="J268" s="33"/>
      <c r="K268" s="34"/>
      <c r="L268" s="35"/>
      <c r="M268" s="36"/>
    </row>
    <row r="269" spans="1:13" ht="15.75" thickBot="1">
      <c r="A269" s="174" t="s">
        <v>152</v>
      </c>
      <c r="B269" s="175"/>
      <c r="C269" s="175"/>
      <c r="D269" s="175"/>
      <c r="E269" s="175"/>
      <c r="F269" s="175"/>
      <c r="G269" s="175"/>
      <c r="H269" s="175"/>
      <c r="I269" s="178"/>
      <c r="J269" s="751"/>
      <c r="K269" s="462">
        <v>1.4</v>
      </c>
      <c r="L269" s="463"/>
      <c r="M269" s="96">
        <f>K269*12*I212</f>
        <v>3390.24</v>
      </c>
    </row>
    <row r="270" spans="1:13" ht="16.5" thickBot="1">
      <c r="A270" s="662" t="s">
        <v>91</v>
      </c>
      <c r="B270" s="663"/>
      <c r="C270" s="663"/>
      <c r="D270" s="663"/>
      <c r="E270" s="663"/>
      <c r="F270" s="663"/>
      <c r="G270" s="663"/>
      <c r="H270" s="663"/>
      <c r="I270" s="178"/>
      <c r="J270" s="179"/>
      <c r="K270" s="490">
        <f>K272/105*100</f>
        <v>83.533333333333331</v>
      </c>
      <c r="L270" s="463"/>
      <c r="M270" s="280">
        <f>K270*I212*12</f>
        <v>202284.32</v>
      </c>
    </row>
    <row r="271" spans="1:13" ht="16.5" thickBot="1">
      <c r="A271" s="640" t="s">
        <v>92</v>
      </c>
      <c r="B271" s="641"/>
      <c r="C271" s="641"/>
      <c r="D271" s="641"/>
      <c r="E271" s="641"/>
      <c r="F271" s="641"/>
      <c r="G271" s="641"/>
      <c r="H271" s="641"/>
      <c r="I271" s="178"/>
      <c r="J271" s="179"/>
      <c r="K271" s="490">
        <f>K272-K270</f>
        <v>4.1766666666666765</v>
      </c>
      <c r="L271" s="463"/>
      <c r="M271" s="280">
        <f>K271*I212*12</f>
        <v>10114.216000000024</v>
      </c>
    </row>
    <row r="272" spans="1:13" ht="16.5" thickBot="1">
      <c r="A272" s="575" t="s">
        <v>93</v>
      </c>
      <c r="B272" s="576"/>
      <c r="C272" s="576"/>
      <c r="D272" s="576"/>
      <c r="E272" s="576"/>
      <c r="F272" s="576"/>
      <c r="G272" s="576"/>
      <c r="H272" s="576"/>
      <c r="I272" s="101"/>
      <c r="J272" s="102"/>
      <c r="K272" s="452">
        <f>K269+K255+K238+K223+K213</f>
        <v>87.710000000000008</v>
      </c>
      <c r="L272" s="453"/>
      <c r="M272" s="280">
        <f>M269+N270+M255+M238+M223+M213</f>
        <v>212398.53599999999</v>
      </c>
    </row>
    <row r="274" spans="1:13" ht="15.75">
      <c r="A274" s="570" t="s">
        <v>0</v>
      </c>
      <c r="B274" s="570"/>
      <c r="C274" s="570"/>
      <c r="D274" s="570"/>
      <c r="E274" s="570"/>
      <c r="F274" s="570"/>
      <c r="G274" s="570"/>
      <c r="H274" s="570"/>
      <c r="I274" s="570"/>
      <c r="J274" s="570"/>
      <c r="K274" s="570"/>
      <c r="L274" s="570"/>
      <c r="M274" s="1"/>
    </row>
    <row r="275" spans="1:13" ht="15.75">
      <c r="A275" s="527" t="s">
        <v>120</v>
      </c>
      <c r="B275" s="527"/>
      <c r="C275" s="527"/>
      <c r="D275" s="527"/>
      <c r="E275" s="527"/>
      <c r="F275" s="527"/>
      <c r="G275" s="527"/>
      <c r="H275" s="527"/>
      <c r="I275" s="527"/>
      <c r="J275" s="527"/>
      <c r="K275" s="527"/>
      <c r="L275" s="527"/>
      <c r="M275" s="1"/>
    </row>
    <row r="276" spans="1:13" ht="15.75">
      <c r="A276" s="2"/>
      <c r="B276" s="2"/>
      <c r="C276" s="2"/>
      <c r="D276" s="2"/>
      <c r="E276" s="2"/>
      <c r="F276" s="2" t="s">
        <v>158</v>
      </c>
      <c r="G276" s="2"/>
      <c r="H276" s="2"/>
      <c r="I276" s="2"/>
      <c r="J276" s="2"/>
      <c r="K276" s="2"/>
      <c r="L276" s="2"/>
      <c r="M276" s="1"/>
    </row>
    <row r="277" spans="1:13">
      <c r="A277" s="3"/>
      <c r="B277" s="4"/>
      <c r="C277" s="572" t="s">
        <v>2</v>
      </c>
      <c r="D277" s="572"/>
      <c r="E277" s="572"/>
      <c r="F277" s="4"/>
      <c r="G277" s="4"/>
      <c r="H277" s="5"/>
      <c r="I277" s="562" t="s">
        <v>3</v>
      </c>
      <c r="J277" s="563"/>
      <c r="K277" s="503" t="s">
        <v>4</v>
      </c>
      <c r="L277" s="504"/>
      <c r="M277" s="6"/>
    </row>
    <row r="278" spans="1:13">
      <c r="A278" s="7"/>
      <c r="B278" s="8"/>
      <c r="C278" s="8"/>
      <c r="D278" s="8"/>
      <c r="E278" s="8"/>
      <c r="F278" s="8"/>
      <c r="G278" s="8"/>
      <c r="H278" s="9"/>
      <c r="I278" s="10"/>
      <c r="J278" s="11"/>
      <c r="K278" s="464" t="s">
        <v>5</v>
      </c>
      <c r="L278" s="465"/>
      <c r="M278" s="12" t="s">
        <v>6</v>
      </c>
    </row>
    <row r="279" spans="1:13">
      <c r="A279" s="7"/>
      <c r="B279" s="8"/>
      <c r="C279" s="8"/>
      <c r="D279" s="8"/>
      <c r="E279" s="8"/>
      <c r="F279" s="8"/>
      <c r="G279" s="8"/>
      <c r="H279" s="9"/>
      <c r="I279" s="545" t="s">
        <v>7</v>
      </c>
      <c r="J279" s="546"/>
      <c r="K279" s="501" t="s">
        <v>8</v>
      </c>
      <c r="L279" s="502"/>
      <c r="M279" s="12" t="s">
        <v>9</v>
      </c>
    </row>
    <row r="280" spans="1:13" ht="16.5" thickBot="1">
      <c r="A280" s="13"/>
      <c r="B280" s="14"/>
      <c r="C280" s="14"/>
      <c r="D280" s="14"/>
      <c r="E280" s="14"/>
      <c r="F280" s="14"/>
      <c r="G280" s="14"/>
      <c r="H280" s="15"/>
      <c r="I280" s="566">
        <v>201.8</v>
      </c>
      <c r="J280" s="567"/>
      <c r="K280" s="568"/>
      <c r="L280" s="569"/>
      <c r="M280" s="16"/>
    </row>
    <row r="281" spans="1:13">
      <c r="A281" s="17" t="s">
        <v>10</v>
      </c>
      <c r="B281" s="18"/>
      <c r="C281" s="18"/>
      <c r="D281" s="18"/>
      <c r="E281" s="18"/>
      <c r="F281" s="18"/>
      <c r="G281" s="18"/>
      <c r="H281" s="19"/>
      <c r="I281" s="20"/>
      <c r="J281" s="21"/>
      <c r="K281" s="525">
        <f>K284+K287</f>
        <v>9.1</v>
      </c>
      <c r="L281" s="516"/>
      <c r="M281" s="22">
        <f>K281*12*I280</f>
        <v>22036.559999999998</v>
      </c>
    </row>
    <row r="282" spans="1:13">
      <c r="A282" s="23" t="s">
        <v>11</v>
      </c>
      <c r="B282" s="24"/>
      <c r="C282" s="24"/>
      <c r="D282" s="24"/>
      <c r="E282" s="24"/>
      <c r="F282" s="24"/>
      <c r="G282" s="24"/>
      <c r="H282" s="25"/>
      <c r="I282" s="10"/>
      <c r="J282" s="11"/>
      <c r="K282" s="26"/>
      <c r="L282" s="27"/>
      <c r="M282" s="28"/>
    </row>
    <row r="283" spans="1:13" ht="15.75" thickBot="1">
      <c r="A283" s="29" t="s">
        <v>12</v>
      </c>
      <c r="B283" s="30"/>
      <c r="C283" s="30"/>
      <c r="D283" s="30"/>
      <c r="E283" s="30"/>
      <c r="F283" s="30"/>
      <c r="G283" s="30"/>
      <c r="H283" s="31"/>
      <c r="I283" s="32"/>
      <c r="J283" s="33"/>
      <c r="K283" s="34"/>
      <c r="L283" s="35"/>
      <c r="M283" s="36"/>
    </row>
    <row r="284" spans="1:13">
      <c r="A284" s="37" t="s">
        <v>13</v>
      </c>
      <c r="B284" s="38"/>
      <c r="C284" s="38"/>
      <c r="D284" s="38"/>
      <c r="E284" s="38"/>
      <c r="F284" s="38"/>
      <c r="G284" s="38"/>
      <c r="H284" s="39"/>
      <c r="I284" s="560" t="s">
        <v>14</v>
      </c>
      <c r="J284" s="561"/>
      <c r="K284" s="499">
        <v>5.45</v>
      </c>
      <c r="L284" s="500"/>
      <c r="M284" s="40">
        <f>K284*12*I280</f>
        <v>13197.720000000001</v>
      </c>
    </row>
    <row r="285" spans="1:13">
      <c r="A285" s="41" t="s">
        <v>15</v>
      </c>
      <c r="B285" s="8"/>
      <c r="C285" s="8"/>
      <c r="D285" s="8"/>
      <c r="E285" s="8"/>
      <c r="F285" s="8"/>
      <c r="G285" s="8"/>
      <c r="H285" s="9"/>
      <c r="I285" s="545" t="s">
        <v>16</v>
      </c>
      <c r="J285" s="546"/>
      <c r="K285" s="1"/>
      <c r="L285" s="27"/>
      <c r="M285" s="40"/>
    </row>
    <row r="286" spans="1:13">
      <c r="A286" s="37" t="s">
        <v>17</v>
      </c>
      <c r="B286" s="38"/>
      <c r="C286" s="38"/>
      <c r="D286" s="38"/>
      <c r="E286" s="38"/>
      <c r="F286" s="38"/>
      <c r="G286" s="38"/>
      <c r="H286" s="39"/>
      <c r="I286" s="560"/>
      <c r="J286" s="561"/>
      <c r="K286" s="1"/>
      <c r="L286" s="27"/>
      <c r="M286" s="40"/>
    </row>
    <row r="287" spans="1:13">
      <c r="A287" s="37" t="s">
        <v>18</v>
      </c>
      <c r="B287" s="38"/>
      <c r="C287" s="38"/>
      <c r="D287" s="38"/>
      <c r="E287" s="38"/>
      <c r="F287" s="38"/>
      <c r="G287" s="38"/>
      <c r="H287" s="39"/>
      <c r="I287" s="558" t="s">
        <v>19</v>
      </c>
      <c r="J287" s="559"/>
      <c r="K287" s="497">
        <v>3.65</v>
      </c>
      <c r="L287" s="498"/>
      <c r="M287" s="40">
        <f>K287*12*I280</f>
        <v>8838.84</v>
      </c>
    </row>
    <row r="288" spans="1:13" ht="15.75">
      <c r="A288" s="42" t="s">
        <v>20</v>
      </c>
      <c r="B288" s="43"/>
      <c r="C288" s="43"/>
      <c r="D288" s="43"/>
      <c r="E288" s="43"/>
      <c r="F288" s="43"/>
      <c r="G288" s="43"/>
      <c r="H288" s="44"/>
      <c r="I288" s="545" t="s">
        <v>16</v>
      </c>
      <c r="J288" s="546"/>
      <c r="K288" s="2"/>
      <c r="L288" s="45"/>
      <c r="M288" s="40"/>
    </row>
    <row r="289" spans="1:13">
      <c r="A289" s="46" t="s">
        <v>21</v>
      </c>
      <c r="B289" s="4"/>
      <c r="C289" s="4"/>
      <c r="D289" s="4"/>
      <c r="E289" s="4"/>
      <c r="F289" s="4"/>
      <c r="G289" s="4"/>
      <c r="H289" s="5"/>
      <c r="I289" s="545"/>
      <c r="J289" s="546"/>
      <c r="K289" s="47"/>
      <c r="L289" s="27"/>
      <c r="M289" s="40"/>
    </row>
    <row r="290" spans="1:13" ht="15.75" thickBot="1">
      <c r="A290" s="37" t="s">
        <v>22</v>
      </c>
      <c r="B290" s="48"/>
      <c r="C290" s="48"/>
      <c r="D290" s="48"/>
      <c r="E290" s="48"/>
      <c r="F290" s="48"/>
      <c r="G290" s="48"/>
      <c r="H290" s="49"/>
      <c r="I290" s="50"/>
      <c r="J290" s="51"/>
      <c r="K290" s="474"/>
      <c r="L290" s="475"/>
      <c r="M290" s="40"/>
    </row>
    <row r="291" spans="1:13">
      <c r="A291" s="17" t="s">
        <v>23</v>
      </c>
      <c r="B291" s="52"/>
      <c r="C291" s="52"/>
      <c r="D291" s="52"/>
      <c r="E291" s="52"/>
      <c r="F291" s="52"/>
      <c r="G291" s="52"/>
      <c r="H291" s="53"/>
      <c r="I291" s="20"/>
      <c r="J291" s="54"/>
      <c r="K291" s="515">
        <f>K293+K298+K301</f>
        <v>7.43</v>
      </c>
      <c r="L291" s="516"/>
      <c r="M291" s="22">
        <f>K291*12*I280</f>
        <v>17992.488000000001</v>
      </c>
    </row>
    <row r="292" spans="1:13" ht="15.75" thickBot="1">
      <c r="A292" s="29" t="s">
        <v>24</v>
      </c>
      <c r="B292" s="55"/>
      <c r="C292" s="55"/>
      <c r="D292" s="55"/>
      <c r="E292" s="55"/>
      <c r="F292" s="55"/>
      <c r="G292" s="55"/>
      <c r="H292" s="56"/>
      <c r="I292" s="32"/>
      <c r="J292" s="57"/>
      <c r="K292" s="34"/>
      <c r="L292" s="35"/>
      <c r="M292" s="36"/>
    </row>
    <row r="293" spans="1:13">
      <c r="A293" s="41" t="s">
        <v>25</v>
      </c>
      <c r="B293" s="58"/>
      <c r="C293" s="58"/>
      <c r="D293" s="58"/>
      <c r="E293" s="58"/>
      <c r="F293" s="58"/>
      <c r="G293" s="58"/>
      <c r="H293" s="59"/>
      <c r="I293" s="545" t="s">
        <v>14</v>
      </c>
      <c r="J293" s="546"/>
      <c r="K293" s="499">
        <v>3.72</v>
      </c>
      <c r="L293" s="500"/>
      <c r="M293" s="40">
        <f>K293*12*I280</f>
        <v>9008.3520000000008</v>
      </c>
    </row>
    <row r="294" spans="1:13">
      <c r="A294" s="37" t="s">
        <v>26</v>
      </c>
      <c r="B294" s="48"/>
      <c r="C294" s="48"/>
      <c r="D294" s="48"/>
      <c r="E294" s="48"/>
      <c r="F294" s="48"/>
      <c r="G294" s="48"/>
      <c r="H294" s="49"/>
      <c r="I294" s="172"/>
      <c r="J294" s="173"/>
      <c r="K294" s="1"/>
      <c r="L294" s="27"/>
      <c r="M294" s="40"/>
    </row>
    <row r="295" spans="1:13">
      <c r="A295" s="41" t="s">
        <v>15</v>
      </c>
      <c r="B295" s="8"/>
      <c r="C295" s="8"/>
      <c r="D295" s="8"/>
      <c r="E295" s="8"/>
      <c r="F295" s="8"/>
      <c r="G295" s="8"/>
      <c r="H295" s="9"/>
      <c r="I295" s="545" t="s">
        <v>16</v>
      </c>
      <c r="J295" s="546"/>
      <c r="K295" s="1"/>
      <c r="L295" s="27"/>
      <c r="M295" s="40"/>
    </row>
    <row r="296" spans="1:13">
      <c r="A296" s="37" t="s">
        <v>17</v>
      </c>
      <c r="B296" s="38"/>
      <c r="C296" s="38"/>
      <c r="D296" s="38"/>
      <c r="E296" s="38"/>
      <c r="F296" s="38"/>
      <c r="G296" s="38"/>
      <c r="H296" s="39"/>
      <c r="I296" s="560"/>
      <c r="J296" s="561"/>
      <c r="K296" s="1"/>
      <c r="L296" s="27"/>
      <c r="M296" s="40"/>
    </row>
    <row r="297" spans="1:13">
      <c r="A297" s="42" t="s">
        <v>27</v>
      </c>
      <c r="B297" s="43"/>
      <c r="C297" s="44"/>
      <c r="D297" s="8"/>
      <c r="E297" s="8"/>
      <c r="F297" s="8"/>
      <c r="G297" s="8"/>
      <c r="H297" s="9"/>
      <c r="I297" s="545" t="s">
        <v>16</v>
      </c>
      <c r="J297" s="546"/>
      <c r="K297" s="1"/>
      <c r="L297" s="27"/>
      <c r="M297" s="40"/>
    </row>
    <row r="298" spans="1:13">
      <c r="A298" s="41" t="s">
        <v>28</v>
      </c>
      <c r="B298" s="8"/>
      <c r="C298" s="8"/>
      <c r="D298" s="43"/>
      <c r="E298" s="43"/>
      <c r="F298" s="43"/>
      <c r="G298" s="43"/>
      <c r="H298" s="44"/>
      <c r="I298" s="558" t="s">
        <v>19</v>
      </c>
      <c r="J298" s="559"/>
      <c r="K298" s="497">
        <v>1.64</v>
      </c>
      <c r="L298" s="498"/>
      <c r="M298" s="40">
        <f>K298*12*I280</f>
        <v>3971.424</v>
      </c>
    </row>
    <row r="299" spans="1:13">
      <c r="A299" s="46" t="s">
        <v>29</v>
      </c>
      <c r="B299" s="62"/>
      <c r="C299" s="62"/>
      <c r="D299" s="62"/>
      <c r="E299" s="62"/>
      <c r="F299" s="62"/>
      <c r="G299" s="62"/>
      <c r="H299" s="63"/>
      <c r="I299" s="562" t="s">
        <v>95</v>
      </c>
      <c r="J299" s="563"/>
      <c r="K299" s="1"/>
      <c r="L299" s="27"/>
      <c r="M299" s="40"/>
    </row>
    <row r="300" spans="1:13">
      <c r="A300" s="37"/>
      <c r="B300" s="48"/>
      <c r="C300" s="48"/>
      <c r="D300" s="48"/>
      <c r="E300" s="48"/>
      <c r="F300" s="48"/>
      <c r="G300" s="48"/>
      <c r="H300" s="49"/>
      <c r="I300" s="50" t="s">
        <v>96</v>
      </c>
      <c r="J300" s="51"/>
      <c r="K300" s="47"/>
      <c r="L300" s="27"/>
      <c r="M300" s="40"/>
    </row>
    <row r="301" spans="1:13">
      <c r="A301" s="46" t="s">
        <v>30</v>
      </c>
      <c r="B301" s="62"/>
      <c r="C301" s="62"/>
      <c r="D301" s="62"/>
      <c r="E301" s="62"/>
      <c r="F301" s="62"/>
      <c r="G301" s="62"/>
      <c r="H301" s="63"/>
      <c r="I301" s="562" t="s">
        <v>19</v>
      </c>
      <c r="J301" s="563"/>
      <c r="K301" s="497">
        <v>2.0699999999999998</v>
      </c>
      <c r="L301" s="498"/>
      <c r="M301" s="40">
        <f>K301*12*I280</f>
        <v>5012.7119999999995</v>
      </c>
    </row>
    <row r="302" spans="1:13">
      <c r="A302" s="37" t="s">
        <v>31</v>
      </c>
      <c r="B302" s="48"/>
      <c r="C302" s="48"/>
      <c r="D302" s="48"/>
      <c r="E302" s="48"/>
      <c r="F302" s="48"/>
      <c r="G302" s="48"/>
      <c r="H302" s="49"/>
      <c r="I302" s="50"/>
      <c r="J302" s="51"/>
      <c r="K302" s="1"/>
      <c r="L302" s="27"/>
      <c r="M302" s="40"/>
    </row>
    <row r="303" spans="1:13">
      <c r="A303" s="46" t="s">
        <v>32</v>
      </c>
      <c r="B303" s="62"/>
      <c r="C303" s="62"/>
      <c r="D303" s="62"/>
      <c r="E303" s="62"/>
      <c r="F303" s="62"/>
      <c r="G303" s="62"/>
      <c r="H303" s="63"/>
      <c r="I303" s="545" t="s">
        <v>16</v>
      </c>
      <c r="J303" s="546"/>
      <c r="K303" s="1"/>
      <c r="L303" s="27"/>
      <c r="M303" s="40"/>
    </row>
    <row r="304" spans="1:13">
      <c r="A304" s="46" t="s">
        <v>33</v>
      </c>
      <c r="B304" s="62"/>
      <c r="C304" s="62"/>
      <c r="D304" s="62"/>
      <c r="E304" s="62"/>
      <c r="F304" s="62"/>
      <c r="G304" s="62"/>
      <c r="H304" s="63"/>
      <c r="I304" s="562" t="s">
        <v>97</v>
      </c>
      <c r="J304" s="563"/>
      <c r="K304" s="14"/>
      <c r="L304" s="15"/>
      <c r="M304" s="64"/>
    </row>
    <row r="305" spans="1:13" ht="15.75" thickBot="1">
      <c r="A305" s="37"/>
      <c r="B305" s="48"/>
      <c r="C305" s="48"/>
      <c r="D305" s="48"/>
      <c r="E305" s="48"/>
      <c r="F305" s="48"/>
      <c r="G305" s="48"/>
      <c r="H305" s="49"/>
      <c r="I305" s="564" t="s">
        <v>98</v>
      </c>
      <c r="J305" s="565"/>
      <c r="K305" s="103"/>
      <c r="L305" s="104"/>
      <c r="M305" s="105"/>
    </row>
    <row r="306" spans="1:13">
      <c r="A306" s="65" t="s">
        <v>34</v>
      </c>
      <c r="B306" s="18"/>
      <c r="C306" s="18"/>
      <c r="D306" s="18"/>
      <c r="E306" s="18"/>
      <c r="F306" s="18"/>
      <c r="G306" s="66"/>
      <c r="H306" s="67"/>
      <c r="I306" s="20"/>
      <c r="J306" s="21"/>
      <c r="K306" s="513">
        <f>K308+K315+K316+K320</f>
        <v>79.710000000000008</v>
      </c>
      <c r="L306" s="516"/>
      <c r="M306" s="22">
        <f>M308+M315+M316+M320</f>
        <v>193025.73600000003</v>
      </c>
    </row>
    <row r="307" spans="1:13" ht="15.75" thickBot="1">
      <c r="A307" s="106"/>
      <c r="B307" s="107"/>
      <c r="C307" s="107"/>
      <c r="D307" s="107"/>
      <c r="E307" s="107"/>
      <c r="F307" s="107"/>
      <c r="G307" s="107"/>
      <c r="H307" s="108"/>
      <c r="I307" s="32"/>
      <c r="J307" s="33"/>
      <c r="K307" s="34"/>
      <c r="L307" s="35"/>
      <c r="M307" s="36"/>
    </row>
    <row r="308" spans="1:13" ht="15.75" thickBot="1">
      <c r="A308" s="457" t="s">
        <v>35</v>
      </c>
      <c r="B308" s="458"/>
      <c r="C308" s="458"/>
      <c r="D308" s="458"/>
      <c r="E308" s="458"/>
      <c r="F308" s="458"/>
      <c r="G308" s="458"/>
      <c r="H308" s="473"/>
      <c r="I308" s="68"/>
      <c r="J308" s="69"/>
      <c r="K308" s="509">
        <f>SUM(K309:L314)</f>
        <v>10.540000000000001</v>
      </c>
      <c r="L308" s="510"/>
      <c r="M308" s="70">
        <f>K308*12*I280</f>
        <v>25523.664000000004</v>
      </c>
    </row>
    <row r="309" spans="1:13">
      <c r="A309" s="37" t="s">
        <v>36</v>
      </c>
      <c r="B309" s="48"/>
      <c r="C309" s="48"/>
      <c r="D309" s="48"/>
      <c r="E309" s="48"/>
      <c r="F309" s="48"/>
      <c r="G309" s="48"/>
      <c r="H309" s="49"/>
      <c r="I309" s="560" t="s">
        <v>37</v>
      </c>
      <c r="J309" s="561"/>
      <c r="K309" s="499">
        <v>2.84</v>
      </c>
      <c r="L309" s="500"/>
      <c r="M309" s="40">
        <f>K309*12*I280</f>
        <v>6877.3440000000001</v>
      </c>
    </row>
    <row r="310" spans="1:13">
      <c r="A310" s="42" t="s">
        <v>38</v>
      </c>
      <c r="B310" s="71"/>
      <c r="C310" s="71"/>
      <c r="D310" s="71"/>
      <c r="E310" s="71"/>
      <c r="F310" s="71"/>
      <c r="G310" s="71"/>
      <c r="H310" s="72"/>
      <c r="I310" s="560" t="s">
        <v>39</v>
      </c>
      <c r="J310" s="561"/>
      <c r="K310" s="497">
        <v>6.71</v>
      </c>
      <c r="L310" s="498"/>
      <c r="M310" s="40">
        <f>K310*12*I280</f>
        <v>16248.936</v>
      </c>
    </row>
    <row r="311" spans="1:13">
      <c r="A311" s="46" t="s">
        <v>40</v>
      </c>
      <c r="B311" s="62"/>
      <c r="C311" s="62"/>
      <c r="D311" s="62"/>
      <c r="E311" s="62"/>
      <c r="F311" s="62"/>
      <c r="G311" s="62"/>
      <c r="H311" s="63"/>
      <c r="I311" s="560" t="s">
        <v>19</v>
      </c>
      <c r="J311" s="561"/>
      <c r="K311" s="497">
        <v>0.76</v>
      </c>
      <c r="L311" s="498"/>
      <c r="M311" s="40">
        <f>K311*12*I280</f>
        <v>1840.4160000000004</v>
      </c>
    </row>
    <row r="312" spans="1:13">
      <c r="A312" s="73" t="s">
        <v>41</v>
      </c>
      <c r="B312" s="38"/>
      <c r="C312" s="38"/>
      <c r="D312" s="38"/>
      <c r="E312" s="48"/>
      <c r="F312" s="48"/>
      <c r="G312" s="48"/>
      <c r="H312" s="49"/>
      <c r="I312" s="50"/>
      <c r="J312" s="51"/>
      <c r="K312" s="26"/>
      <c r="L312" s="27"/>
      <c r="M312" s="40"/>
    </row>
    <row r="313" spans="1:13">
      <c r="A313" s="42" t="s">
        <v>42</v>
      </c>
      <c r="B313" s="71"/>
      <c r="C313" s="71"/>
      <c r="D313" s="71"/>
      <c r="E313" s="71"/>
      <c r="F313" s="71"/>
      <c r="G313" s="71"/>
      <c r="H313" s="72"/>
      <c r="I313" s="558" t="s">
        <v>14</v>
      </c>
      <c r="J313" s="559"/>
      <c r="K313" s="497">
        <v>0.23</v>
      </c>
      <c r="L313" s="498"/>
      <c r="M313" s="40">
        <f>K313*12*I280</f>
        <v>556.96800000000007</v>
      </c>
    </row>
    <row r="314" spans="1:13" ht="15.75" thickBot="1">
      <c r="A314" s="46" t="s">
        <v>43</v>
      </c>
      <c r="B314" s="62"/>
      <c r="C314" s="62"/>
      <c r="D314" s="62"/>
      <c r="E314" s="62"/>
      <c r="F314" s="62"/>
      <c r="G314" s="62"/>
      <c r="H314" s="63"/>
      <c r="I314" s="549" t="s">
        <v>14</v>
      </c>
      <c r="J314" s="550"/>
      <c r="K314" s="507"/>
      <c r="L314" s="508"/>
      <c r="M314" s="40">
        <f>K314*12*I280</f>
        <v>0</v>
      </c>
    </row>
    <row r="315" spans="1:13" ht="15.75" thickBot="1">
      <c r="A315" s="84" t="s">
        <v>155</v>
      </c>
      <c r="B315" s="85"/>
      <c r="C315" s="85"/>
      <c r="D315" s="85"/>
      <c r="E315" s="85"/>
      <c r="F315" s="85"/>
      <c r="G315" s="85"/>
      <c r="H315" s="86"/>
      <c r="I315" s="543" t="s">
        <v>71</v>
      </c>
      <c r="J315" s="544"/>
      <c r="K315" s="551">
        <v>66.67</v>
      </c>
      <c r="L315" s="552"/>
      <c r="M315" s="70">
        <f>K315*12*I280</f>
        <v>161448.07200000001</v>
      </c>
    </row>
    <row r="316" spans="1:13" ht="15.75" thickBot="1">
      <c r="A316" s="457" t="s">
        <v>154</v>
      </c>
      <c r="B316" s="458"/>
      <c r="C316" s="458"/>
      <c r="D316" s="458"/>
      <c r="E316" s="458"/>
      <c r="F316" s="458"/>
      <c r="G316" s="458"/>
      <c r="H316" s="473"/>
      <c r="I316" s="68"/>
      <c r="J316" s="69"/>
      <c r="K316" s="471">
        <v>2.38</v>
      </c>
      <c r="L316" s="472"/>
      <c r="M316" s="70">
        <f>K316*12*I280</f>
        <v>5763.4080000000004</v>
      </c>
    </row>
    <row r="317" spans="1:13">
      <c r="A317" s="41" t="s">
        <v>99</v>
      </c>
      <c r="B317" s="58"/>
      <c r="C317" s="58"/>
      <c r="D317" s="58"/>
      <c r="E317" s="58"/>
      <c r="F317" s="58"/>
      <c r="G317" s="58"/>
      <c r="H317" s="59"/>
      <c r="I317" s="547" t="s">
        <v>73</v>
      </c>
      <c r="J317" s="548"/>
      <c r="K317" s="87"/>
      <c r="L317" s="177"/>
      <c r="M317" s="40"/>
    </row>
    <row r="318" spans="1:13">
      <c r="A318" s="41" t="s">
        <v>100</v>
      </c>
      <c r="B318" s="58"/>
      <c r="C318" s="58"/>
      <c r="D318" s="58"/>
      <c r="E318" s="58"/>
      <c r="F318" s="58"/>
      <c r="G318" s="58"/>
      <c r="H318" s="59"/>
      <c r="I318" s="10"/>
      <c r="J318" s="11"/>
      <c r="K318" s="87"/>
      <c r="L318" s="177"/>
      <c r="M318" s="40"/>
    </row>
    <row r="319" spans="1:13" ht="15.75" thickBot="1">
      <c r="A319" s="41" t="s">
        <v>101</v>
      </c>
      <c r="B319" s="58"/>
      <c r="C319" s="58"/>
      <c r="D319" s="58"/>
      <c r="E319" s="58"/>
      <c r="F319" s="58"/>
      <c r="G319" s="58"/>
      <c r="H319" s="59"/>
      <c r="I319" s="109"/>
      <c r="J319" s="11"/>
      <c r="K319" s="87"/>
      <c r="L319" s="177"/>
      <c r="M319" s="40"/>
    </row>
    <row r="320" spans="1:13" ht="15.75" thickBot="1">
      <c r="A320" s="84" t="s">
        <v>153</v>
      </c>
      <c r="B320" s="85"/>
      <c r="C320" s="85"/>
      <c r="D320" s="85"/>
      <c r="E320" s="85"/>
      <c r="F320" s="85"/>
      <c r="G320" s="85"/>
      <c r="H320" s="86"/>
      <c r="I320" s="68"/>
      <c r="J320" s="69"/>
      <c r="K320" s="471">
        <v>0.12</v>
      </c>
      <c r="L320" s="472"/>
      <c r="M320" s="70">
        <f>K320*12*I280</f>
        <v>290.59199999999998</v>
      </c>
    </row>
    <row r="321" spans="1:13">
      <c r="A321" s="41" t="s">
        <v>75</v>
      </c>
      <c r="B321" s="58"/>
      <c r="C321" s="58"/>
      <c r="D321" s="58"/>
      <c r="E321" s="58"/>
      <c r="F321" s="58"/>
      <c r="G321" s="58"/>
      <c r="H321" s="59"/>
      <c r="I321" s="547" t="s">
        <v>14</v>
      </c>
      <c r="J321" s="548"/>
      <c r="K321" s="176"/>
      <c r="L321" s="177"/>
      <c r="M321" s="40"/>
    </row>
    <row r="322" spans="1:13" ht="15.75" thickBot="1">
      <c r="A322" s="41" t="s">
        <v>76</v>
      </c>
      <c r="B322" s="58"/>
      <c r="C322" s="58"/>
      <c r="D322" s="58"/>
      <c r="E322" s="58"/>
      <c r="F322" s="58"/>
      <c r="G322" s="58"/>
      <c r="H322" s="59"/>
      <c r="I322" s="10"/>
      <c r="J322" s="11"/>
      <c r="K322" s="176"/>
      <c r="L322" s="177"/>
      <c r="M322" s="40"/>
    </row>
    <row r="323" spans="1:13" ht="15.75" thickBot="1">
      <c r="A323" s="457" t="s">
        <v>77</v>
      </c>
      <c r="B323" s="458"/>
      <c r="C323" s="458"/>
      <c r="D323" s="458"/>
      <c r="E323" s="458"/>
      <c r="F323" s="458"/>
      <c r="G323" s="458"/>
      <c r="H323" s="473"/>
      <c r="I323" s="68"/>
      <c r="J323" s="69"/>
      <c r="K323" s="471">
        <v>8.81</v>
      </c>
      <c r="L323" s="472"/>
      <c r="M323" s="70">
        <f>K323*12*I280</f>
        <v>21334.296000000002</v>
      </c>
    </row>
    <row r="324" spans="1:13">
      <c r="A324" s="41" t="s">
        <v>102</v>
      </c>
      <c r="B324" s="79"/>
      <c r="C324" s="79"/>
      <c r="D324" s="79"/>
      <c r="E324" s="79"/>
      <c r="F324" s="58"/>
      <c r="G324" s="79"/>
      <c r="H324" s="59"/>
      <c r="I324" s="545" t="s">
        <v>78</v>
      </c>
      <c r="J324" s="546"/>
      <c r="K324" s="87"/>
      <c r="L324" s="177"/>
      <c r="M324" s="40"/>
    </row>
    <row r="325" spans="1:13">
      <c r="A325" s="41" t="s">
        <v>103</v>
      </c>
      <c r="B325" s="79"/>
      <c r="C325" s="79"/>
      <c r="D325" s="79"/>
      <c r="E325" s="79"/>
      <c r="F325" s="58"/>
      <c r="G325" s="79"/>
      <c r="H325" s="59"/>
      <c r="I325" s="545" t="s">
        <v>79</v>
      </c>
      <c r="J325" s="546"/>
      <c r="K325" s="87"/>
      <c r="L325" s="177"/>
      <c r="M325" s="40"/>
    </row>
    <row r="326" spans="1:13">
      <c r="A326" s="41" t="s">
        <v>104</v>
      </c>
      <c r="B326" s="79"/>
      <c r="C326" s="79"/>
      <c r="D326" s="79"/>
      <c r="E326" s="79"/>
      <c r="F326" s="58"/>
      <c r="G326" s="79"/>
      <c r="H326" s="59"/>
      <c r="I326" s="545" t="s">
        <v>80</v>
      </c>
      <c r="J326" s="546"/>
      <c r="K326" s="87"/>
      <c r="L326" s="177"/>
      <c r="M326" s="40"/>
    </row>
    <row r="327" spans="1:13">
      <c r="A327" s="41" t="s">
        <v>105</v>
      </c>
      <c r="B327" s="79"/>
      <c r="C327" s="79"/>
      <c r="D327" s="79"/>
      <c r="E327" s="79"/>
      <c r="F327" s="58"/>
      <c r="G327" s="79"/>
      <c r="H327" s="59"/>
      <c r="I327" s="545" t="s">
        <v>81</v>
      </c>
      <c r="J327" s="546"/>
      <c r="K327" s="87"/>
      <c r="L327" s="177"/>
      <c r="M327" s="40"/>
    </row>
    <row r="328" spans="1:13">
      <c r="A328" s="41" t="s">
        <v>106</v>
      </c>
      <c r="B328" s="79"/>
      <c r="C328" s="79"/>
      <c r="D328" s="79"/>
      <c r="E328" s="79"/>
      <c r="F328" s="58"/>
      <c r="G328" s="79"/>
      <c r="H328" s="59"/>
      <c r="I328" s="545" t="s">
        <v>82</v>
      </c>
      <c r="J328" s="546"/>
      <c r="K328" s="87"/>
      <c r="L328" s="177"/>
      <c r="M328" s="40"/>
    </row>
    <row r="329" spans="1:13">
      <c r="A329" s="41" t="s">
        <v>107</v>
      </c>
      <c r="B329" s="79"/>
      <c r="C329" s="79"/>
      <c r="D329" s="79"/>
      <c r="E329" s="79"/>
      <c r="F329" s="58"/>
      <c r="G329" s="79"/>
      <c r="H329" s="59"/>
      <c r="I329" s="10"/>
      <c r="J329" s="11"/>
      <c r="K329" s="87"/>
      <c r="L329" s="88"/>
      <c r="M329" s="40"/>
    </row>
    <row r="330" spans="1:13">
      <c r="A330" s="41" t="s">
        <v>108</v>
      </c>
      <c r="B330" s="79"/>
      <c r="C330" s="79"/>
      <c r="D330" s="79"/>
      <c r="E330" s="79"/>
      <c r="F330" s="58"/>
      <c r="G330" s="79"/>
      <c r="H330" s="59"/>
      <c r="I330" s="10"/>
      <c r="J330" s="11"/>
      <c r="K330" s="87"/>
      <c r="L330" s="177"/>
      <c r="M330" s="40"/>
    </row>
    <row r="331" spans="1:13">
      <c r="A331" s="41" t="s">
        <v>109</v>
      </c>
      <c r="B331" s="79"/>
      <c r="C331" s="79"/>
      <c r="D331" s="79"/>
      <c r="E331" s="79"/>
      <c r="F331" s="58"/>
      <c r="G331" s="79"/>
      <c r="H331" s="59"/>
      <c r="I331" s="10"/>
      <c r="J331" s="11"/>
      <c r="K331" s="87"/>
      <c r="L331" s="177"/>
      <c r="M331" s="40"/>
    </row>
    <row r="332" spans="1:13">
      <c r="A332" s="41" t="s">
        <v>83</v>
      </c>
      <c r="B332" s="79"/>
      <c r="C332" s="79"/>
      <c r="D332" s="79"/>
      <c r="E332" s="79"/>
      <c r="F332" s="58"/>
      <c r="G332" s="79"/>
      <c r="H332" s="59"/>
      <c r="I332" s="10"/>
      <c r="J332" s="11"/>
      <c r="K332" s="87"/>
      <c r="L332" s="177"/>
      <c r="M332" s="40"/>
    </row>
    <row r="333" spans="1:13">
      <c r="A333" s="41" t="s">
        <v>110</v>
      </c>
      <c r="B333" s="79"/>
      <c r="C333" s="79"/>
      <c r="D333" s="79"/>
      <c r="E333" s="79"/>
      <c r="F333" s="58"/>
      <c r="G333" s="79"/>
      <c r="H333" s="59"/>
      <c r="I333" s="10"/>
      <c r="J333" s="11"/>
      <c r="K333" s="87"/>
      <c r="L333" s="177"/>
      <c r="M333" s="40"/>
    </row>
    <row r="334" spans="1:13" ht="15.75" thickBot="1">
      <c r="A334" s="754" t="s">
        <v>111</v>
      </c>
      <c r="B334" s="753"/>
      <c r="C334" s="753"/>
      <c r="D334" s="753"/>
      <c r="E334" s="753"/>
      <c r="F334" s="753"/>
      <c r="G334" s="753"/>
      <c r="H334" s="752"/>
      <c r="I334" s="10"/>
      <c r="J334" s="11"/>
      <c r="K334" s="26"/>
      <c r="L334" s="27"/>
      <c r="M334" s="40"/>
    </row>
    <row r="335" spans="1:13">
      <c r="A335" s="89" t="s">
        <v>84</v>
      </c>
      <c r="B335" s="90"/>
      <c r="C335" s="90"/>
      <c r="D335" s="90"/>
      <c r="E335" s="90"/>
      <c r="F335" s="90"/>
      <c r="G335" s="90"/>
      <c r="H335" s="90"/>
      <c r="I335" s="547" t="s">
        <v>85</v>
      </c>
      <c r="J335" s="548"/>
      <c r="K335" s="91"/>
      <c r="L335" s="92"/>
      <c r="M335" s="22"/>
    </row>
    <row r="336" spans="1:13" ht="15.75" thickBot="1">
      <c r="A336" s="93" t="s">
        <v>86</v>
      </c>
      <c r="B336" s="94"/>
      <c r="C336" s="94"/>
      <c r="D336" s="94"/>
      <c r="E336" s="94"/>
      <c r="F336" s="94"/>
      <c r="G336" s="94"/>
      <c r="H336" s="94"/>
      <c r="I336" s="95"/>
      <c r="J336" s="33"/>
      <c r="K336" s="34"/>
      <c r="L336" s="35"/>
      <c r="M336" s="36"/>
    </row>
    <row r="337" spans="1:13" ht="15.75" thickBot="1">
      <c r="A337" s="174" t="s">
        <v>152</v>
      </c>
      <c r="B337" s="175"/>
      <c r="C337" s="175"/>
      <c r="D337" s="175"/>
      <c r="E337" s="175"/>
      <c r="F337" s="175"/>
      <c r="G337" s="175"/>
      <c r="H337" s="175"/>
      <c r="I337" s="178"/>
      <c r="J337" s="751"/>
      <c r="K337" s="462">
        <v>1.4</v>
      </c>
      <c r="L337" s="463"/>
      <c r="M337" s="96">
        <f>K337*12*I280</f>
        <v>3390.24</v>
      </c>
    </row>
    <row r="338" spans="1:13" ht="16.5" thickBot="1">
      <c r="A338" s="662" t="s">
        <v>91</v>
      </c>
      <c r="B338" s="663"/>
      <c r="C338" s="663"/>
      <c r="D338" s="663"/>
      <c r="E338" s="663"/>
      <c r="F338" s="663"/>
      <c r="G338" s="663"/>
      <c r="H338" s="663"/>
      <c r="I338" s="178"/>
      <c r="J338" s="179"/>
      <c r="K338" s="490">
        <f>K340/105*100</f>
        <v>101.38095238095239</v>
      </c>
      <c r="L338" s="463"/>
      <c r="M338" s="280">
        <f>K338*I280*12</f>
        <v>245504.11428571434</v>
      </c>
    </row>
    <row r="339" spans="1:13" ht="16.5" thickBot="1">
      <c r="A339" s="640" t="s">
        <v>92</v>
      </c>
      <c r="B339" s="641"/>
      <c r="C339" s="641"/>
      <c r="D339" s="641"/>
      <c r="E339" s="641"/>
      <c r="F339" s="641"/>
      <c r="G339" s="641"/>
      <c r="H339" s="641"/>
      <c r="I339" s="178"/>
      <c r="J339" s="179"/>
      <c r="K339" s="490">
        <f>K340-K338</f>
        <v>5.0690476190476232</v>
      </c>
      <c r="L339" s="463"/>
      <c r="M339" s="280">
        <f>K339*I280*12</f>
        <v>12275.205714285725</v>
      </c>
    </row>
    <row r="340" spans="1:13" ht="16.5" thickBot="1">
      <c r="A340" s="575" t="s">
        <v>93</v>
      </c>
      <c r="B340" s="576"/>
      <c r="C340" s="576"/>
      <c r="D340" s="576"/>
      <c r="E340" s="576"/>
      <c r="F340" s="576"/>
      <c r="G340" s="576"/>
      <c r="H340" s="576"/>
      <c r="I340" s="101"/>
      <c r="J340" s="102"/>
      <c r="K340" s="452">
        <f>K337+K323+K306+K291+K281</f>
        <v>106.45000000000002</v>
      </c>
      <c r="L340" s="453"/>
      <c r="M340" s="280">
        <f>M337+N338+M323+M306+M291+M281</f>
        <v>257779.32000000004</v>
      </c>
    </row>
    <row r="342" spans="1:13" ht="15.75">
      <c r="A342" s="570" t="s">
        <v>0</v>
      </c>
      <c r="B342" s="570"/>
      <c r="C342" s="570"/>
      <c r="D342" s="570"/>
      <c r="E342" s="570"/>
      <c r="F342" s="570"/>
      <c r="G342" s="570"/>
      <c r="H342" s="570"/>
      <c r="I342" s="570"/>
      <c r="J342" s="570"/>
      <c r="K342" s="570"/>
      <c r="L342" s="570"/>
      <c r="M342" s="1"/>
    </row>
    <row r="343" spans="1:13" ht="15.75">
      <c r="A343" s="527" t="s">
        <v>120</v>
      </c>
      <c r="B343" s="527"/>
      <c r="C343" s="527"/>
      <c r="D343" s="527"/>
      <c r="E343" s="527"/>
      <c r="F343" s="527"/>
      <c r="G343" s="527"/>
      <c r="H343" s="527"/>
      <c r="I343" s="527"/>
      <c r="J343" s="527"/>
      <c r="K343" s="527"/>
      <c r="L343" s="527"/>
      <c r="M343" s="1"/>
    </row>
    <row r="344" spans="1:13" ht="15.75">
      <c r="A344" s="2"/>
      <c r="B344" s="2"/>
      <c r="C344" s="2"/>
      <c r="D344" s="2"/>
      <c r="E344" s="2"/>
      <c r="F344" s="2" t="s">
        <v>157</v>
      </c>
      <c r="G344" s="2"/>
      <c r="H344" s="2"/>
      <c r="I344" s="2"/>
      <c r="J344" s="2"/>
      <c r="K344" s="2"/>
      <c r="L344" s="2"/>
      <c r="M344" s="1"/>
    </row>
    <row r="345" spans="1:13">
      <c r="A345" s="3"/>
      <c r="B345" s="4"/>
      <c r="C345" s="572" t="s">
        <v>2</v>
      </c>
      <c r="D345" s="572"/>
      <c r="E345" s="572"/>
      <c r="F345" s="4"/>
      <c r="G345" s="4"/>
      <c r="H345" s="5"/>
      <c r="I345" s="562" t="s">
        <v>3</v>
      </c>
      <c r="J345" s="563"/>
      <c r="K345" s="503" t="s">
        <v>4</v>
      </c>
      <c r="L345" s="504"/>
      <c r="M345" s="6"/>
    </row>
    <row r="346" spans="1:13">
      <c r="A346" s="7"/>
      <c r="B346" s="8"/>
      <c r="C346" s="8"/>
      <c r="D346" s="8"/>
      <c r="E346" s="8"/>
      <c r="F346" s="8"/>
      <c r="G346" s="8"/>
      <c r="H346" s="9"/>
      <c r="I346" s="10"/>
      <c r="J346" s="11"/>
      <c r="K346" s="464" t="s">
        <v>5</v>
      </c>
      <c r="L346" s="465"/>
      <c r="M346" s="12" t="s">
        <v>6</v>
      </c>
    </row>
    <row r="347" spans="1:13">
      <c r="A347" s="7"/>
      <c r="B347" s="8"/>
      <c r="C347" s="8"/>
      <c r="D347" s="8"/>
      <c r="E347" s="8"/>
      <c r="F347" s="8"/>
      <c r="G347" s="8"/>
      <c r="H347" s="9"/>
      <c r="I347" s="545" t="s">
        <v>7</v>
      </c>
      <c r="J347" s="546"/>
      <c r="K347" s="501" t="s">
        <v>8</v>
      </c>
      <c r="L347" s="502"/>
      <c r="M347" s="12" t="s">
        <v>9</v>
      </c>
    </row>
    <row r="348" spans="1:13" ht="16.5" thickBot="1">
      <c r="A348" s="13"/>
      <c r="B348" s="14"/>
      <c r="C348" s="14"/>
      <c r="D348" s="14"/>
      <c r="E348" s="14"/>
      <c r="F348" s="14"/>
      <c r="G348" s="14"/>
      <c r="H348" s="15"/>
      <c r="I348" s="566">
        <v>201.8</v>
      </c>
      <c r="J348" s="567"/>
      <c r="K348" s="568"/>
      <c r="L348" s="569"/>
      <c r="M348" s="16"/>
    </row>
    <row r="349" spans="1:13">
      <c r="A349" s="17" t="s">
        <v>10</v>
      </c>
      <c r="B349" s="18"/>
      <c r="C349" s="18"/>
      <c r="D349" s="18"/>
      <c r="E349" s="18"/>
      <c r="F349" s="18"/>
      <c r="G349" s="18"/>
      <c r="H349" s="19"/>
      <c r="I349" s="20"/>
      <c r="J349" s="21"/>
      <c r="K349" s="525">
        <f>K352+K355</f>
        <v>9.1</v>
      </c>
      <c r="L349" s="516"/>
      <c r="M349" s="22">
        <f>K349*12*I348</f>
        <v>22036.559999999998</v>
      </c>
    </row>
    <row r="350" spans="1:13">
      <c r="A350" s="23" t="s">
        <v>11</v>
      </c>
      <c r="B350" s="24"/>
      <c r="C350" s="24"/>
      <c r="D350" s="24"/>
      <c r="E350" s="24"/>
      <c r="F350" s="24"/>
      <c r="G350" s="24"/>
      <c r="H350" s="25"/>
      <c r="I350" s="10"/>
      <c r="J350" s="11"/>
      <c r="K350" s="26"/>
      <c r="L350" s="27"/>
      <c r="M350" s="28"/>
    </row>
    <row r="351" spans="1:13" ht="15.75" thickBot="1">
      <c r="A351" s="29" t="s">
        <v>12</v>
      </c>
      <c r="B351" s="30"/>
      <c r="C351" s="30"/>
      <c r="D351" s="30"/>
      <c r="E351" s="30"/>
      <c r="F351" s="30"/>
      <c r="G351" s="30"/>
      <c r="H351" s="31"/>
      <c r="I351" s="32"/>
      <c r="J351" s="33"/>
      <c r="K351" s="34"/>
      <c r="L351" s="35"/>
      <c r="M351" s="36"/>
    </row>
    <row r="352" spans="1:13">
      <c r="A352" s="37" t="s">
        <v>13</v>
      </c>
      <c r="B352" s="38"/>
      <c r="C352" s="38"/>
      <c r="D352" s="38"/>
      <c r="E352" s="38"/>
      <c r="F352" s="38"/>
      <c r="G352" s="38"/>
      <c r="H352" s="39"/>
      <c r="I352" s="560" t="s">
        <v>14</v>
      </c>
      <c r="J352" s="561"/>
      <c r="K352" s="499">
        <v>5.45</v>
      </c>
      <c r="L352" s="500"/>
      <c r="M352" s="40">
        <f>K352*12*I348</f>
        <v>13197.720000000001</v>
      </c>
    </row>
    <row r="353" spans="1:13">
      <c r="A353" s="41" t="s">
        <v>15</v>
      </c>
      <c r="B353" s="8"/>
      <c r="C353" s="8"/>
      <c r="D353" s="8"/>
      <c r="E353" s="8"/>
      <c r="F353" s="8"/>
      <c r="G353" s="8"/>
      <c r="H353" s="9"/>
      <c r="I353" s="545" t="s">
        <v>16</v>
      </c>
      <c r="J353" s="546"/>
      <c r="K353" s="1"/>
      <c r="L353" s="27"/>
      <c r="M353" s="40"/>
    </row>
    <row r="354" spans="1:13">
      <c r="A354" s="37" t="s">
        <v>17</v>
      </c>
      <c r="B354" s="38"/>
      <c r="C354" s="38"/>
      <c r="D354" s="38"/>
      <c r="E354" s="38"/>
      <c r="F354" s="38"/>
      <c r="G354" s="38"/>
      <c r="H354" s="39"/>
      <c r="I354" s="560"/>
      <c r="J354" s="561"/>
      <c r="K354" s="1"/>
      <c r="L354" s="27"/>
      <c r="M354" s="40"/>
    </row>
    <row r="355" spans="1:13">
      <c r="A355" s="37" t="s">
        <v>18</v>
      </c>
      <c r="B355" s="38"/>
      <c r="C355" s="38"/>
      <c r="D355" s="38"/>
      <c r="E355" s="38"/>
      <c r="F355" s="38"/>
      <c r="G355" s="38"/>
      <c r="H355" s="39"/>
      <c r="I355" s="558" t="s">
        <v>19</v>
      </c>
      <c r="J355" s="559"/>
      <c r="K355" s="497">
        <v>3.65</v>
      </c>
      <c r="L355" s="498"/>
      <c r="M355" s="40">
        <f>K355*12*I348</f>
        <v>8838.84</v>
      </c>
    </row>
    <row r="356" spans="1:13" ht="15.75">
      <c r="A356" s="42" t="s">
        <v>20</v>
      </c>
      <c r="B356" s="43"/>
      <c r="C356" s="43"/>
      <c r="D356" s="43"/>
      <c r="E356" s="43"/>
      <c r="F356" s="43"/>
      <c r="G356" s="43"/>
      <c r="H356" s="44"/>
      <c r="I356" s="545" t="s">
        <v>16</v>
      </c>
      <c r="J356" s="546"/>
      <c r="K356" s="2"/>
      <c r="L356" s="45"/>
      <c r="M356" s="40"/>
    </row>
    <row r="357" spans="1:13">
      <c r="A357" s="46" t="s">
        <v>21</v>
      </c>
      <c r="B357" s="4"/>
      <c r="C357" s="4"/>
      <c r="D357" s="4"/>
      <c r="E357" s="4"/>
      <c r="F357" s="4"/>
      <c r="G357" s="4"/>
      <c r="H357" s="5"/>
      <c r="I357" s="545"/>
      <c r="J357" s="546"/>
      <c r="K357" s="47"/>
      <c r="L357" s="27"/>
      <c r="M357" s="40"/>
    </row>
    <row r="358" spans="1:13" ht="15.75" thickBot="1">
      <c r="A358" s="37" t="s">
        <v>22</v>
      </c>
      <c r="B358" s="48"/>
      <c r="C358" s="48"/>
      <c r="D358" s="48"/>
      <c r="E358" s="48"/>
      <c r="F358" s="48"/>
      <c r="G358" s="48"/>
      <c r="H358" s="49"/>
      <c r="I358" s="50"/>
      <c r="J358" s="51"/>
      <c r="K358" s="474"/>
      <c r="L358" s="475"/>
      <c r="M358" s="40"/>
    </row>
    <row r="359" spans="1:13">
      <c r="A359" s="17" t="s">
        <v>23</v>
      </c>
      <c r="B359" s="52"/>
      <c r="C359" s="52"/>
      <c r="D359" s="52"/>
      <c r="E359" s="52"/>
      <c r="F359" s="52"/>
      <c r="G359" s="52"/>
      <c r="H359" s="53"/>
      <c r="I359" s="20"/>
      <c r="J359" s="54"/>
      <c r="K359" s="515">
        <f>K361+K366+K369</f>
        <v>7.43</v>
      </c>
      <c r="L359" s="516"/>
      <c r="M359" s="22">
        <f>K359*12*I348</f>
        <v>17992.488000000001</v>
      </c>
    </row>
    <row r="360" spans="1:13" ht="15.75" thickBot="1">
      <c r="A360" s="29" t="s">
        <v>24</v>
      </c>
      <c r="B360" s="55"/>
      <c r="C360" s="55"/>
      <c r="D360" s="55"/>
      <c r="E360" s="55"/>
      <c r="F360" s="55"/>
      <c r="G360" s="55"/>
      <c r="H360" s="56"/>
      <c r="I360" s="32"/>
      <c r="J360" s="57"/>
      <c r="K360" s="34"/>
      <c r="L360" s="35"/>
      <c r="M360" s="36"/>
    </row>
    <row r="361" spans="1:13">
      <c r="A361" s="41" t="s">
        <v>25</v>
      </c>
      <c r="B361" s="58"/>
      <c r="C361" s="58"/>
      <c r="D361" s="58"/>
      <c r="E361" s="58"/>
      <c r="F361" s="58"/>
      <c r="G361" s="58"/>
      <c r="H361" s="59"/>
      <c r="I361" s="545" t="s">
        <v>14</v>
      </c>
      <c r="J361" s="546"/>
      <c r="K361" s="499">
        <v>3.72</v>
      </c>
      <c r="L361" s="500"/>
      <c r="M361" s="40">
        <f>K361*12*I348</f>
        <v>9008.3520000000008</v>
      </c>
    </row>
    <row r="362" spans="1:13">
      <c r="A362" s="37" t="s">
        <v>26</v>
      </c>
      <c r="B362" s="48"/>
      <c r="C362" s="48"/>
      <c r="D362" s="48"/>
      <c r="E362" s="48"/>
      <c r="F362" s="48"/>
      <c r="G362" s="48"/>
      <c r="H362" s="49"/>
      <c r="I362" s="172"/>
      <c r="J362" s="173"/>
      <c r="K362" s="1"/>
      <c r="L362" s="27"/>
      <c r="M362" s="40"/>
    </row>
    <row r="363" spans="1:13">
      <c r="A363" s="41" t="s">
        <v>15</v>
      </c>
      <c r="B363" s="8"/>
      <c r="C363" s="8"/>
      <c r="D363" s="8"/>
      <c r="E363" s="8"/>
      <c r="F363" s="8"/>
      <c r="G363" s="8"/>
      <c r="H363" s="9"/>
      <c r="I363" s="545" t="s">
        <v>16</v>
      </c>
      <c r="J363" s="546"/>
      <c r="K363" s="1"/>
      <c r="L363" s="27"/>
      <c r="M363" s="40"/>
    </row>
    <row r="364" spans="1:13">
      <c r="A364" s="37" t="s">
        <v>17</v>
      </c>
      <c r="B364" s="38"/>
      <c r="C364" s="38"/>
      <c r="D364" s="38"/>
      <c r="E364" s="38"/>
      <c r="F364" s="38"/>
      <c r="G364" s="38"/>
      <c r="H364" s="39"/>
      <c r="I364" s="560"/>
      <c r="J364" s="561"/>
      <c r="K364" s="1"/>
      <c r="L364" s="27"/>
      <c r="M364" s="40"/>
    </row>
    <row r="365" spans="1:13">
      <c r="A365" s="42" t="s">
        <v>27</v>
      </c>
      <c r="B365" s="43"/>
      <c r="C365" s="44"/>
      <c r="D365" s="8"/>
      <c r="E365" s="8"/>
      <c r="F365" s="8"/>
      <c r="G365" s="8"/>
      <c r="H365" s="9"/>
      <c r="I365" s="545" t="s">
        <v>16</v>
      </c>
      <c r="J365" s="546"/>
      <c r="K365" s="1"/>
      <c r="L365" s="27"/>
      <c r="M365" s="40"/>
    </row>
    <row r="366" spans="1:13">
      <c r="A366" s="41" t="s">
        <v>28</v>
      </c>
      <c r="B366" s="8"/>
      <c r="C366" s="8"/>
      <c r="D366" s="43"/>
      <c r="E366" s="43"/>
      <c r="F366" s="43"/>
      <c r="G366" s="43"/>
      <c r="H366" s="44"/>
      <c r="I366" s="558" t="s">
        <v>19</v>
      </c>
      <c r="J366" s="559"/>
      <c r="K366" s="497">
        <v>1.64</v>
      </c>
      <c r="L366" s="498"/>
      <c r="M366" s="40">
        <f>K366*12*I348</f>
        <v>3971.424</v>
      </c>
    </row>
    <row r="367" spans="1:13">
      <c r="A367" s="46" t="s">
        <v>29</v>
      </c>
      <c r="B367" s="62"/>
      <c r="C367" s="62"/>
      <c r="D367" s="62"/>
      <c r="E367" s="62"/>
      <c r="F367" s="62"/>
      <c r="G367" s="62"/>
      <c r="H367" s="63"/>
      <c r="I367" s="562" t="s">
        <v>95</v>
      </c>
      <c r="J367" s="563"/>
      <c r="K367" s="1"/>
      <c r="L367" s="27"/>
      <c r="M367" s="40"/>
    </row>
    <row r="368" spans="1:13">
      <c r="A368" s="37"/>
      <c r="B368" s="48"/>
      <c r="C368" s="48"/>
      <c r="D368" s="48"/>
      <c r="E368" s="48"/>
      <c r="F368" s="48"/>
      <c r="G368" s="48"/>
      <c r="H368" s="49"/>
      <c r="I368" s="50" t="s">
        <v>96</v>
      </c>
      <c r="J368" s="51"/>
      <c r="K368" s="47"/>
      <c r="L368" s="27"/>
      <c r="M368" s="40"/>
    </row>
    <row r="369" spans="1:13">
      <c r="A369" s="46" t="s">
        <v>30</v>
      </c>
      <c r="B369" s="62"/>
      <c r="C369" s="62"/>
      <c r="D369" s="62"/>
      <c r="E369" s="62"/>
      <c r="F369" s="62"/>
      <c r="G369" s="62"/>
      <c r="H369" s="63"/>
      <c r="I369" s="562" t="s">
        <v>19</v>
      </c>
      <c r="J369" s="563"/>
      <c r="K369" s="497">
        <v>2.0699999999999998</v>
      </c>
      <c r="L369" s="498"/>
      <c r="M369" s="40">
        <f>K369*12*I348</f>
        <v>5012.7119999999995</v>
      </c>
    </row>
    <row r="370" spans="1:13">
      <c r="A370" s="37" t="s">
        <v>31</v>
      </c>
      <c r="B370" s="48"/>
      <c r="C370" s="48"/>
      <c r="D370" s="48"/>
      <c r="E370" s="48"/>
      <c r="F370" s="48"/>
      <c r="G370" s="48"/>
      <c r="H370" s="49"/>
      <c r="I370" s="50"/>
      <c r="J370" s="51"/>
      <c r="K370" s="1"/>
      <c r="L370" s="27"/>
      <c r="M370" s="40"/>
    </row>
    <row r="371" spans="1:13">
      <c r="A371" s="46" t="s">
        <v>32</v>
      </c>
      <c r="B371" s="62"/>
      <c r="C371" s="62"/>
      <c r="D371" s="62"/>
      <c r="E371" s="62"/>
      <c r="F371" s="62"/>
      <c r="G371" s="62"/>
      <c r="H371" s="63"/>
      <c r="I371" s="545" t="s">
        <v>16</v>
      </c>
      <c r="J371" s="546"/>
      <c r="K371" s="1"/>
      <c r="L371" s="27"/>
      <c r="M371" s="40"/>
    </row>
    <row r="372" spans="1:13">
      <c r="A372" s="46" t="s">
        <v>33</v>
      </c>
      <c r="B372" s="62"/>
      <c r="C372" s="62"/>
      <c r="D372" s="62"/>
      <c r="E372" s="62"/>
      <c r="F372" s="62"/>
      <c r="G372" s="62"/>
      <c r="H372" s="63"/>
      <c r="I372" s="562" t="s">
        <v>97</v>
      </c>
      <c r="J372" s="563"/>
      <c r="K372" s="14"/>
      <c r="L372" s="15"/>
      <c r="M372" s="64"/>
    </row>
    <row r="373" spans="1:13" ht="15.75" thickBot="1">
      <c r="A373" s="37"/>
      <c r="B373" s="48"/>
      <c r="C373" s="48"/>
      <c r="D373" s="48"/>
      <c r="E373" s="48"/>
      <c r="F373" s="48"/>
      <c r="G373" s="48"/>
      <c r="H373" s="49"/>
      <c r="I373" s="564" t="s">
        <v>98</v>
      </c>
      <c r="J373" s="565"/>
      <c r="K373" s="103"/>
      <c r="L373" s="104"/>
      <c r="M373" s="105"/>
    </row>
    <row r="374" spans="1:13">
      <c r="A374" s="65" t="s">
        <v>34</v>
      </c>
      <c r="B374" s="18"/>
      <c r="C374" s="18"/>
      <c r="D374" s="18"/>
      <c r="E374" s="18"/>
      <c r="F374" s="18"/>
      <c r="G374" s="66"/>
      <c r="H374" s="67"/>
      <c r="I374" s="20"/>
      <c r="J374" s="21"/>
      <c r="K374" s="513">
        <f>K376+K383+K384+K388</f>
        <v>60.1</v>
      </c>
      <c r="L374" s="516"/>
      <c r="M374" s="22">
        <f>M376+M383+M384+M388</f>
        <v>145538.16000000003</v>
      </c>
    </row>
    <row r="375" spans="1:13" ht="15.75" thickBot="1">
      <c r="A375" s="106"/>
      <c r="B375" s="107"/>
      <c r="C375" s="107"/>
      <c r="D375" s="107"/>
      <c r="E375" s="107"/>
      <c r="F375" s="107"/>
      <c r="G375" s="107"/>
      <c r="H375" s="108"/>
      <c r="I375" s="32"/>
      <c r="J375" s="33"/>
      <c r="K375" s="34"/>
      <c r="L375" s="35"/>
      <c r="M375" s="36"/>
    </row>
    <row r="376" spans="1:13" ht="15.75" thickBot="1">
      <c r="A376" s="457" t="s">
        <v>35</v>
      </c>
      <c r="B376" s="458"/>
      <c r="C376" s="458"/>
      <c r="D376" s="458"/>
      <c r="E376" s="458"/>
      <c r="F376" s="458"/>
      <c r="G376" s="458"/>
      <c r="H376" s="473"/>
      <c r="I376" s="68"/>
      <c r="J376" s="69"/>
      <c r="K376" s="509">
        <f>SUM(K377:L382)</f>
        <v>10.540000000000001</v>
      </c>
      <c r="L376" s="510"/>
      <c r="M376" s="70">
        <f>K376*12*I348</f>
        <v>25523.664000000004</v>
      </c>
    </row>
    <row r="377" spans="1:13">
      <c r="A377" s="37" t="s">
        <v>36</v>
      </c>
      <c r="B377" s="48"/>
      <c r="C377" s="48"/>
      <c r="D377" s="48"/>
      <c r="E377" s="48"/>
      <c r="F377" s="48"/>
      <c r="G377" s="48"/>
      <c r="H377" s="49"/>
      <c r="I377" s="560" t="s">
        <v>37</v>
      </c>
      <c r="J377" s="561"/>
      <c r="K377" s="499">
        <v>2.84</v>
      </c>
      <c r="L377" s="500"/>
      <c r="M377" s="40">
        <f>K377*12*I348</f>
        <v>6877.3440000000001</v>
      </c>
    </row>
    <row r="378" spans="1:13">
      <c r="A378" s="42" t="s">
        <v>38</v>
      </c>
      <c r="B378" s="71"/>
      <c r="C378" s="71"/>
      <c r="D378" s="71"/>
      <c r="E378" s="71"/>
      <c r="F378" s="71"/>
      <c r="G378" s="71"/>
      <c r="H378" s="72"/>
      <c r="I378" s="560" t="s">
        <v>39</v>
      </c>
      <c r="J378" s="561"/>
      <c r="K378" s="497">
        <v>6.71</v>
      </c>
      <c r="L378" s="498"/>
      <c r="M378" s="40">
        <f>K378*12*I348</f>
        <v>16248.936</v>
      </c>
    </row>
    <row r="379" spans="1:13">
      <c r="A379" s="46" t="s">
        <v>40</v>
      </c>
      <c r="B379" s="62"/>
      <c r="C379" s="62"/>
      <c r="D379" s="62"/>
      <c r="E379" s="62"/>
      <c r="F379" s="62"/>
      <c r="G379" s="62"/>
      <c r="H379" s="63"/>
      <c r="I379" s="560" t="s">
        <v>19</v>
      </c>
      <c r="J379" s="561"/>
      <c r="K379" s="497">
        <v>0.76</v>
      </c>
      <c r="L379" s="498"/>
      <c r="M379" s="40">
        <f>K379*12*I348</f>
        <v>1840.4160000000004</v>
      </c>
    </row>
    <row r="380" spans="1:13">
      <c r="A380" s="73" t="s">
        <v>41</v>
      </c>
      <c r="B380" s="38"/>
      <c r="C380" s="38"/>
      <c r="D380" s="38"/>
      <c r="E380" s="48"/>
      <c r="F380" s="48"/>
      <c r="G380" s="48"/>
      <c r="H380" s="49"/>
      <c r="I380" s="50"/>
      <c r="J380" s="51"/>
      <c r="K380" s="26"/>
      <c r="L380" s="27"/>
      <c r="M380" s="40"/>
    </row>
    <row r="381" spans="1:13">
      <c r="A381" s="42" t="s">
        <v>42</v>
      </c>
      <c r="B381" s="71"/>
      <c r="C381" s="71"/>
      <c r="D381" s="71"/>
      <c r="E381" s="71"/>
      <c r="F381" s="71"/>
      <c r="G381" s="71"/>
      <c r="H381" s="72"/>
      <c r="I381" s="558" t="s">
        <v>14</v>
      </c>
      <c r="J381" s="559"/>
      <c r="K381" s="497">
        <v>0.23</v>
      </c>
      <c r="L381" s="498"/>
      <c r="M381" s="40">
        <f>K381*12*I348</f>
        <v>556.96800000000007</v>
      </c>
    </row>
    <row r="382" spans="1:13" ht="15.75" thickBot="1">
      <c r="A382" s="46" t="s">
        <v>43</v>
      </c>
      <c r="B382" s="62"/>
      <c r="C382" s="62"/>
      <c r="D382" s="62"/>
      <c r="E382" s="62"/>
      <c r="F382" s="62"/>
      <c r="G382" s="62"/>
      <c r="H382" s="63"/>
      <c r="I382" s="549" t="s">
        <v>14</v>
      </c>
      <c r="J382" s="550"/>
      <c r="K382" s="507"/>
      <c r="L382" s="508"/>
      <c r="M382" s="40">
        <f>K382*12*I348</f>
        <v>0</v>
      </c>
    </row>
    <row r="383" spans="1:13" ht="15.75" thickBot="1">
      <c r="A383" s="84" t="s">
        <v>155</v>
      </c>
      <c r="B383" s="85"/>
      <c r="C383" s="85"/>
      <c r="D383" s="85"/>
      <c r="E383" s="85"/>
      <c r="F383" s="85"/>
      <c r="G383" s="85"/>
      <c r="H383" s="86"/>
      <c r="I383" s="543" t="s">
        <v>71</v>
      </c>
      <c r="J383" s="544"/>
      <c r="K383" s="551">
        <v>47.06</v>
      </c>
      <c r="L383" s="552"/>
      <c r="M383" s="70">
        <f>K383*12*I348</f>
        <v>113960.49600000001</v>
      </c>
    </row>
    <row r="384" spans="1:13" ht="15.75" thickBot="1">
      <c r="A384" s="457" t="s">
        <v>154</v>
      </c>
      <c r="B384" s="458"/>
      <c r="C384" s="458"/>
      <c r="D384" s="458"/>
      <c r="E384" s="458"/>
      <c r="F384" s="458"/>
      <c r="G384" s="458"/>
      <c r="H384" s="473"/>
      <c r="I384" s="68"/>
      <c r="J384" s="69"/>
      <c r="K384" s="471">
        <v>2.38</v>
      </c>
      <c r="L384" s="472"/>
      <c r="M384" s="70">
        <f>K384*12*I348</f>
        <v>5763.4080000000004</v>
      </c>
    </row>
    <row r="385" spans="1:13">
      <c r="A385" s="41" t="s">
        <v>99</v>
      </c>
      <c r="B385" s="58"/>
      <c r="C385" s="58"/>
      <c r="D385" s="58"/>
      <c r="E385" s="58"/>
      <c r="F385" s="58"/>
      <c r="G385" s="58"/>
      <c r="H385" s="59"/>
      <c r="I385" s="547" t="s">
        <v>73</v>
      </c>
      <c r="J385" s="548"/>
      <c r="K385" s="87"/>
      <c r="L385" s="177"/>
      <c r="M385" s="40"/>
    </row>
    <row r="386" spans="1:13">
      <c r="A386" s="41" t="s">
        <v>100</v>
      </c>
      <c r="B386" s="58"/>
      <c r="C386" s="58"/>
      <c r="D386" s="58"/>
      <c r="E386" s="58"/>
      <c r="F386" s="58"/>
      <c r="G386" s="58"/>
      <c r="H386" s="59"/>
      <c r="I386" s="10"/>
      <c r="J386" s="11"/>
      <c r="K386" s="87"/>
      <c r="L386" s="177"/>
      <c r="M386" s="40"/>
    </row>
    <row r="387" spans="1:13" ht="15.75" thickBot="1">
      <c r="A387" s="41" t="s">
        <v>101</v>
      </c>
      <c r="B387" s="58"/>
      <c r="C387" s="58"/>
      <c r="D387" s="58"/>
      <c r="E387" s="58"/>
      <c r="F387" s="58"/>
      <c r="G387" s="58"/>
      <c r="H387" s="59"/>
      <c r="I387" s="109"/>
      <c r="J387" s="11"/>
      <c r="K387" s="87"/>
      <c r="L387" s="177"/>
      <c r="M387" s="40"/>
    </row>
    <row r="388" spans="1:13" ht="15.75" thickBot="1">
      <c r="A388" s="84" t="s">
        <v>153</v>
      </c>
      <c r="B388" s="85"/>
      <c r="C388" s="85"/>
      <c r="D388" s="85"/>
      <c r="E388" s="85"/>
      <c r="F388" s="85"/>
      <c r="G388" s="85"/>
      <c r="H388" s="86"/>
      <c r="I388" s="68"/>
      <c r="J388" s="69"/>
      <c r="K388" s="471">
        <v>0.12</v>
      </c>
      <c r="L388" s="472"/>
      <c r="M388" s="70">
        <f>K388*12*I348</f>
        <v>290.59199999999998</v>
      </c>
    </row>
    <row r="389" spans="1:13">
      <c r="A389" s="41" t="s">
        <v>75</v>
      </c>
      <c r="B389" s="58"/>
      <c r="C389" s="58"/>
      <c r="D389" s="58"/>
      <c r="E389" s="58"/>
      <c r="F389" s="58"/>
      <c r="G389" s="58"/>
      <c r="H389" s="59"/>
      <c r="I389" s="547" t="s">
        <v>14</v>
      </c>
      <c r="J389" s="548"/>
      <c r="K389" s="176"/>
      <c r="L389" s="177"/>
      <c r="M389" s="40"/>
    </row>
    <row r="390" spans="1:13" ht="15.75" thickBot="1">
      <c r="A390" s="41" t="s">
        <v>76</v>
      </c>
      <c r="B390" s="58"/>
      <c r="C390" s="58"/>
      <c r="D390" s="58"/>
      <c r="E390" s="58"/>
      <c r="F390" s="58"/>
      <c r="G390" s="58"/>
      <c r="H390" s="59"/>
      <c r="I390" s="10"/>
      <c r="J390" s="11"/>
      <c r="K390" s="176"/>
      <c r="L390" s="177"/>
      <c r="M390" s="40"/>
    </row>
    <row r="391" spans="1:13" ht="15.75" thickBot="1">
      <c r="A391" s="457" t="s">
        <v>77</v>
      </c>
      <c r="B391" s="458"/>
      <c r="C391" s="458"/>
      <c r="D391" s="458"/>
      <c r="E391" s="458"/>
      <c r="F391" s="458"/>
      <c r="G391" s="458"/>
      <c r="H391" s="473"/>
      <c r="I391" s="68"/>
      <c r="J391" s="69"/>
      <c r="K391" s="471">
        <v>8.81</v>
      </c>
      <c r="L391" s="472"/>
      <c r="M391" s="70">
        <f>K391*12*I348</f>
        <v>21334.296000000002</v>
      </c>
    </row>
    <row r="392" spans="1:13">
      <c r="A392" s="41" t="s">
        <v>102</v>
      </c>
      <c r="B392" s="79"/>
      <c r="C392" s="79"/>
      <c r="D392" s="79"/>
      <c r="E392" s="79"/>
      <c r="F392" s="58"/>
      <c r="G392" s="79"/>
      <c r="H392" s="59"/>
      <c r="I392" s="545" t="s">
        <v>78</v>
      </c>
      <c r="J392" s="546"/>
      <c r="K392" s="87"/>
      <c r="L392" s="177"/>
      <c r="M392" s="40"/>
    </row>
    <row r="393" spans="1:13">
      <c r="A393" s="41" t="s">
        <v>103</v>
      </c>
      <c r="B393" s="79"/>
      <c r="C393" s="79"/>
      <c r="D393" s="79"/>
      <c r="E393" s="79"/>
      <c r="F393" s="58"/>
      <c r="G393" s="79"/>
      <c r="H393" s="59"/>
      <c r="I393" s="545" t="s">
        <v>79</v>
      </c>
      <c r="J393" s="546"/>
      <c r="K393" s="87"/>
      <c r="L393" s="177"/>
      <c r="M393" s="40"/>
    </row>
    <row r="394" spans="1:13">
      <c r="A394" s="41" t="s">
        <v>104</v>
      </c>
      <c r="B394" s="79"/>
      <c r="C394" s="79"/>
      <c r="D394" s="79"/>
      <c r="E394" s="79"/>
      <c r="F394" s="58"/>
      <c r="G394" s="79"/>
      <c r="H394" s="59"/>
      <c r="I394" s="545" t="s">
        <v>80</v>
      </c>
      <c r="J394" s="546"/>
      <c r="K394" s="87"/>
      <c r="L394" s="177"/>
      <c r="M394" s="40"/>
    </row>
    <row r="395" spans="1:13">
      <c r="A395" s="41" t="s">
        <v>105</v>
      </c>
      <c r="B395" s="79"/>
      <c r="C395" s="79"/>
      <c r="D395" s="79"/>
      <c r="E395" s="79"/>
      <c r="F395" s="58"/>
      <c r="G395" s="79"/>
      <c r="H395" s="59"/>
      <c r="I395" s="545" t="s">
        <v>81</v>
      </c>
      <c r="J395" s="546"/>
      <c r="K395" s="87"/>
      <c r="L395" s="177"/>
      <c r="M395" s="40"/>
    </row>
    <row r="396" spans="1:13">
      <c r="A396" s="41" t="s">
        <v>106</v>
      </c>
      <c r="B396" s="79"/>
      <c r="C396" s="79"/>
      <c r="D396" s="79"/>
      <c r="E396" s="79"/>
      <c r="F396" s="58"/>
      <c r="G396" s="79"/>
      <c r="H396" s="59"/>
      <c r="I396" s="545" t="s">
        <v>82</v>
      </c>
      <c r="J396" s="546"/>
      <c r="K396" s="87"/>
      <c r="L396" s="177"/>
      <c r="M396" s="40"/>
    </row>
    <row r="397" spans="1:13">
      <c r="A397" s="41" t="s">
        <v>107</v>
      </c>
      <c r="B397" s="79"/>
      <c r="C397" s="79"/>
      <c r="D397" s="79"/>
      <c r="E397" s="79"/>
      <c r="F397" s="58"/>
      <c r="G397" s="79"/>
      <c r="H397" s="59"/>
      <c r="I397" s="10"/>
      <c r="J397" s="11"/>
      <c r="K397" s="87"/>
      <c r="L397" s="88"/>
      <c r="M397" s="40"/>
    </row>
    <row r="398" spans="1:13">
      <c r="A398" s="41" t="s">
        <v>108</v>
      </c>
      <c r="B398" s="79"/>
      <c r="C398" s="79"/>
      <c r="D398" s="79"/>
      <c r="E398" s="79"/>
      <c r="F398" s="58"/>
      <c r="G398" s="79"/>
      <c r="H398" s="59"/>
      <c r="I398" s="10"/>
      <c r="J398" s="11"/>
      <c r="K398" s="87"/>
      <c r="L398" s="177"/>
      <c r="M398" s="40"/>
    </row>
    <row r="399" spans="1:13">
      <c r="A399" s="41" t="s">
        <v>109</v>
      </c>
      <c r="B399" s="79"/>
      <c r="C399" s="79"/>
      <c r="D399" s="79"/>
      <c r="E399" s="79"/>
      <c r="F399" s="58"/>
      <c r="G399" s="79"/>
      <c r="H399" s="59"/>
      <c r="I399" s="10"/>
      <c r="J399" s="11"/>
      <c r="K399" s="87"/>
      <c r="L399" s="177"/>
      <c r="M399" s="40"/>
    </row>
    <row r="400" spans="1:13">
      <c r="A400" s="41" t="s">
        <v>83</v>
      </c>
      <c r="B400" s="79"/>
      <c r="C400" s="79"/>
      <c r="D400" s="79"/>
      <c r="E400" s="79"/>
      <c r="F400" s="58"/>
      <c r="G400" s="79"/>
      <c r="H400" s="59"/>
      <c r="I400" s="10"/>
      <c r="J400" s="11"/>
      <c r="K400" s="87"/>
      <c r="L400" s="177"/>
      <c r="M400" s="40"/>
    </row>
    <row r="401" spans="1:13">
      <c r="A401" s="41" t="s">
        <v>110</v>
      </c>
      <c r="B401" s="79"/>
      <c r="C401" s="79"/>
      <c r="D401" s="79"/>
      <c r="E401" s="79"/>
      <c r="F401" s="58"/>
      <c r="G401" s="79"/>
      <c r="H401" s="59"/>
      <c r="I401" s="10"/>
      <c r="J401" s="11"/>
      <c r="K401" s="87"/>
      <c r="L401" s="177"/>
      <c r="M401" s="40"/>
    </row>
    <row r="402" spans="1:13" ht="15.75" thickBot="1">
      <c r="A402" s="754" t="s">
        <v>111</v>
      </c>
      <c r="B402" s="753"/>
      <c r="C402" s="753"/>
      <c r="D402" s="753"/>
      <c r="E402" s="753"/>
      <c r="F402" s="753"/>
      <c r="G402" s="753"/>
      <c r="H402" s="752"/>
      <c r="I402" s="10"/>
      <c r="J402" s="11"/>
      <c r="K402" s="26"/>
      <c r="L402" s="27"/>
      <c r="M402" s="40"/>
    </row>
    <row r="403" spans="1:13">
      <c r="A403" s="89" t="s">
        <v>84</v>
      </c>
      <c r="B403" s="90"/>
      <c r="C403" s="90"/>
      <c r="D403" s="90"/>
      <c r="E403" s="90"/>
      <c r="F403" s="90"/>
      <c r="G403" s="90"/>
      <c r="H403" s="90"/>
      <c r="I403" s="547" t="s">
        <v>85</v>
      </c>
      <c r="J403" s="548"/>
      <c r="K403" s="91"/>
      <c r="L403" s="92"/>
      <c r="M403" s="22"/>
    </row>
    <row r="404" spans="1:13" ht="15.75" thickBot="1">
      <c r="A404" s="93" t="s">
        <v>86</v>
      </c>
      <c r="B404" s="94"/>
      <c r="C404" s="94"/>
      <c r="D404" s="94"/>
      <c r="E404" s="94"/>
      <c r="F404" s="94"/>
      <c r="G404" s="94"/>
      <c r="H404" s="94"/>
      <c r="I404" s="95"/>
      <c r="J404" s="33"/>
      <c r="K404" s="34"/>
      <c r="L404" s="35"/>
      <c r="M404" s="36"/>
    </row>
    <row r="405" spans="1:13" ht="15.75" thickBot="1">
      <c r="A405" s="174" t="s">
        <v>152</v>
      </c>
      <c r="B405" s="175"/>
      <c r="C405" s="175"/>
      <c r="D405" s="175"/>
      <c r="E405" s="175"/>
      <c r="F405" s="175"/>
      <c r="G405" s="175"/>
      <c r="H405" s="175"/>
      <c r="I405" s="178"/>
      <c r="J405" s="751"/>
      <c r="K405" s="462">
        <v>1.4</v>
      </c>
      <c r="L405" s="463"/>
      <c r="M405" s="96">
        <f>K405*12*I348</f>
        <v>3390.24</v>
      </c>
    </row>
    <row r="406" spans="1:13" ht="16.5" thickBot="1">
      <c r="A406" s="662" t="s">
        <v>91</v>
      </c>
      <c r="B406" s="663"/>
      <c r="C406" s="663"/>
      <c r="D406" s="663"/>
      <c r="E406" s="663"/>
      <c r="F406" s="663"/>
      <c r="G406" s="663"/>
      <c r="H406" s="663"/>
      <c r="I406" s="178"/>
      <c r="J406" s="179"/>
      <c r="K406" s="490">
        <f>K408/105*100</f>
        <v>82.704761904761909</v>
      </c>
      <c r="L406" s="463"/>
      <c r="M406" s="280">
        <f>K406*I348*12</f>
        <v>200277.85142857145</v>
      </c>
    </row>
    <row r="407" spans="1:13" ht="16.5" thickBot="1">
      <c r="A407" s="640" t="s">
        <v>92</v>
      </c>
      <c r="B407" s="641"/>
      <c r="C407" s="641"/>
      <c r="D407" s="641"/>
      <c r="E407" s="641"/>
      <c r="F407" s="641"/>
      <c r="G407" s="641"/>
      <c r="H407" s="641"/>
      <c r="I407" s="178"/>
      <c r="J407" s="179"/>
      <c r="K407" s="490">
        <f>K408-K406</f>
        <v>4.135238095238094</v>
      </c>
      <c r="L407" s="463"/>
      <c r="M407" s="280">
        <f>K407*I348*12</f>
        <v>10013.892571428569</v>
      </c>
    </row>
    <row r="408" spans="1:13" ht="16.5" thickBot="1">
      <c r="A408" s="575" t="s">
        <v>93</v>
      </c>
      <c r="B408" s="576"/>
      <c r="C408" s="576"/>
      <c r="D408" s="576"/>
      <c r="E408" s="576"/>
      <c r="F408" s="576"/>
      <c r="G408" s="576"/>
      <c r="H408" s="576"/>
      <c r="I408" s="101"/>
      <c r="J408" s="102"/>
      <c r="K408" s="452">
        <f>K405+K391+K374+K359+K349</f>
        <v>86.84</v>
      </c>
      <c r="L408" s="453"/>
      <c r="M408" s="280">
        <f>M405+N406+M391+M374+M359+M349</f>
        <v>210291.74400000004</v>
      </c>
    </row>
    <row r="410" spans="1:13" ht="15.75">
      <c r="A410" s="570" t="s">
        <v>0</v>
      </c>
      <c r="B410" s="570"/>
      <c r="C410" s="570"/>
      <c r="D410" s="570"/>
      <c r="E410" s="570"/>
      <c r="F410" s="570"/>
      <c r="G410" s="570"/>
      <c r="H410" s="570"/>
      <c r="I410" s="570"/>
      <c r="J410" s="570"/>
      <c r="K410" s="570"/>
      <c r="L410" s="570"/>
      <c r="M410" s="1"/>
    </row>
    <row r="411" spans="1:13" ht="15.75">
      <c r="A411" s="527" t="s">
        <v>120</v>
      </c>
      <c r="B411" s="527"/>
      <c r="C411" s="527"/>
      <c r="D411" s="527"/>
      <c r="E411" s="527"/>
      <c r="F411" s="527"/>
      <c r="G411" s="527"/>
      <c r="H411" s="527"/>
      <c r="I411" s="527"/>
      <c r="J411" s="527"/>
      <c r="K411" s="527"/>
      <c r="L411" s="527"/>
      <c r="M411" s="1"/>
    </row>
    <row r="412" spans="1:13" ht="15.75">
      <c r="A412" s="2"/>
      <c r="B412" s="2"/>
      <c r="C412" s="2"/>
      <c r="D412" s="2"/>
      <c r="E412" s="2"/>
      <c r="F412" s="2" t="s">
        <v>156</v>
      </c>
      <c r="G412" s="2"/>
      <c r="H412" s="2"/>
      <c r="I412" s="2"/>
      <c r="J412" s="2"/>
      <c r="K412" s="2"/>
      <c r="L412" s="2"/>
      <c r="M412" s="1"/>
    </row>
    <row r="413" spans="1:13">
      <c r="A413" s="3"/>
      <c r="B413" s="4"/>
      <c r="C413" s="572" t="s">
        <v>2</v>
      </c>
      <c r="D413" s="572"/>
      <c r="E413" s="572"/>
      <c r="F413" s="4"/>
      <c r="G413" s="4"/>
      <c r="H413" s="5"/>
      <c r="I413" s="562" t="s">
        <v>3</v>
      </c>
      <c r="J413" s="563"/>
      <c r="K413" s="503" t="s">
        <v>4</v>
      </c>
      <c r="L413" s="504"/>
      <c r="M413" s="6"/>
    </row>
    <row r="414" spans="1:13">
      <c r="A414" s="7"/>
      <c r="B414" s="8"/>
      <c r="C414" s="8"/>
      <c r="D414" s="8"/>
      <c r="E414" s="8"/>
      <c r="F414" s="8"/>
      <c r="G414" s="8"/>
      <c r="H414" s="9"/>
      <c r="I414" s="10"/>
      <c r="J414" s="11"/>
      <c r="K414" s="464" t="s">
        <v>5</v>
      </c>
      <c r="L414" s="465"/>
      <c r="M414" s="12" t="s">
        <v>6</v>
      </c>
    </row>
    <row r="415" spans="1:13">
      <c r="A415" s="7"/>
      <c r="B415" s="8"/>
      <c r="C415" s="8"/>
      <c r="D415" s="8"/>
      <c r="E415" s="8"/>
      <c r="F415" s="8"/>
      <c r="G415" s="8"/>
      <c r="H415" s="9"/>
      <c r="I415" s="545" t="s">
        <v>7</v>
      </c>
      <c r="J415" s="546"/>
      <c r="K415" s="501" t="s">
        <v>8</v>
      </c>
      <c r="L415" s="502"/>
      <c r="M415" s="12" t="s">
        <v>9</v>
      </c>
    </row>
    <row r="416" spans="1:13" ht="16.5" thickBot="1">
      <c r="A416" s="13"/>
      <c r="B416" s="14"/>
      <c r="C416" s="14"/>
      <c r="D416" s="14"/>
      <c r="E416" s="14"/>
      <c r="F416" s="14"/>
      <c r="G416" s="14"/>
      <c r="H416" s="15"/>
      <c r="I416" s="566">
        <v>201.8</v>
      </c>
      <c r="J416" s="567"/>
      <c r="K416" s="568"/>
      <c r="L416" s="569"/>
      <c r="M416" s="16"/>
    </row>
    <row r="417" spans="1:13">
      <c r="A417" s="17" t="s">
        <v>10</v>
      </c>
      <c r="B417" s="18"/>
      <c r="C417" s="18"/>
      <c r="D417" s="18"/>
      <c r="E417" s="18"/>
      <c r="F417" s="18"/>
      <c r="G417" s="18"/>
      <c r="H417" s="19"/>
      <c r="I417" s="20"/>
      <c r="J417" s="21"/>
      <c r="K417" s="525">
        <f>K420+K423</f>
        <v>9.1</v>
      </c>
      <c r="L417" s="516"/>
      <c r="M417" s="22">
        <f>K417*12*I416</f>
        <v>22036.559999999998</v>
      </c>
    </row>
    <row r="418" spans="1:13">
      <c r="A418" s="23" t="s">
        <v>11</v>
      </c>
      <c r="B418" s="24"/>
      <c r="C418" s="24"/>
      <c r="D418" s="24"/>
      <c r="E418" s="24"/>
      <c r="F418" s="24"/>
      <c r="G418" s="24"/>
      <c r="H418" s="25"/>
      <c r="I418" s="10"/>
      <c r="J418" s="11"/>
      <c r="K418" s="26"/>
      <c r="L418" s="27"/>
      <c r="M418" s="28"/>
    </row>
    <row r="419" spans="1:13" ht="15.75" thickBot="1">
      <c r="A419" s="29" t="s">
        <v>12</v>
      </c>
      <c r="B419" s="30"/>
      <c r="C419" s="30"/>
      <c r="D419" s="30"/>
      <c r="E419" s="30"/>
      <c r="F419" s="30"/>
      <c r="G419" s="30"/>
      <c r="H419" s="31"/>
      <c r="I419" s="32"/>
      <c r="J419" s="33"/>
      <c r="K419" s="34"/>
      <c r="L419" s="35"/>
      <c r="M419" s="36"/>
    </row>
    <row r="420" spans="1:13">
      <c r="A420" s="37" t="s">
        <v>13</v>
      </c>
      <c r="B420" s="38"/>
      <c r="C420" s="38"/>
      <c r="D420" s="38"/>
      <c r="E420" s="38"/>
      <c r="F420" s="38"/>
      <c r="G420" s="38"/>
      <c r="H420" s="39"/>
      <c r="I420" s="560" t="s">
        <v>14</v>
      </c>
      <c r="J420" s="561"/>
      <c r="K420" s="499">
        <v>5.45</v>
      </c>
      <c r="L420" s="500"/>
      <c r="M420" s="40">
        <f>K420*12*I416</f>
        <v>13197.720000000001</v>
      </c>
    </row>
    <row r="421" spans="1:13">
      <c r="A421" s="41" t="s">
        <v>15</v>
      </c>
      <c r="B421" s="8"/>
      <c r="C421" s="8"/>
      <c r="D421" s="8"/>
      <c r="E421" s="8"/>
      <c r="F421" s="8"/>
      <c r="G421" s="8"/>
      <c r="H421" s="9"/>
      <c r="I421" s="545" t="s">
        <v>16</v>
      </c>
      <c r="J421" s="546"/>
      <c r="K421" s="1"/>
      <c r="L421" s="27"/>
      <c r="M421" s="40"/>
    </row>
    <row r="422" spans="1:13">
      <c r="A422" s="37" t="s">
        <v>17</v>
      </c>
      <c r="B422" s="38"/>
      <c r="C422" s="38"/>
      <c r="D422" s="38"/>
      <c r="E422" s="38"/>
      <c r="F422" s="38"/>
      <c r="G422" s="38"/>
      <c r="H422" s="39"/>
      <c r="I422" s="560"/>
      <c r="J422" s="561"/>
      <c r="K422" s="1"/>
      <c r="L422" s="27"/>
      <c r="M422" s="40"/>
    </row>
    <row r="423" spans="1:13">
      <c r="A423" s="37" t="s">
        <v>18</v>
      </c>
      <c r="B423" s="38"/>
      <c r="C423" s="38"/>
      <c r="D423" s="38"/>
      <c r="E423" s="38"/>
      <c r="F423" s="38"/>
      <c r="G423" s="38"/>
      <c r="H423" s="39"/>
      <c r="I423" s="558" t="s">
        <v>19</v>
      </c>
      <c r="J423" s="559"/>
      <c r="K423" s="497">
        <v>3.65</v>
      </c>
      <c r="L423" s="498"/>
      <c r="M423" s="40">
        <f>K423*12*I416</f>
        <v>8838.84</v>
      </c>
    </row>
    <row r="424" spans="1:13" ht="15.75">
      <c r="A424" s="42" t="s">
        <v>20</v>
      </c>
      <c r="B424" s="43"/>
      <c r="C424" s="43"/>
      <c r="D424" s="43"/>
      <c r="E424" s="43"/>
      <c r="F424" s="43"/>
      <c r="G424" s="43"/>
      <c r="H424" s="44"/>
      <c r="I424" s="545" t="s">
        <v>16</v>
      </c>
      <c r="J424" s="546"/>
      <c r="K424" s="2"/>
      <c r="L424" s="45"/>
      <c r="M424" s="40"/>
    </row>
    <row r="425" spans="1:13">
      <c r="A425" s="46" t="s">
        <v>21</v>
      </c>
      <c r="B425" s="4"/>
      <c r="C425" s="4"/>
      <c r="D425" s="4"/>
      <c r="E425" s="4"/>
      <c r="F425" s="4"/>
      <c r="G425" s="4"/>
      <c r="H425" s="5"/>
      <c r="I425" s="545"/>
      <c r="J425" s="546"/>
      <c r="K425" s="47"/>
      <c r="L425" s="27"/>
      <c r="M425" s="40"/>
    </row>
    <row r="426" spans="1:13" ht="15.75" thickBot="1">
      <c r="A426" s="37" t="s">
        <v>22</v>
      </c>
      <c r="B426" s="48"/>
      <c r="C426" s="48"/>
      <c r="D426" s="48"/>
      <c r="E426" s="48"/>
      <c r="F426" s="48"/>
      <c r="G426" s="48"/>
      <c r="H426" s="49"/>
      <c r="I426" s="50"/>
      <c r="J426" s="51"/>
      <c r="K426" s="474"/>
      <c r="L426" s="475"/>
      <c r="M426" s="40"/>
    </row>
    <row r="427" spans="1:13">
      <c r="A427" s="17" t="s">
        <v>23</v>
      </c>
      <c r="B427" s="52"/>
      <c r="C427" s="52"/>
      <c r="D427" s="52"/>
      <c r="E427" s="52"/>
      <c r="F427" s="52"/>
      <c r="G427" s="52"/>
      <c r="H427" s="53"/>
      <c r="I427" s="20"/>
      <c r="J427" s="54"/>
      <c r="K427" s="515">
        <f>K429+K434+K437</f>
        <v>7.41</v>
      </c>
      <c r="L427" s="516"/>
      <c r="M427" s="22">
        <f>K427*12*I416</f>
        <v>17944.056</v>
      </c>
    </row>
    <row r="428" spans="1:13" ht="15.75" thickBot="1">
      <c r="A428" s="29" t="s">
        <v>24</v>
      </c>
      <c r="B428" s="55"/>
      <c r="C428" s="55"/>
      <c r="D428" s="55"/>
      <c r="E428" s="55"/>
      <c r="F428" s="55"/>
      <c r="G428" s="55"/>
      <c r="H428" s="56"/>
      <c r="I428" s="32"/>
      <c r="J428" s="57"/>
      <c r="K428" s="34"/>
      <c r="L428" s="35"/>
      <c r="M428" s="36"/>
    </row>
    <row r="429" spans="1:13">
      <c r="A429" s="41" t="s">
        <v>25</v>
      </c>
      <c r="B429" s="58"/>
      <c r="C429" s="58"/>
      <c r="D429" s="58"/>
      <c r="E429" s="58"/>
      <c r="F429" s="58"/>
      <c r="G429" s="58"/>
      <c r="H429" s="59"/>
      <c r="I429" s="545" t="s">
        <v>14</v>
      </c>
      <c r="J429" s="546"/>
      <c r="K429" s="499">
        <v>3.72</v>
      </c>
      <c r="L429" s="500"/>
      <c r="M429" s="40">
        <f>K429*12*I416</f>
        <v>9008.3520000000008</v>
      </c>
    </row>
    <row r="430" spans="1:13">
      <c r="A430" s="37" t="s">
        <v>26</v>
      </c>
      <c r="B430" s="48"/>
      <c r="C430" s="48"/>
      <c r="D430" s="48"/>
      <c r="E430" s="48"/>
      <c r="F430" s="48"/>
      <c r="G430" s="48"/>
      <c r="H430" s="49"/>
      <c r="I430" s="172"/>
      <c r="J430" s="173"/>
      <c r="K430" s="1"/>
      <c r="L430" s="27"/>
      <c r="M430" s="40"/>
    </row>
    <row r="431" spans="1:13">
      <c r="A431" s="41" t="s">
        <v>15</v>
      </c>
      <c r="B431" s="8"/>
      <c r="C431" s="8"/>
      <c r="D431" s="8"/>
      <c r="E431" s="8"/>
      <c r="F431" s="8"/>
      <c r="G431" s="8"/>
      <c r="H431" s="9"/>
      <c r="I431" s="545" t="s">
        <v>16</v>
      </c>
      <c r="J431" s="546"/>
      <c r="K431" s="1"/>
      <c r="L431" s="27"/>
      <c r="M431" s="40"/>
    </row>
    <row r="432" spans="1:13">
      <c r="A432" s="37" t="s">
        <v>17</v>
      </c>
      <c r="B432" s="38"/>
      <c r="C432" s="38"/>
      <c r="D432" s="38"/>
      <c r="E432" s="38"/>
      <c r="F432" s="38"/>
      <c r="G432" s="38"/>
      <c r="H432" s="39"/>
      <c r="I432" s="560"/>
      <c r="J432" s="561"/>
      <c r="K432" s="1"/>
      <c r="L432" s="27"/>
      <c r="M432" s="40"/>
    </row>
    <row r="433" spans="1:13">
      <c r="A433" s="42" t="s">
        <v>27</v>
      </c>
      <c r="B433" s="43"/>
      <c r="C433" s="44"/>
      <c r="D433" s="8"/>
      <c r="E433" s="8"/>
      <c r="F433" s="8"/>
      <c r="G433" s="8"/>
      <c r="H433" s="9"/>
      <c r="I433" s="545" t="s">
        <v>16</v>
      </c>
      <c r="J433" s="546"/>
      <c r="K433" s="1"/>
      <c r="L433" s="27"/>
      <c r="M433" s="40"/>
    </row>
    <row r="434" spans="1:13">
      <c r="A434" s="41" t="s">
        <v>28</v>
      </c>
      <c r="B434" s="8"/>
      <c r="C434" s="8"/>
      <c r="D434" s="43"/>
      <c r="E434" s="43"/>
      <c r="F434" s="43"/>
      <c r="G434" s="43"/>
      <c r="H434" s="44"/>
      <c r="I434" s="558" t="s">
        <v>19</v>
      </c>
      <c r="J434" s="559"/>
      <c r="K434" s="497">
        <v>1.63</v>
      </c>
      <c r="L434" s="498"/>
      <c r="M434" s="40">
        <f>K434*12*I416</f>
        <v>3947.2080000000001</v>
      </c>
    </row>
    <row r="435" spans="1:13">
      <c r="A435" s="46" t="s">
        <v>29</v>
      </c>
      <c r="B435" s="62"/>
      <c r="C435" s="62"/>
      <c r="D435" s="62"/>
      <c r="E435" s="62"/>
      <c r="F435" s="62"/>
      <c r="G435" s="62"/>
      <c r="H435" s="63"/>
      <c r="I435" s="562" t="s">
        <v>95</v>
      </c>
      <c r="J435" s="563"/>
      <c r="K435" s="1"/>
      <c r="L435" s="27"/>
      <c r="M435" s="40"/>
    </row>
    <row r="436" spans="1:13">
      <c r="A436" s="37"/>
      <c r="B436" s="48"/>
      <c r="C436" s="48"/>
      <c r="D436" s="48"/>
      <c r="E436" s="48"/>
      <c r="F436" s="48"/>
      <c r="G436" s="48"/>
      <c r="H436" s="49"/>
      <c r="I436" s="50" t="s">
        <v>96</v>
      </c>
      <c r="J436" s="51"/>
      <c r="K436" s="47"/>
      <c r="L436" s="27"/>
      <c r="M436" s="40"/>
    </row>
    <row r="437" spans="1:13">
      <c r="A437" s="46" t="s">
        <v>30</v>
      </c>
      <c r="B437" s="62"/>
      <c r="C437" s="62"/>
      <c r="D437" s="62"/>
      <c r="E437" s="62"/>
      <c r="F437" s="62"/>
      <c r="G437" s="62"/>
      <c r="H437" s="63"/>
      <c r="I437" s="562" t="s">
        <v>19</v>
      </c>
      <c r="J437" s="563"/>
      <c r="K437" s="497">
        <v>2.06</v>
      </c>
      <c r="L437" s="498"/>
      <c r="M437" s="40">
        <f>K437*12*I416</f>
        <v>4988.4960000000001</v>
      </c>
    </row>
    <row r="438" spans="1:13">
      <c r="A438" s="37" t="s">
        <v>31</v>
      </c>
      <c r="B438" s="48"/>
      <c r="C438" s="48"/>
      <c r="D438" s="48"/>
      <c r="E438" s="48"/>
      <c r="F438" s="48"/>
      <c r="G438" s="48"/>
      <c r="H438" s="49"/>
      <c r="I438" s="50"/>
      <c r="J438" s="51"/>
      <c r="K438" s="1"/>
      <c r="L438" s="27"/>
      <c r="M438" s="40"/>
    </row>
    <row r="439" spans="1:13">
      <c r="A439" s="46" t="s">
        <v>32</v>
      </c>
      <c r="B439" s="62"/>
      <c r="C439" s="62"/>
      <c r="D439" s="62"/>
      <c r="E439" s="62"/>
      <c r="F439" s="62"/>
      <c r="G439" s="62"/>
      <c r="H439" s="63"/>
      <c r="I439" s="545" t="s">
        <v>16</v>
      </c>
      <c r="J439" s="546"/>
      <c r="K439" s="1"/>
      <c r="L439" s="27"/>
      <c r="M439" s="40"/>
    </row>
    <row r="440" spans="1:13">
      <c r="A440" s="46" t="s">
        <v>33</v>
      </c>
      <c r="B440" s="62"/>
      <c r="C440" s="62"/>
      <c r="D440" s="62"/>
      <c r="E440" s="62"/>
      <c r="F440" s="62"/>
      <c r="G440" s="62"/>
      <c r="H440" s="63"/>
      <c r="I440" s="562" t="s">
        <v>97</v>
      </c>
      <c r="J440" s="563"/>
      <c r="K440" s="14"/>
      <c r="L440" s="15"/>
      <c r="M440" s="64"/>
    </row>
    <row r="441" spans="1:13" ht="15.75" thickBot="1">
      <c r="A441" s="37"/>
      <c r="B441" s="48"/>
      <c r="C441" s="48"/>
      <c r="D441" s="48"/>
      <c r="E441" s="48"/>
      <c r="F441" s="48"/>
      <c r="G441" s="48"/>
      <c r="H441" s="49"/>
      <c r="I441" s="564" t="s">
        <v>98</v>
      </c>
      <c r="J441" s="565"/>
      <c r="K441" s="103"/>
      <c r="L441" s="104"/>
      <c r="M441" s="105"/>
    </row>
    <row r="442" spans="1:13">
      <c r="A442" s="65" t="s">
        <v>34</v>
      </c>
      <c r="B442" s="18"/>
      <c r="C442" s="18"/>
      <c r="D442" s="18"/>
      <c r="E442" s="18"/>
      <c r="F442" s="18"/>
      <c r="G442" s="66"/>
      <c r="H442" s="67"/>
      <c r="I442" s="20"/>
      <c r="J442" s="21"/>
      <c r="K442" s="513">
        <f>K444+K451+K452+K456</f>
        <v>69.73</v>
      </c>
      <c r="L442" s="516"/>
      <c r="M442" s="22">
        <f>M444+M451+M452+M456</f>
        <v>168858.16800000001</v>
      </c>
    </row>
    <row r="443" spans="1:13" ht="15.75" thickBot="1">
      <c r="A443" s="106"/>
      <c r="B443" s="107"/>
      <c r="C443" s="107"/>
      <c r="D443" s="107"/>
      <c r="E443" s="107"/>
      <c r="F443" s="107"/>
      <c r="G443" s="107"/>
      <c r="H443" s="108"/>
      <c r="I443" s="32"/>
      <c r="J443" s="33"/>
      <c r="K443" s="34"/>
      <c r="L443" s="35"/>
      <c r="M443" s="36"/>
    </row>
    <row r="444" spans="1:13" ht="15.75" thickBot="1">
      <c r="A444" s="457" t="s">
        <v>35</v>
      </c>
      <c r="B444" s="458"/>
      <c r="C444" s="458"/>
      <c r="D444" s="458"/>
      <c r="E444" s="458"/>
      <c r="F444" s="458"/>
      <c r="G444" s="458"/>
      <c r="H444" s="473"/>
      <c r="I444" s="68"/>
      <c r="J444" s="69"/>
      <c r="K444" s="509">
        <f>K445+K446+K447+K449+K450</f>
        <v>10.540000000000001</v>
      </c>
      <c r="L444" s="510"/>
      <c r="M444" s="70">
        <f>K444*12*I416</f>
        <v>25523.664000000004</v>
      </c>
    </row>
    <row r="445" spans="1:13">
      <c r="A445" s="37" t="s">
        <v>36</v>
      </c>
      <c r="B445" s="48"/>
      <c r="C445" s="48"/>
      <c r="D445" s="48"/>
      <c r="E445" s="48"/>
      <c r="F445" s="48"/>
      <c r="G445" s="48"/>
      <c r="H445" s="49"/>
      <c r="I445" s="560" t="s">
        <v>37</v>
      </c>
      <c r="J445" s="561"/>
      <c r="K445" s="499">
        <v>2.84</v>
      </c>
      <c r="L445" s="500"/>
      <c r="M445" s="40">
        <f>K445*12*I416</f>
        <v>6877.3440000000001</v>
      </c>
    </row>
    <row r="446" spans="1:13">
      <c r="A446" s="42" t="s">
        <v>38</v>
      </c>
      <c r="B446" s="71"/>
      <c r="C446" s="71"/>
      <c r="D446" s="71"/>
      <c r="E446" s="71"/>
      <c r="F446" s="71"/>
      <c r="G446" s="71"/>
      <c r="H446" s="72"/>
      <c r="I446" s="560" t="s">
        <v>39</v>
      </c>
      <c r="J446" s="561"/>
      <c r="K446" s="497">
        <v>6.71</v>
      </c>
      <c r="L446" s="498"/>
      <c r="M446" s="40">
        <f>K446*12*I416</f>
        <v>16248.936</v>
      </c>
    </row>
    <row r="447" spans="1:13">
      <c r="A447" s="46" t="s">
        <v>40</v>
      </c>
      <c r="B447" s="62"/>
      <c r="C447" s="62"/>
      <c r="D447" s="62"/>
      <c r="E447" s="62"/>
      <c r="F447" s="62"/>
      <c r="G447" s="62"/>
      <c r="H447" s="63"/>
      <c r="I447" s="560" t="s">
        <v>19</v>
      </c>
      <c r="J447" s="561"/>
      <c r="K447" s="497">
        <v>0.76</v>
      </c>
      <c r="L447" s="498"/>
      <c r="M447" s="40">
        <f>K447*12*I416</f>
        <v>1840.4160000000004</v>
      </c>
    </row>
    <row r="448" spans="1:13">
      <c r="A448" s="73" t="s">
        <v>41</v>
      </c>
      <c r="B448" s="38"/>
      <c r="C448" s="38"/>
      <c r="D448" s="38"/>
      <c r="E448" s="48"/>
      <c r="F448" s="48"/>
      <c r="G448" s="48"/>
      <c r="H448" s="49"/>
      <c r="I448" s="50"/>
      <c r="J448" s="51"/>
      <c r="K448" s="26"/>
      <c r="L448" s="27"/>
      <c r="M448" s="40"/>
    </row>
    <row r="449" spans="1:13">
      <c r="A449" s="42" t="s">
        <v>42</v>
      </c>
      <c r="B449" s="71"/>
      <c r="C449" s="71"/>
      <c r="D449" s="71"/>
      <c r="E449" s="71"/>
      <c r="F449" s="71"/>
      <c r="G449" s="71"/>
      <c r="H449" s="72"/>
      <c r="I449" s="558" t="s">
        <v>14</v>
      </c>
      <c r="J449" s="559"/>
      <c r="K449" s="497">
        <v>0.23</v>
      </c>
      <c r="L449" s="498"/>
      <c r="M449" s="40">
        <f>K449*12*I416</f>
        <v>556.96800000000007</v>
      </c>
    </row>
    <row r="450" spans="1:13" ht="15.75" thickBot="1">
      <c r="A450" s="46" t="s">
        <v>43</v>
      </c>
      <c r="B450" s="62"/>
      <c r="C450" s="62"/>
      <c r="D450" s="62"/>
      <c r="E450" s="62"/>
      <c r="F450" s="62"/>
      <c r="G450" s="62"/>
      <c r="H450" s="63"/>
      <c r="I450" s="549" t="s">
        <v>14</v>
      </c>
      <c r="J450" s="550"/>
      <c r="K450" s="507"/>
      <c r="L450" s="508"/>
      <c r="M450" s="40">
        <f>K450*12*I416</f>
        <v>0</v>
      </c>
    </row>
    <row r="451" spans="1:13" ht="15.75" thickBot="1">
      <c r="A451" s="84" t="s">
        <v>155</v>
      </c>
      <c r="B451" s="85"/>
      <c r="C451" s="85"/>
      <c r="D451" s="85"/>
      <c r="E451" s="85"/>
      <c r="F451" s="85"/>
      <c r="G451" s="85"/>
      <c r="H451" s="86"/>
      <c r="I451" s="543" t="s">
        <v>71</v>
      </c>
      <c r="J451" s="544"/>
      <c r="K451" s="551">
        <v>56.69</v>
      </c>
      <c r="L451" s="552"/>
      <c r="M451" s="70">
        <f>K451*12*I416</f>
        <v>137280.50400000002</v>
      </c>
    </row>
    <row r="452" spans="1:13" ht="15.75" thickBot="1">
      <c r="A452" s="457" t="s">
        <v>154</v>
      </c>
      <c r="B452" s="458"/>
      <c r="C452" s="458"/>
      <c r="D452" s="458"/>
      <c r="E452" s="458"/>
      <c r="F452" s="458"/>
      <c r="G452" s="458"/>
      <c r="H452" s="473"/>
      <c r="I452" s="68"/>
      <c r="J452" s="69"/>
      <c r="K452" s="471">
        <v>2.38</v>
      </c>
      <c r="L452" s="472"/>
      <c r="M452" s="70">
        <f>K452*12*I416</f>
        <v>5763.4080000000004</v>
      </c>
    </row>
    <row r="453" spans="1:13">
      <c r="A453" s="41" t="s">
        <v>99</v>
      </c>
      <c r="B453" s="58"/>
      <c r="C453" s="58"/>
      <c r="D453" s="58"/>
      <c r="E453" s="58"/>
      <c r="F453" s="58"/>
      <c r="G453" s="58"/>
      <c r="H453" s="59"/>
      <c r="I453" s="547" t="s">
        <v>73</v>
      </c>
      <c r="J453" s="548"/>
      <c r="K453" s="87"/>
      <c r="L453" s="177"/>
      <c r="M453" s="40"/>
    </row>
    <row r="454" spans="1:13">
      <c r="A454" s="41" t="s">
        <v>100</v>
      </c>
      <c r="B454" s="58"/>
      <c r="C454" s="58"/>
      <c r="D454" s="58"/>
      <c r="E454" s="58"/>
      <c r="F454" s="58"/>
      <c r="G454" s="58"/>
      <c r="H454" s="59"/>
      <c r="I454" s="10"/>
      <c r="J454" s="11"/>
      <c r="K454" s="87"/>
      <c r="L454" s="177"/>
      <c r="M454" s="40"/>
    </row>
    <row r="455" spans="1:13" ht="15.75" thickBot="1">
      <c r="A455" s="41" t="s">
        <v>101</v>
      </c>
      <c r="B455" s="58"/>
      <c r="C455" s="58"/>
      <c r="D455" s="58"/>
      <c r="E455" s="58"/>
      <c r="F455" s="58"/>
      <c r="G455" s="58"/>
      <c r="H455" s="59"/>
      <c r="I455" s="109"/>
      <c r="J455" s="11"/>
      <c r="K455" s="87"/>
      <c r="L455" s="177"/>
      <c r="M455" s="40"/>
    </row>
    <row r="456" spans="1:13" ht="15.75" thickBot="1">
      <c r="A456" s="84" t="s">
        <v>153</v>
      </c>
      <c r="B456" s="85"/>
      <c r="C456" s="85"/>
      <c r="D456" s="85"/>
      <c r="E456" s="85"/>
      <c r="F456" s="85"/>
      <c r="G456" s="85"/>
      <c r="H456" s="86"/>
      <c r="I456" s="68"/>
      <c r="J456" s="69"/>
      <c r="K456" s="471">
        <v>0.12</v>
      </c>
      <c r="L456" s="472"/>
      <c r="M456" s="70">
        <f>K456*12*I416</f>
        <v>290.59199999999998</v>
      </c>
    </row>
    <row r="457" spans="1:13">
      <c r="A457" s="41" t="s">
        <v>75</v>
      </c>
      <c r="B457" s="58"/>
      <c r="C457" s="58"/>
      <c r="D457" s="58"/>
      <c r="E457" s="58"/>
      <c r="F457" s="58"/>
      <c r="G457" s="58"/>
      <c r="H457" s="59"/>
      <c r="I457" s="547" t="s">
        <v>14</v>
      </c>
      <c r="J457" s="548"/>
      <c r="K457" s="176"/>
      <c r="L457" s="177"/>
      <c r="M457" s="40"/>
    </row>
    <row r="458" spans="1:13" ht="15.75" thickBot="1">
      <c r="A458" s="41" t="s">
        <v>76</v>
      </c>
      <c r="B458" s="58"/>
      <c r="C458" s="58"/>
      <c r="D458" s="58"/>
      <c r="E458" s="58"/>
      <c r="F458" s="58"/>
      <c r="G458" s="58"/>
      <c r="H458" s="59"/>
      <c r="I458" s="10"/>
      <c r="J458" s="11"/>
      <c r="K458" s="176"/>
      <c r="L458" s="177"/>
      <c r="M458" s="40"/>
    </row>
    <row r="459" spans="1:13" ht="15.75" thickBot="1">
      <c r="A459" s="457" t="s">
        <v>77</v>
      </c>
      <c r="B459" s="458"/>
      <c r="C459" s="458"/>
      <c r="D459" s="458"/>
      <c r="E459" s="458"/>
      <c r="F459" s="458"/>
      <c r="G459" s="458"/>
      <c r="H459" s="473"/>
      <c r="I459" s="68"/>
      <c r="J459" s="69"/>
      <c r="K459" s="471">
        <v>8.81</v>
      </c>
      <c r="L459" s="472"/>
      <c r="M459" s="70">
        <f>K459*12*I416</f>
        <v>21334.296000000002</v>
      </c>
    </row>
    <row r="460" spans="1:13">
      <c r="A460" s="41" t="s">
        <v>102</v>
      </c>
      <c r="B460" s="79"/>
      <c r="C460" s="79"/>
      <c r="D460" s="79"/>
      <c r="E460" s="79"/>
      <c r="F460" s="58"/>
      <c r="G460" s="79"/>
      <c r="H460" s="59"/>
      <c r="I460" s="545" t="s">
        <v>78</v>
      </c>
      <c r="J460" s="546"/>
      <c r="K460" s="87"/>
      <c r="L460" s="177"/>
      <c r="M460" s="40"/>
    </row>
    <row r="461" spans="1:13">
      <c r="A461" s="41" t="s">
        <v>103</v>
      </c>
      <c r="B461" s="79"/>
      <c r="C461" s="79"/>
      <c r="D461" s="79"/>
      <c r="E461" s="79"/>
      <c r="F461" s="58"/>
      <c r="G461" s="79"/>
      <c r="H461" s="59"/>
      <c r="I461" s="545" t="s">
        <v>79</v>
      </c>
      <c r="J461" s="546"/>
      <c r="K461" s="87"/>
      <c r="L461" s="177"/>
      <c r="M461" s="40"/>
    </row>
    <row r="462" spans="1:13">
      <c r="A462" s="41" t="s">
        <v>104</v>
      </c>
      <c r="B462" s="79"/>
      <c r="C462" s="79"/>
      <c r="D462" s="79"/>
      <c r="E462" s="79"/>
      <c r="F462" s="58"/>
      <c r="G462" s="79"/>
      <c r="H462" s="59"/>
      <c r="I462" s="545" t="s">
        <v>80</v>
      </c>
      <c r="J462" s="546"/>
      <c r="K462" s="87"/>
      <c r="L462" s="177"/>
      <c r="M462" s="40"/>
    </row>
    <row r="463" spans="1:13">
      <c r="A463" s="41" t="s">
        <v>105</v>
      </c>
      <c r="B463" s="79"/>
      <c r="C463" s="79"/>
      <c r="D463" s="79"/>
      <c r="E463" s="79"/>
      <c r="F463" s="58"/>
      <c r="G463" s="79"/>
      <c r="H463" s="59"/>
      <c r="I463" s="545" t="s">
        <v>81</v>
      </c>
      <c r="J463" s="546"/>
      <c r="K463" s="87"/>
      <c r="L463" s="177"/>
      <c r="M463" s="40"/>
    </row>
    <row r="464" spans="1:13">
      <c r="A464" s="41" t="s">
        <v>106</v>
      </c>
      <c r="B464" s="79"/>
      <c r="C464" s="79"/>
      <c r="D464" s="79"/>
      <c r="E464" s="79"/>
      <c r="F464" s="58"/>
      <c r="G464" s="79"/>
      <c r="H464" s="59"/>
      <c r="I464" s="545" t="s">
        <v>82</v>
      </c>
      <c r="J464" s="546"/>
      <c r="K464" s="87"/>
      <c r="L464" s="177"/>
      <c r="M464" s="40"/>
    </row>
    <row r="465" spans="1:13">
      <c r="A465" s="41" t="s">
        <v>107</v>
      </c>
      <c r="B465" s="79"/>
      <c r="C465" s="79"/>
      <c r="D465" s="79"/>
      <c r="E465" s="79"/>
      <c r="F465" s="58"/>
      <c r="G465" s="79"/>
      <c r="H465" s="59"/>
      <c r="I465" s="10"/>
      <c r="J465" s="11"/>
      <c r="K465" s="87"/>
      <c r="L465" s="88"/>
      <c r="M465" s="40"/>
    </row>
    <row r="466" spans="1:13">
      <c r="A466" s="41" t="s">
        <v>108</v>
      </c>
      <c r="B466" s="79"/>
      <c r="C466" s="79"/>
      <c r="D466" s="79"/>
      <c r="E466" s="79"/>
      <c r="F466" s="58"/>
      <c r="G466" s="79"/>
      <c r="H466" s="59"/>
      <c r="I466" s="10"/>
      <c r="J466" s="11"/>
      <c r="K466" s="87"/>
      <c r="L466" s="177"/>
      <c r="M466" s="40"/>
    </row>
    <row r="467" spans="1:13">
      <c r="A467" s="41" t="s">
        <v>109</v>
      </c>
      <c r="B467" s="79"/>
      <c r="C467" s="79"/>
      <c r="D467" s="79"/>
      <c r="E467" s="79"/>
      <c r="F467" s="58"/>
      <c r="G467" s="79"/>
      <c r="H467" s="59"/>
      <c r="I467" s="10"/>
      <c r="J467" s="11"/>
      <c r="K467" s="87"/>
      <c r="L467" s="177"/>
      <c r="M467" s="40"/>
    </row>
    <row r="468" spans="1:13">
      <c r="A468" s="41" t="s">
        <v>83</v>
      </c>
      <c r="B468" s="79"/>
      <c r="C468" s="79"/>
      <c r="D468" s="79"/>
      <c r="E468" s="79"/>
      <c r="F468" s="58"/>
      <c r="G468" s="79"/>
      <c r="H468" s="59"/>
      <c r="I468" s="10"/>
      <c r="J468" s="11"/>
      <c r="K468" s="87"/>
      <c r="L468" s="177"/>
      <c r="M468" s="40"/>
    </row>
    <row r="469" spans="1:13">
      <c r="A469" s="41" t="s">
        <v>110</v>
      </c>
      <c r="B469" s="79"/>
      <c r="C469" s="79"/>
      <c r="D469" s="79"/>
      <c r="E469" s="79"/>
      <c r="F469" s="58"/>
      <c r="G469" s="79"/>
      <c r="H469" s="59"/>
      <c r="I469" s="10"/>
      <c r="J469" s="11"/>
      <c r="K469" s="87"/>
      <c r="L469" s="177"/>
      <c r="M469" s="40"/>
    </row>
    <row r="470" spans="1:13" ht="15.75" thickBot="1">
      <c r="A470" s="754" t="s">
        <v>111</v>
      </c>
      <c r="B470" s="753"/>
      <c r="C470" s="753"/>
      <c r="D470" s="753"/>
      <c r="E470" s="753"/>
      <c r="F470" s="753"/>
      <c r="G470" s="753"/>
      <c r="H470" s="752"/>
      <c r="I470" s="10"/>
      <c r="J470" s="11"/>
      <c r="K470" s="26"/>
      <c r="L470" s="27"/>
      <c r="M470" s="40"/>
    </row>
    <row r="471" spans="1:13">
      <c r="A471" s="89" t="s">
        <v>84</v>
      </c>
      <c r="B471" s="90"/>
      <c r="C471" s="90"/>
      <c r="D471" s="90"/>
      <c r="E471" s="90"/>
      <c r="F471" s="90"/>
      <c r="G471" s="90"/>
      <c r="H471" s="90"/>
      <c r="I471" s="547" t="s">
        <v>85</v>
      </c>
      <c r="J471" s="548"/>
      <c r="K471" s="91"/>
      <c r="L471" s="92"/>
      <c r="M471" s="22"/>
    </row>
    <row r="472" spans="1:13" ht="15.75" thickBot="1">
      <c r="A472" s="93" t="s">
        <v>86</v>
      </c>
      <c r="B472" s="94"/>
      <c r="C472" s="94"/>
      <c r="D472" s="94"/>
      <c r="E472" s="94"/>
      <c r="F472" s="94"/>
      <c r="G472" s="94"/>
      <c r="H472" s="94"/>
      <c r="I472" s="95"/>
      <c r="J472" s="33"/>
      <c r="K472" s="34"/>
      <c r="L472" s="35"/>
      <c r="M472" s="36"/>
    </row>
    <row r="473" spans="1:13" ht="15.75" thickBot="1">
      <c r="A473" s="174" t="s">
        <v>152</v>
      </c>
      <c r="B473" s="175"/>
      <c r="C473" s="175"/>
      <c r="D473" s="175"/>
      <c r="E473" s="175"/>
      <c r="F473" s="175"/>
      <c r="G473" s="175"/>
      <c r="H473" s="175"/>
      <c r="I473" s="178"/>
      <c r="J473" s="751"/>
      <c r="K473" s="462">
        <v>1.4</v>
      </c>
      <c r="L473" s="463"/>
      <c r="M473" s="96">
        <f>K473*12*I416</f>
        <v>3390.24</v>
      </c>
    </row>
    <row r="474" spans="1:13" ht="16.5" thickBot="1">
      <c r="A474" s="662" t="s">
        <v>91</v>
      </c>
      <c r="B474" s="663"/>
      <c r="C474" s="663"/>
      <c r="D474" s="663"/>
      <c r="E474" s="663"/>
      <c r="F474" s="663"/>
      <c r="G474" s="663"/>
      <c r="H474" s="663"/>
      <c r="I474" s="178"/>
      <c r="J474" s="179"/>
      <c r="K474" s="490">
        <f>K476/105*100</f>
        <v>91.857142857142847</v>
      </c>
      <c r="L474" s="463"/>
      <c r="M474" s="280">
        <f>K474*I416*12</f>
        <v>222441.25714285712</v>
      </c>
    </row>
    <row r="475" spans="1:13" ht="16.5" thickBot="1">
      <c r="A475" s="640" t="s">
        <v>92</v>
      </c>
      <c r="B475" s="641"/>
      <c r="C475" s="641"/>
      <c r="D475" s="641"/>
      <c r="E475" s="641"/>
      <c r="F475" s="641"/>
      <c r="G475" s="641"/>
      <c r="H475" s="641"/>
      <c r="I475" s="178"/>
      <c r="J475" s="179"/>
      <c r="K475" s="490">
        <f>K476-K474</f>
        <v>4.5928571428571416</v>
      </c>
      <c r="L475" s="463"/>
      <c r="M475" s="280">
        <f>K475*I416*12</f>
        <v>11122.062857142853</v>
      </c>
    </row>
    <row r="476" spans="1:13" ht="16.5" thickBot="1">
      <c r="A476" s="575" t="s">
        <v>93</v>
      </c>
      <c r="B476" s="576"/>
      <c r="C476" s="576"/>
      <c r="D476" s="576"/>
      <c r="E476" s="576"/>
      <c r="F476" s="576"/>
      <c r="G476" s="576"/>
      <c r="H476" s="576"/>
      <c r="I476" s="101"/>
      <c r="J476" s="102"/>
      <c r="K476" s="452">
        <f>K473+K459+K442+K427+K417</f>
        <v>96.449999999999989</v>
      </c>
      <c r="L476" s="453"/>
      <c r="M476" s="280">
        <f>M473+N474+M459+M442+M427+M417</f>
        <v>233563.32</v>
      </c>
    </row>
  </sheetData>
  <mergeCells count="490">
    <mergeCell ref="I460:J460"/>
    <mergeCell ref="I461:J461"/>
    <mergeCell ref="I462:J462"/>
    <mergeCell ref="I463:J463"/>
    <mergeCell ref="I464:J464"/>
    <mergeCell ref="A470:H470"/>
    <mergeCell ref="A476:H476"/>
    <mergeCell ref="K476:L476"/>
    <mergeCell ref="I471:J471"/>
    <mergeCell ref="K473:L473"/>
    <mergeCell ref="A474:H474"/>
    <mergeCell ref="K474:L474"/>
    <mergeCell ref="A475:H475"/>
    <mergeCell ref="K475:L475"/>
    <mergeCell ref="I457:J457"/>
    <mergeCell ref="A459:H459"/>
    <mergeCell ref="K459:L459"/>
    <mergeCell ref="I449:J449"/>
    <mergeCell ref="K449:L449"/>
    <mergeCell ref="I450:J450"/>
    <mergeCell ref="K450:L450"/>
    <mergeCell ref="I451:J451"/>
    <mergeCell ref="K451:L451"/>
    <mergeCell ref="I441:J441"/>
    <mergeCell ref="K442:L442"/>
    <mergeCell ref="A452:H452"/>
    <mergeCell ref="K452:L452"/>
    <mergeCell ref="I453:J453"/>
    <mergeCell ref="K456:L456"/>
    <mergeCell ref="I445:J445"/>
    <mergeCell ref="K445:L445"/>
    <mergeCell ref="I446:J446"/>
    <mergeCell ref="K446:L446"/>
    <mergeCell ref="I447:J447"/>
    <mergeCell ref="K447:L447"/>
    <mergeCell ref="K426:L426"/>
    <mergeCell ref="K427:L427"/>
    <mergeCell ref="I429:J429"/>
    <mergeCell ref="K429:L429"/>
    <mergeCell ref="I431:J431"/>
    <mergeCell ref="I432:J432"/>
    <mergeCell ref="A444:H444"/>
    <mergeCell ref="K444:L444"/>
    <mergeCell ref="I433:J433"/>
    <mergeCell ref="I434:J434"/>
    <mergeCell ref="K434:L434"/>
    <mergeCell ref="I435:J435"/>
    <mergeCell ref="I437:J437"/>
    <mergeCell ref="K437:L437"/>
    <mergeCell ref="I439:J439"/>
    <mergeCell ref="I440:J440"/>
    <mergeCell ref="I415:J415"/>
    <mergeCell ref="K415:L415"/>
    <mergeCell ref="I416:J416"/>
    <mergeCell ref="K416:L416"/>
    <mergeCell ref="K417:L417"/>
    <mergeCell ref="I420:J420"/>
    <mergeCell ref="K420:L420"/>
    <mergeCell ref="I421:J421"/>
    <mergeCell ref="I422:J422"/>
    <mergeCell ref="I423:J423"/>
    <mergeCell ref="K423:L423"/>
    <mergeCell ref="I424:J424"/>
    <mergeCell ref="I425:J425"/>
    <mergeCell ref="K414:L414"/>
    <mergeCell ref="A406:H406"/>
    <mergeCell ref="K406:L406"/>
    <mergeCell ref="A407:H407"/>
    <mergeCell ref="K407:L407"/>
    <mergeCell ref="A408:H408"/>
    <mergeCell ref="K408:L408"/>
    <mergeCell ref="I394:J394"/>
    <mergeCell ref="A410:L410"/>
    <mergeCell ref="A411:L411"/>
    <mergeCell ref="C413:E413"/>
    <mergeCell ref="I413:J413"/>
    <mergeCell ref="K413:L413"/>
    <mergeCell ref="I395:J395"/>
    <mergeCell ref="I396:J396"/>
    <mergeCell ref="A402:H402"/>
    <mergeCell ref="I403:J403"/>
    <mergeCell ref="K405:L405"/>
    <mergeCell ref="I389:J389"/>
    <mergeCell ref="A391:H391"/>
    <mergeCell ref="K391:L391"/>
    <mergeCell ref="I392:J392"/>
    <mergeCell ref="I393:J393"/>
    <mergeCell ref="I379:J379"/>
    <mergeCell ref="K379:L379"/>
    <mergeCell ref="I381:J381"/>
    <mergeCell ref="K381:L381"/>
    <mergeCell ref="I382:J382"/>
    <mergeCell ref="K382:L382"/>
    <mergeCell ref="I383:J383"/>
    <mergeCell ref="K383:L383"/>
    <mergeCell ref="A384:H384"/>
    <mergeCell ref="K384:L384"/>
    <mergeCell ref="I385:J385"/>
    <mergeCell ref="K388:L388"/>
    <mergeCell ref="I369:J369"/>
    <mergeCell ref="K369:L369"/>
    <mergeCell ref="I371:J371"/>
    <mergeCell ref="I372:J372"/>
    <mergeCell ref="I373:J373"/>
    <mergeCell ref="K374:L374"/>
    <mergeCell ref="A376:H376"/>
    <mergeCell ref="K376:L376"/>
    <mergeCell ref="I377:J377"/>
    <mergeCell ref="K377:L377"/>
    <mergeCell ref="I378:J378"/>
    <mergeCell ref="K378:L378"/>
    <mergeCell ref="I356:J356"/>
    <mergeCell ref="I357:J357"/>
    <mergeCell ref="K358:L358"/>
    <mergeCell ref="K359:L359"/>
    <mergeCell ref="I361:J361"/>
    <mergeCell ref="K361:L361"/>
    <mergeCell ref="I363:J363"/>
    <mergeCell ref="I364:J364"/>
    <mergeCell ref="I365:J365"/>
    <mergeCell ref="I366:J366"/>
    <mergeCell ref="K366:L366"/>
    <mergeCell ref="I367:J367"/>
    <mergeCell ref="K346:L346"/>
    <mergeCell ref="I347:J347"/>
    <mergeCell ref="K347:L347"/>
    <mergeCell ref="I348:J348"/>
    <mergeCell ref="K348:L348"/>
    <mergeCell ref="K349:L349"/>
    <mergeCell ref="I352:J352"/>
    <mergeCell ref="K352:L352"/>
    <mergeCell ref="I353:J353"/>
    <mergeCell ref="I354:J354"/>
    <mergeCell ref="I355:J355"/>
    <mergeCell ref="K355:L355"/>
    <mergeCell ref="I335:J335"/>
    <mergeCell ref="K337:L337"/>
    <mergeCell ref="A338:H338"/>
    <mergeCell ref="K338:L338"/>
    <mergeCell ref="A339:H339"/>
    <mergeCell ref="K339:L339"/>
    <mergeCell ref="A340:H340"/>
    <mergeCell ref="K340:L340"/>
    <mergeCell ref="A342:L342"/>
    <mergeCell ref="A343:L343"/>
    <mergeCell ref="C345:E345"/>
    <mergeCell ref="I345:J345"/>
    <mergeCell ref="K345:L345"/>
    <mergeCell ref="A316:H316"/>
    <mergeCell ref="K316:L316"/>
    <mergeCell ref="I317:J317"/>
    <mergeCell ref="K320:L320"/>
    <mergeCell ref="I321:J321"/>
    <mergeCell ref="A323:H323"/>
    <mergeCell ref="K323:L323"/>
    <mergeCell ref="I324:J324"/>
    <mergeCell ref="I325:J325"/>
    <mergeCell ref="I326:J326"/>
    <mergeCell ref="I327:J327"/>
    <mergeCell ref="I328:J328"/>
    <mergeCell ref="A334:H334"/>
    <mergeCell ref="I309:J309"/>
    <mergeCell ref="K309:L309"/>
    <mergeCell ref="I310:J310"/>
    <mergeCell ref="K310:L310"/>
    <mergeCell ref="I311:J311"/>
    <mergeCell ref="K311:L311"/>
    <mergeCell ref="I313:J313"/>
    <mergeCell ref="K313:L313"/>
    <mergeCell ref="I314:J314"/>
    <mergeCell ref="K314:L314"/>
    <mergeCell ref="I315:J315"/>
    <mergeCell ref="K315:L315"/>
    <mergeCell ref="I297:J297"/>
    <mergeCell ref="I298:J298"/>
    <mergeCell ref="K298:L298"/>
    <mergeCell ref="I299:J299"/>
    <mergeCell ref="I301:J301"/>
    <mergeCell ref="K301:L301"/>
    <mergeCell ref="I303:J303"/>
    <mergeCell ref="I304:J304"/>
    <mergeCell ref="I305:J305"/>
    <mergeCell ref="K306:L306"/>
    <mergeCell ref="A308:H308"/>
    <mergeCell ref="K308:L308"/>
    <mergeCell ref="I285:J285"/>
    <mergeCell ref="I286:J286"/>
    <mergeCell ref="I287:J287"/>
    <mergeCell ref="K287:L287"/>
    <mergeCell ref="I288:J288"/>
    <mergeCell ref="I289:J289"/>
    <mergeCell ref="K290:L290"/>
    <mergeCell ref="K291:L291"/>
    <mergeCell ref="I293:J293"/>
    <mergeCell ref="K293:L293"/>
    <mergeCell ref="I295:J295"/>
    <mergeCell ref="I296:J296"/>
    <mergeCell ref="I280:J280"/>
    <mergeCell ref="K280:L280"/>
    <mergeCell ref="K281:L281"/>
    <mergeCell ref="I284:J284"/>
    <mergeCell ref="K284:L284"/>
    <mergeCell ref="A274:L274"/>
    <mergeCell ref="A275:L275"/>
    <mergeCell ref="C277:E277"/>
    <mergeCell ref="I277:J277"/>
    <mergeCell ref="K277:L277"/>
    <mergeCell ref="I259:J259"/>
    <mergeCell ref="I260:J260"/>
    <mergeCell ref="A266:H266"/>
    <mergeCell ref="I267:J267"/>
    <mergeCell ref="K269:L269"/>
    <mergeCell ref="I279:J279"/>
    <mergeCell ref="K279:L279"/>
    <mergeCell ref="K278:L278"/>
    <mergeCell ref="A270:H270"/>
    <mergeCell ref="K270:L270"/>
    <mergeCell ref="A271:H271"/>
    <mergeCell ref="K271:L271"/>
    <mergeCell ref="A272:H272"/>
    <mergeCell ref="K272:L272"/>
    <mergeCell ref="I247:J247"/>
    <mergeCell ref="K247:L247"/>
    <mergeCell ref="A248:H248"/>
    <mergeCell ref="K248:L248"/>
    <mergeCell ref="I249:J249"/>
    <mergeCell ref="K252:L252"/>
    <mergeCell ref="I253:J253"/>
    <mergeCell ref="A255:H255"/>
    <mergeCell ref="K255:L255"/>
    <mergeCell ref="I256:J256"/>
    <mergeCell ref="I257:J257"/>
    <mergeCell ref="I258:J258"/>
    <mergeCell ref="A240:H240"/>
    <mergeCell ref="K240:L240"/>
    <mergeCell ref="I241:J241"/>
    <mergeCell ref="K241:L241"/>
    <mergeCell ref="I242:J242"/>
    <mergeCell ref="K242:L242"/>
    <mergeCell ref="I243:J243"/>
    <mergeCell ref="K243:L243"/>
    <mergeCell ref="I245:J245"/>
    <mergeCell ref="K245:L245"/>
    <mergeCell ref="I246:J246"/>
    <mergeCell ref="K246:L246"/>
    <mergeCell ref="I227:J227"/>
    <mergeCell ref="I228:J228"/>
    <mergeCell ref="I229:J229"/>
    <mergeCell ref="I230:J230"/>
    <mergeCell ref="K230:L230"/>
    <mergeCell ref="I231:J231"/>
    <mergeCell ref="I233:J233"/>
    <mergeCell ref="K233:L233"/>
    <mergeCell ref="I235:J235"/>
    <mergeCell ref="I236:J236"/>
    <mergeCell ref="I237:J237"/>
    <mergeCell ref="K238:L238"/>
    <mergeCell ref="I216:J216"/>
    <mergeCell ref="K216:L216"/>
    <mergeCell ref="I217:J217"/>
    <mergeCell ref="I218:J218"/>
    <mergeCell ref="I219:J219"/>
    <mergeCell ref="K219:L219"/>
    <mergeCell ref="I220:J220"/>
    <mergeCell ref="I221:J221"/>
    <mergeCell ref="K222:L222"/>
    <mergeCell ref="K223:L223"/>
    <mergeCell ref="I225:J225"/>
    <mergeCell ref="K225:L225"/>
    <mergeCell ref="A204:H204"/>
    <mergeCell ref="K204:L204"/>
    <mergeCell ref="A206:L206"/>
    <mergeCell ref="A207:L207"/>
    <mergeCell ref="C209:E209"/>
    <mergeCell ref="I209:J209"/>
    <mergeCell ref="K209:L209"/>
    <mergeCell ref="K210:L210"/>
    <mergeCell ref="I211:J211"/>
    <mergeCell ref="K211:L211"/>
    <mergeCell ref="I212:J212"/>
    <mergeCell ref="K212:L212"/>
    <mergeCell ref="K213:L213"/>
    <mergeCell ref="I188:J188"/>
    <mergeCell ref="I189:J189"/>
    <mergeCell ref="I190:J190"/>
    <mergeCell ref="I191:J191"/>
    <mergeCell ref="I192:J192"/>
    <mergeCell ref="A198:H198"/>
    <mergeCell ref="I199:J199"/>
    <mergeCell ref="K201:L201"/>
    <mergeCell ref="A202:H202"/>
    <mergeCell ref="K202:L202"/>
    <mergeCell ref="A203:H203"/>
    <mergeCell ref="K203:L203"/>
    <mergeCell ref="I185:J185"/>
    <mergeCell ref="A187:H187"/>
    <mergeCell ref="K187:L187"/>
    <mergeCell ref="I177:J177"/>
    <mergeCell ref="K177:L177"/>
    <mergeCell ref="I178:J178"/>
    <mergeCell ref="K178:L178"/>
    <mergeCell ref="I179:J179"/>
    <mergeCell ref="K179:L179"/>
    <mergeCell ref="I169:J169"/>
    <mergeCell ref="K170:L170"/>
    <mergeCell ref="A180:H180"/>
    <mergeCell ref="K180:L180"/>
    <mergeCell ref="I181:J181"/>
    <mergeCell ref="K184:L184"/>
    <mergeCell ref="I173:J173"/>
    <mergeCell ref="K173:L173"/>
    <mergeCell ref="I174:J174"/>
    <mergeCell ref="K174:L174"/>
    <mergeCell ref="I175:J175"/>
    <mergeCell ref="K175:L175"/>
    <mergeCell ref="K154:L154"/>
    <mergeCell ref="K155:L155"/>
    <mergeCell ref="I157:J157"/>
    <mergeCell ref="K157:L157"/>
    <mergeCell ref="I159:J159"/>
    <mergeCell ref="I160:J160"/>
    <mergeCell ref="A172:H172"/>
    <mergeCell ref="K172:L172"/>
    <mergeCell ref="I161:J161"/>
    <mergeCell ref="I162:J162"/>
    <mergeCell ref="K162:L162"/>
    <mergeCell ref="I163:J163"/>
    <mergeCell ref="I165:J165"/>
    <mergeCell ref="K165:L165"/>
    <mergeCell ref="I167:J167"/>
    <mergeCell ref="I168:J168"/>
    <mergeCell ref="I143:J143"/>
    <mergeCell ref="K143:L143"/>
    <mergeCell ref="I144:J144"/>
    <mergeCell ref="K144:L144"/>
    <mergeCell ref="K145:L145"/>
    <mergeCell ref="I148:J148"/>
    <mergeCell ref="K148:L148"/>
    <mergeCell ref="I149:J149"/>
    <mergeCell ref="I150:J150"/>
    <mergeCell ref="I151:J151"/>
    <mergeCell ref="K151:L151"/>
    <mergeCell ref="I152:J152"/>
    <mergeCell ref="I153:J153"/>
    <mergeCell ref="K142:L142"/>
    <mergeCell ref="A134:H134"/>
    <mergeCell ref="K134:L134"/>
    <mergeCell ref="A135:H135"/>
    <mergeCell ref="K135:L135"/>
    <mergeCell ref="A136:H136"/>
    <mergeCell ref="K136:L136"/>
    <mergeCell ref="I122:J122"/>
    <mergeCell ref="A138:L138"/>
    <mergeCell ref="A139:L139"/>
    <mergeCell ref="C141:E141"/>
    <mergeCell ref="I141:J141"/>
    <mergeCell ref="K141:L141"/>
    <mergeCell ref="I123:J123"/>
    <mergeCell ref="I124:J124"/>
    <mergeCell ref="A130:H130"/>
    <mergeCell ref="I131:J131"/>
    <mergeCell ref="K133:L133"/>
    <mergeCell ref="I117:J117"/>
    <mergeCell ref="A119:H119"/>
    <mergeCell ref="K119:L119"/>
    <mergeCell ref="I120:J120"/>
    <mergeCell ref="I121:J121"/>
    <mergeCell ref="I107:J107"/>
    <mergeCell ref="K107:L107"/>
    <mergeCell ref="I109:J109"/>
    <mergeCell ref="K109:L109"/>
    <mergeCell ref="I110:J110"/>
    <mergeCell ref="K110:L110"/>
    <mergeCell ref="I111:J111"/>
    <mergeCell ref="K111:L111"/>
    <mergeCell ref="A112:H112"/>
    <mergeCell ref="K112:L112"/>
    <mergeCell ref="I113:J113"/>
    <mergeCell ref="K116:L116"/>
    <mergeCell ref="I97:J97"/>
    <mergeCell ref="K97:L97"/>
    <mergeCell ref="I99:J99"/>
    <mergeCell ref="I100:J100"/>
    <mergeCell ref="I101:J101"/>
    <mergeCell ref="K102:L102"/>
    <mergeCell ref="A104:H104"/>
    <mergeCell ref="K104:L104"/>
    <mergeCell ref="I105:J105"/>
    <mergeCell ref="K105:L105"/>
    <mergeCell ref="I106:J106"/>
    <mergeCell ref="K106:L106"/>
    <mergeCell ref="I84:J84"/>
    <mergeCell ref="I85:J85"/>
    <mergeCell ref="K86:L86"/>
    <mergeCell ref="K87:L87"/>
    <mergeCell ref="I89:J89"/>
    <mergeCell ref="K89:L89"/>
    <mergeCell ref="I91:J91"/>
    <mergeCell ref="I92:J92"/>
    <mergeCell ref="I93:J93"/>
    <mergeCell ref="I94:J94"/>
    <mergeCell ref="K94:L94"/>
    <mergeCell ref="I95:J95"/>
    <mergeCell ref="K74:L74"/>
    <mergeCell ref="I75:J75"/>
    <mergeCell ref="K75:L75"/>
    <mergeCell ref="I76:J76"/>
    <mergeCell ref="K76:L76"/>
    <mergeCell ref="K77:L77"/>
    <mergeCell ref="I80:J80"/>
    <mergeCell ref="K80:L80"/>
    <mergeCell ref="I81:J81"/>
    <mergeCell ref="I82:J82"/>
    <mergeCell ref="I83:J83"/>
    <mergeCell ref="K83:L83"/>
    <mergeCell ref="I63:J63"/>
    <mergeCell ref="K65:L65"/>
    <mergeCell ref="A66:H66"/>
    <mergeCell ref="K66:L66"/>
    <mergeCell ref="A67:H67"/>
    <mergeCell ref="K67:L67"/>
    <mergeCell ref="A68:H68"/>
    <mergeCell ref="K68:L68"/>
    <mergeCell ref="A70:L70"/>
    <mergeCell ref="A71:L71"/>
    <mergeCell ref="C73:E73"/>
    <mergeCell ref="I73:J73"/>
    <mergeCell ref="K73:L73"/>
    <mergeCell ref="A44:H44"/>
    <mergeCell ref="K44:L44"/>
    <mergeCell ref="I45:J45"/>
    <mergeCell ref="K48:L48"/>
    <mergeCell ref="I49:J49"/>
    <mergeCell ref="A51:H51"/>
    <mergeCell ref="K51:L51"/>
    <mergeCell ref="I52:J52"/>
    <mergeCell ref="I53:J53"/>
    <mergeCell ref="I54:J54"/>
    <mergeCell ref="I55:J55"/>
    <mergeCell ref="I56:J56"/>
    <mergeCell ref="A62:H62"/>
    <mergeCell ref="I37:J37"/>
    <mergeCell ref="K37:L37"/>
    <mergeCell ref="I38:J38"/>
    <mergeCell ref="K38:L38"/>
    <mergeCell ref="I39:J39"/>
    <mergeCell ref="K39:L39"/>
    <mergeCell ref="I41:J41"/>
    <mergeCell ref="K41:L41"/>
    <mergeCell ref="I42:J42"/>
    <mergeCell ref="K42:L42"/>
    <mergeCell ref="I43:J43"/>
    <mergeCell ref="K43:L43"/>
    <mergeCell ref="I25:J25"/>
    <mergeCell ref="I26:J26"/>
    <mergeCell ref="K26:L26"/>
    <mergeCell ref="I27:J27"/>
    <mergeCell ref="I29:J29"/>
    <mergeCell ref="K29:L29"/>
    <mergeCell ref="I31:J31"/>
    <mergeCell ref="I32:J32"/>
    <mergeCell ref="I33:J33"/>
    <mergeCell ref="K34:L34"/>
    <mergeCell ref="A36:H36"/>
    <mergeCell ref="K36:L36"/>
    <mergeCell ref="I7:J7"/>
    <mergeCell ref="K7:L7"/>
    <mergeCell ref="I8:J8"/>
    <mergeCell ref="K8:L8"/>
    <mergeCell ref="K9:L9"/>
    <mergeCell ref="I12:J12"/>
    <mergeCell ref="K12:L12"/>
    <mergeCell ref="I21:J21"/>
    <mergeCell ref="K21:L21"/>
    <mergeCell ref="I23:J23"/>
    <mergeCell ref="I24:J24"/>
    <mergeCell ref="I16:J16"/>
    <mergeCell ref="I17:J17"/>
    <mergeCell ref="I13:J13"/>
    <mergeCell ref="I14:J14"/>
    <mergeCell ref="I15:J15"/>
    <mergeCell ref="K15:L15"/>
    <mergeCell ref="K18:L18"/>
    <mergeCell ref="K19:L19"/>
    <mergeCell ref="A2:L2"/>
    <mergeCell ref="A3:L3"/>
    <mergeCell ref="C5:E5"/>
    <mergeCell ref="I5:J5"/>
    <mergeCell ref="K5:L5"/>
    <mergeCell ref="K6:L6"/>
  </mergeCells>
  <pageMargins left="0.7" right="0.7" top="0.75" bottom="0.75" header="0.3" footer="0.3"/>
  <pageSetup paperSize="9" scale="71" fitToHeight="0" orientation="portrait" r:id="rId1"/>
  <rowBreaks count="6" manualBreakCount="6">
    <brk id="70" max="16383" man="1"/>
    <brk id="139" max="16383" man="1"/>
    <brk id="208" max="16383" man="1"/>
    <brk id="277" max="16383" man="1"/>
    <brk id="346" max="16383" man="1"/>
    <brk id="4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 01.01.2026г.</vt:lpstr>
      <vt:lpstr>c 01.03.2026г.</vt:lpstr>
      <vt:lpstr>c 14.05.2026г.</vt:lpstr>
      <vt:lpstr>'c 01.03.2026г.'!Область_печати</vt:lpstr>
      <vt:lpstr>'с 01.01.2026г.'!Область_печати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2026-05-17T08:36:08Z</dcterms:modified>
</cp:coreProperties>
</file>