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РАБОТА\ТАРИФЫ по годам\Расчет тарифов 2018-2019гг\"/>
    </mc:Choice>
  </mc:AlternateContent>
  <bookViews>
    <workbookView xWindow="0" yWindow="0" windowWidth="19200" windowHeight="9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56" i="1" l="1"/>
  <c r="M7855" i="1"/>
  <c r="M7853" i="1"/>
  <c r="M7852" i="1"/>
  <c r="M7851" i="1"/>
  <c r="M7850" i="1"/>
  <c r="M7849" i="1"/>
  <c r="M7844" i="1"/>
  <c r="K7844" i="1"/>
  <c r="M7838" i="1"/>
  <c r="M7837" i="1"/>
  <c r="M7836" i="1"/>
  <c r="M7834" i="1"/>
  <c r="M7832" i="1"/>
  <c r="M7831" i="1"/>
  <c r="M7830" i="1"/>
  <c r="K7830" i="1"/>
  <c r="M7829" i="1"/>
  <c r="M7828" i="1"/>
  <c r="M7827" i="1"/>
  <c r="M7826" i="1"/>
  <c r="M7825" i="1"/>
  <c r="K7825" i="1"/>
  <c r="M7824" i="1"/>
  <c r="M7822" i="1"/>
  <c r="M7820" i="1"/>
  <c r="M7819" i="1"/>
  <c r="M7818" i="1"/>
  <c r="M7817" i="1" s="1"/>
  <c r="M7816" i="1" s="1"/>
  <c r="K7817" i="1"/>
  <c r="K7816" i="1"/>
  <c r="K7848" i="1" s="1"/>
  <c r="K7857" i="1" s="1"/>
  <c r="M7815" i="1"/>
  <c r="M7812" i="1"/>
  <c r="M7807" i="1"/>
  <c r="M7800" i="1"/>
  <c r="M7794" i="1" s="1"/>
  <c r="M7848" i="1" s="1"/>
  <c r="M7857" i="1" s="1"/>
  <c r="K7794" i="1"/>
  <c r="M7784" i="1" l="1"/>
  <c r="M7783" i="1"/>
  <c r="M7782" i="1"/>
  <c r="M7777" i="1"/>
  <c r="K7777" i="1"/>
  <c r="M7771" i="1"/>
  <c r="M7770" i="1"/>
  <c r="M7769" i="1"/>
  <c r="M7767" i="1"/>
  <c r="M7765" i="1"/>
  <c r="M7764" i="1"/>
  <c r="M7763" i="1"/>
  <c r="K7763" i="1"/>
  <c r="M7762" i="1"/>
  <c r="M7761" i="1"/>
  <c r="M7760" i="1"/>
  <c r="M7759" i="1"/>
  <c r="M7758" i="1"/>
  <c r="K7758" i="1"/>
  <c r="M7757" i="1"/>
  <c r="M7756" i="1"/>
  <c r="M7755" i="1"/>
  <c r="M7754" i="1"/>
  <c r="M7753" i="1"/>
  <c r="M7752" i="1"/>
  <c r="M7751" i="1"/>
  <c r="M7750" i="1" s="1"/>
  <c r="M7749" i="1" s="1"/>
  <c r="K7750" i="1"/>
  <c r="K7749" i="1"/>
  <c r="M7746" i="1"/>
  <c r="M7741" i="1"/>
  <c r="M7734" i="1"/>
  <c r="M7728" i="1"/>
  <c r="M7781" i="1" s="1"/>
  <c r="M7785" i="1" s="1"/>
  <c r="K7728" i="1"/>
  <c r="K7781" i="1" l="1"/>
  <c r="K7785" i="1" s="1"/>
  <c r="M7719" i="1"/>
  <c r="M7718" i="1"/>
  <c r="M7716" i="1"/>
  <c r="M7715" i="1"/>
  <c r="M7714" i="1"/>
  <c r="M7713" i="1"/>
  <c r="K7708" i="1"/>
  <c r="M7708" i="1" s="1"/>
  <c r="M7702" i="1"/>
  <c r="M7701" i="1"/>
  <c r="M7700" i="1"/>
  <c r="M7698" i="1"/>
  <c r="M7696" i="1"/>
  <c r="M7695" i="1"/>
  <c r="K7694" i="1"/>
  <c r="M7693" i="1"/>
  <c r="M7692" i="1"/>
  <c r="M7691" i="1"/>
  <c r="M7690" i="1"/>
  <c r="K7689" i="1"/>
  <c r="M7688" i="1"/>
  <c r="M7686" i="1"/>
  <c r="M7684" i="1"/>
  <c r="M7683" i="1"/>
  <c r="M7682" i="1"/>
  <c r="K7681" i="1"/>
  <c r="M7679" i="1"/>
  <c r="M7676" i="1"/>
  <c r="M7671" i="1"/>
  <c r="M7664" i="1"/>
  <c r="M7658" i="1" s="1"/>
  <c r="K7658" i="1"/>
  <c r="M7681" i="1" l="1"/>
  <c r="M7689" i="1"/>
  <c r="M7680" i="1" s="1"/>
  <c r="M7712" i="1" s="1"/>
  <c r="M7720" i="1" s="1"/>
  <c r="K7680" i="1"/>
  <c r="K7712" i="1" s="1"/>
  <c r="K7720" i="1" s="1"/>
  <c r="M7694" i="1"/>
  <c r="M1482" i="1"/>
  <c r="M1481" i="1"/>
  <c r="M1479" i="1"/>
  <c r="M1480" i="1"/>
  <c r="M7649" i="1" l="1"/>
  <c r="M7648" i="1"/>
  <c r="M7647" i="1"/>
  <c r="M7646" i="1"/>
  <c r="M7645" i="1"/>
  <c r="M7644" i="1"/>
  <c r="M7643" i="1"/>
  <c r="K7638" i="1"/>
  <c r="M7638" i="1" s="1"/>
  <c r="M7632" i="1"/>
  <c r="M7631" i="1"/>
  <c r="M7630" i="1"/>
  <c r="M7628" i="1"/>
  <c r="M7626" i="1"/>
  <c r="M7625" i="1"/>
  <c r="M7624" i="1" s="1"/>
  <c r="K7624" i="1"/>
  <c r="M7623" i="1"/>
  <c r="M7622" i="1"/>
  <c r="M7621" i="1"/>
  <c r="M7620" i="1"/>
  <c r="K7619" i="1"/>
  <c r="M7618" i="1"/>
  <c r="M7616" i="1"/>
  <c r="M7614" i="1"/>
  <c r="M7613" i="1"/>
  <c r="M7612" i="1"/>
  <c r="K7611" i="1"/>
  <c r="K7610" i="1" s="1"/>
  <c r="K7642" i="1" s="1"/>
  <c r="K7650" i="1" s="1"/>
  <c r="M7609" i="1"/>
  <c r="M7606" i="1"/>
  <c r="M7601" i="1"/>
  <c r="M7594" i="1"/>
  <c r="K7588" i="1"/>
  <c r="M7578" i="1"/>
  <c r="M7577" i="1"/>
  <c r="M7576" i="1"/>
  <c r="M7575" i="1"/>
  <c r="M7574" i="1"/>
  <c r="M7573" i="1"/>
  <c r="K7568" i="1"/>
  <c r="M7568" i="1" s="1"/>
  <c r="M7562" i="1"/>
  <c r="M7561" i="1"/>
  <c r="M7560" i="1"/>
  <c r="M7558" i="1"/>
  <c r="M7556" i="1"/>
  <c r="M7555" i="1"/>
  <c r="K7554" i="1"/>
  <c r="M7553" i="1"/>
  <c r="M7552" i="1"/>
  <c r="M7551" i="1"/>
  <c r="M7550" i="1"/>
  <c r="K7549" i="1"/>
  <c r="M7548" i="1"/>
  <c r="M7546" i="1"/>
  <c r="M7544" i="1"/>
  <c r="M7543" i="1"/>
  <c r="M7542" i="1"/>
  <c r="K7541" i="1"/>
  <c r="M7539" i="1"/>
  <c r="M7536" i="1"/>
  <c r="M7531" i="1"/>
  <c r="M7524" i="1"/>
  <c r="K7518" i="1"/>
  <c r="M7508" i="1"/>
  <c r="M7507" i="1"/>
  <c r="M7506" i="1"/>
  <c r="M7505" i="1"/>
  <c r="M7504" i="1"/>
  <c r="M7503" i="1"/>
  <c r="K7498" i="1"/>
  <c r="M7498" i="1" s="1"/>
  <c r="M7492" i="1"/>
  <c r="M7491" i="1"/>
  <c r="M7490" i="1"/>
  <c r="M7488" i="1"/>
  <c r="M7486" i="1"/>
  <c r="M7485" i="1"/>
  <c r="K7484" i="1"/>
  <c r="M7483" i="1"/>
  <c r="M7482" i="1"/>
  <c r="M7481" i="1"/>
  <c r="M7480" i="1"/>
  <c r="K7479" i="1"/>
  <c r="M7478" i="1"/>
  <c r="M7476" i="1"/>
  <c r="M7474" i="1"/>
  <c r="M7473" i="1"/>
  <c r="M7472" i="1"/>
  <c r="K7471" i="1"/>
  <c r="K7470" i="1" s="1"/>
  <c r="M7469" i="1"/>
  <c r="M7466" i="1"/>
  <c r="M7461" i="1"/>
  <c r="M7454" i="1"/>
  <c r="K7448" i="1"/>
  <c r="M7438" i="1"/>
  <c r="M7437" i="1"/>
  <c r="M7436" i="1"/>
  <c r="M7435" i="1"/>
  <c r="M7434" i="1"/>
  <c r="M7433" i="1"/>
  <c r="K7428" i="1"/>
  <c r="M7428" i="1" s="1"/>
  <c r="M7422" i="1"/>
  <c r="M7421" i="1"/>
  <c r="M7420" i="1"/>
  <c r="M7418" i="1"/>
  <c r="M7416" i="1"/>
  <c r="M7415" i="1"/>
  <c r="K7414" i="1"/>
  <c r="M7413" i="1"/>
  <c r="M7412" i="1"/>
  <c r="M7411" i="1"/>
  <c r="M7410" i="1"/>
  <c r="K7409" i="1"/>
  <c r="M7408" i="1"/>
  <c r="M7406" i="1"/>
  <c r="M7404" i="1"/>
  <c r="M7403" i="1"/>
  <c r="M7402" i="1"/>
  <c r="K7401" i="1"/>
  <c r="M7399" i="1"/>
  <c r="M7396" i="1"/>
  <c r="M7391" i="1"/>
  <c r="M7384" i="1"/>
  <c r="K7378" i="1"/>
  <c r="M7368" i="1"/>
  <c r="M7367" i="1"/>
  <c r="M7365" i="1"/>
  <c r="M7364" i="1"/>
  <c r="M7363" i="1"/>
  <c r="M7362" i="1"/>
  <c r="K7357" i="1"/>
  <c r="M7357" i="1" s="1"/>
  <c r="M7351" i="1"/>
  <c r="M7350" i="1"/>
  <c r="M7349" i="1"/>
  <c r="M7347" i="1"/>
  <c r="M7345" i="1"/>
  <c r="M7344" i="1"/>
  <c r="K7343" i="1"/>
  <c r="M7342" i="1"/>
  <c r="M7341" i="1"/>
  <c r="M7340" i="1"/>
  <c r="M7339" i="1"/>
  <c r="K7338" i="1"/>
  <c r="M7337" i="1"/>
  <c r="M7335" i="1"/>
  <c r="M7333" i="1"/>
  <c r="M7332" i="1"/>
  <c r="M7331" i="1"/>
  <c r="K7330" i="1"/>
  <c r="K7329" i="1" s="1"/>
  <c r="M7328" i="1"/>
  <c r="M7325" i="1"/>
  <c r="M7320" i="1"/>
  <c r="M7313" i="1"/>
  <c r="K7307" i="1"/>
  <c r="M7296" i="1"/>
  <c r="M7295" i="1"/>
  <c r="M7293" i="1"/>
  <c r="M7292" i="1"/>
  <c r="M7291" i="1"/>
  <c r="M7290" i="1"/>
  <c r="M7288" i="1"/>
  <c r="M7287" i="1"/>
  <c r="M7286" i="1"/>
  <c r="M7284" i="1"/>
  <c r="M7282" i="1"/>
  <c r="M7281" i="1"/>
  <c r="K7280" i="1"/>
  <c r="M7279" i="1"/>
  <c r="M7278" i="1"/>
  <c r="M7277" i="1"/>
  <c r="K7276" i="1"/>
  <c r="M7275" i="1"/>
  <c r="M7273" i="1"/>
  <c r="M7272" i="1"/>
  <c r="M7271" i="1"/>
  <c r="K7270" i="1"/>
  <c r="M7266" i="1"/>
  <c r="M7263" i="1"/>
  <c r="M7259" i="1"/>
  <c r="K7253" i="1"/>
  <c r="M7244" i="1"/>
  <c r="M7243" i="1"/>
  <c r="M7242" i="1"/>
  <c r="M7241" i="1"/>
  <c r="M7240" i="1"/>
  <c r="M7239" i="1"/>
  <c r="M7238" i="1"/>
  <c r="M7236" i="1"/>
  <c r="M7235" i="1"/>
  <c r="M7234" i="1"/>
  <c r="M7232" i="1"/>
  <c r="M7230" i="1"/>
  <c r="M7229" i="1"/>
  <c r="K7228" i="1"/>
  <c r="M7227" i="1"/>
  <c r="M7226" i="1"/>
  <c r="M7225" i="1"/>
  <c r="K7224" i="1"/>
  <c r="M7223" i="1"/>
  <c r="M7221" i="1"/>
  <c r="M7220" i="1"/>
  <c r="M7219" i="1"/>
  <c r="K7218" i="1"/>
  <c r="M7216" i="1"/>
  <c r="M7213" i="1"/>
  <c r="M7210" i="1"/>
  <c r="M7206" i="1"/>
  <c r="K7200" i="1"/>
  <c r="M7191" i="1"/>
  <c r="M7190" i="1"/>
  <c r="M7189" i="1"/>
  <c r="M7188" i="1"/>
  <c r="M7187" i="1"/>
  <c r="M7186" i="1"/>
  <c r="M7185" i="1"/>
  <c r="M7184" i="1"/>
  <c r="M7182" i="1"/>
  <c r="M7181" i="1"/>
  <c r="M7180" i="1"/>
  <c r="M7178" i="1"/>
  <c r="M7176" i="1"/>
  <c r="M7175" i="1"/>
  <c r="K7174" i="1"/>
  <c r="M7173" i="1"/>
  <c r="M7172" i="1"/>
  <c r="M7171" i="1"/>
  <c r="K7170" i="1"/>
  <c r="M7169" i="1"/>
  <c r="M7167" i="1"/>
  <c r="M7166" i="1"/>
  <c r="M7165" i="1"/>
  <c r="K7164" i="1"/>
  <c r="M7162" i="1"/>
  <c r="M7159" i="1"/>
  <c r="M7156" i="1"/>
  <c r="M7152" i="1"/>
  <c r="K7146" i="1"/>
  <c r="M7137" i="1"/>
  <c r="M7136" i="1"/>
  <c r="M7135" i="1"/>
  <c r="M7134" i="1"/>
  <c r="M7133" i="1"/>
  <c r="M7132" i="1"/>
  <c r="M7131" i="1"/>
  <c r="M7130" i="1"/>
  <c r="M7128" i="1"/>
  <c r="M7127" i="1"/>
  <c r="M7126" i="1"/>
  <c r="M7124" i="1"/>
  <c r="M7122" i="1"/>
  <c r="M7121" i="1"/>
  <c r="K7120" i="1"/>
  <c r="M7119" i="1"/>
  <c r="M7118" i="1"/>
  <c r="M7117" i="1"/>
  <c r="K7116" i="1"/>
  <c r="M7115" i="1"/>
  <c r="M7113" i="1"/>
  <c r="M7112" i="1"/>
  <c r="M7111" i="1"/>
  <c r="K7110" i="1"/>
  <c r="M7108" i="1"/>
  <c r="M7105" i="1"/>
  <c r="M7102" i="1"/>
  <c r="M7098" i="1"/>
  <c r="K7092" i="1"/>
  <c r="M7082" i="1"/>
  <c r="M7081" i="1"/>
  <c r="M7080" i="1"/>
  <c r="M7079" i="1"/>
  <c r="M7078" i="1"/>
  <c r="M7077" i="1"/>
  <c r="M7076" i="1"/>
  <c r="K7071" i="1"/>
  <c r="M7071" i="1" s="1"/>
  <c r="M7065" i="1"/>
  <c r="M7064" i="1"/>
  <c r="M7063" i="1"/>
  <c r="M7061" i="1"/>
  <c r="M7059" i="1"/>
  <c r="M7058" i="1"/>
  <c r="K7057" i="1"/>
  <c r="M7056" i="1"/>
  <c r="M7055" i="1"/>
  <c r="M7054" i="1"/>
  <c r="M7053" i="1"/>
  <c r="K7052" i="1"/>
  <c r="M7051" i="1"/>
  <c r="M7049" i="1"/>
  <c r="M7047" i="1"/>
  <c r="M7046" i="1"/>
  <c r="M7045" i="1"/>
  <c r="K7044" i="1"/>
  <c r="K7043" i="1" s="1"/>
  <c r="M7042" i="1"/>
  <c r="M7039" i="1"/>
  <c r="M7034" i="1"/>
  <c r="M7027" i="1"/>
  <c r="K7021" i="1"/>
  <c r="M7010" i="1"/>
  <c r="M7009" i="1"/>
  <c r="M7008" i="1"/>
  <c r="M7007" i="1"/>
  <c r="M7006" i="1"/>
  <c r="M7005" i="1"/>
  <c r="M7004" i="1"/>
  <c r="M7002" i="1"/>
  <c r="M7001" i="1"/>
  <c r="M7000" i="1"/>
  <c r="M6998" i="1"/>
  <c r="M6996" i="1"/>
  <c r="M6995" i="1"/>
  <c r="K6994" i="1"/>
  <c r="M6993" i="1"/>
  <c r="M6992" i="1"/>
  <c r="M6991" i="1"/>
  <c r="K6990" i="1"/>
  <c r="M6989" i="1"/>
  <c r="M6987" i="1"/>
  <c r="M6986" i="1"/>
  <c r="M6985" i="1"/>
  <c r="K6984" i="1"/>
  <c r="M6982" i="1"/>
  <c r="M6979" i="1"/>
  <c r="M6976" i="1"/>
  <c r="M6972" i="1"/>
  <c r="K6966" i="1"/>
  <c r="K6957" i="1"/>
  <c r="M6956" i="1"/>
  <c r="M6953" i="1"/>
  <c r="M6950" i="1"/>
  <c r="M6946" i="1"/>
  <c r="K6940" i="1"/>
  <c r="M6930" i="1"/>
  <c r="M6929" i="1"/>
  <c r="M6927" i="1"/>
  <c r="M6926" i="1"/>
  <c r="M6925" i="1"/>
  <c r="M6924" i="1"/>
  <c r="M6923" i="1"/>
  <c r="M6921" i="1"/>
  <c r="M6920" i="1"/>
  <c r="M6919" i="1"/>
  <c r="M6917" i="1"/>
  <c r="M6915" i="1"/>
  <c r="M6914" i="1"/>
  <c r="K6913" i="1"/>
  <c r="M6912" i="1"/>
  <c r="M6911" i="1"/>
  <c r="M6910" i="1"/>
  <c r="K6909" i="1"/>
  <c r="M6908" i="1"/>
  <c r="M6906" i="1"/>
  <c r="M6905" i="1"/>
  <c r="M6904" i="1"/>
  <c r="K6903" i="1"/>
  <c r="M6901" i="1"/>
  <c r="M6898" i="1"/>
  <c r="M6895" i="1"/>
  <c r="M6891" i="1"/>
  <c r="K6885" i="1"/>
  <c r="M6876" i="1"/>
  <c r="M6875" i="1"/>
  <c r="M6873" i="1"/>
  <c r="M6872" i="1"/>
  <c r="M6871" i="1"/>
  <c r="K6866" i="1"/>
  <c r="M6866" i="1" s="1"/>
  <c r="M6860" i="1"/>
  <c r="M6859" i="1"/>
  <c r="M6858" i="1"/>
  <c r="M6856" i="1"/>
  <c r="M6854" i="1"/>
  <c r="M6853" i="1"/>
  <c r="K6852" i="1"/>
  <c r="M6849" i="1"/>
  <c r="M6844" i="1"/>
  <c r="M6837" i="1"/>
  <c r="K6831" i="1"/>
  <c r="M6822" i="1"/>
  <c r="M6821" i="1"/>
  <c r="M6819" i="1"/>
  <c r="M6818" i="1"/>
  <c r="M6817" i="1"/>
  <c r="K6812" i="1"/>
  <c r="M6812" i="1" s="1"/>
  <c r="M6806" i="1"/>
  <c r="M6805" i="1"/>
  <c r="M6804" i="1"/>
  <c r="M6802" i="1"/>
  <c r="M6800" i="1"/>
  <c r="M6799" i="1"/>
  <c r="K6798" i="1"/>
  <c r="M6795" i="1"/>
  <c r="M6790" i="1"/>
  <c r="M6783" i="1"/>
  <c r="K6777" i="1"/>
  <c r="M6768" i="1"/>
  <c r="M6767" i="1"/>
  <c r="M6765" i="1"/>
  <c r="M6764" i="1"/>
  <c r="M6763" i="1"/>
  <c r="K6758" i="1"/>
  <c r="M6758" i="1" s="1"/>
  <c r="M6752" i="1"/>
  <c r="M6751" i="1"/>
  <c r="M6750" i="1"/>
  <c r="M6748" i="1"/>
  <c r="M6746" i="1"/>
  <c r="M6745" i="1"/>
  <c r="K6744" i="1"/>
  <c r="M6741" i="1"/>
  <c r="M6736" i="1"/>
  <c r="M6729" i="1"/>
  <c r="K6723" i="1"/>
  <c r="M6714" i="1"/>
  <c r="M6713" i="1"/>
  <c r="M6711" i="1"/>
  <c r="M6710" i="1"/>
  <c r="M6709" i="1"/>
  <c r="M6707" i="1"/>
  <c r="M6706" i="1"/>
  <c r="M6705" i="1"/>
  <c r="M6703" i="1"/>
  <c r="M6701" i="1"/>
  <c r="M6700" i="1"/>
  <c r="K6699" i="1"/>
  <c r="M6698" i="1"/>
  <c r="M6697" i="1"/>
  <c r="M6696" i="1"/>
  <c r="K6695" i="1"/>
  <c r="M6694" i="1"/>
  <c r="M6692" i="1"/>
  <c r="M6691" i="1"/>
  <c r="M6690" i="1"/>
  <c r="K6689" i="1"/>
  <c r="M6685" i="1"/>
  <c r="M6682" i="1"/>
  <c r="M6678" i="1"/>
  <c r="K6672" i="1"/>
  <c r="M6662" i="1"/>
  <c r="M6661" i="1"/>
  <c r="M6659" i="1"/>
  <c r="M6658" i="1"/>
  <c r="M6657" i="1"/>
  <c r="K6652" i="1"/>
  <c r="M6652" i="1" s="1"/>
  <c r="M6646" i="1"/>
  <c r="M6645" i="1"/>
  <c r="M6644" i="1"/>
  <c r="M6642" i="1"/>
  <c r="M6640" i="1"/>
  <c r="M6639" i="1"/>
  <c r="K6638" i="1"/>
  <c r="M6637" i="1"/>
  <c r="M6636" i="1"/>
  <c r="M6635" i="1"/>
  <c r="M6634" i="1"/>
  <c r="K6633" i="1"/>
  <c r="M6632" i="1"/>
  <c r="M6630" i="1"/>
  <c r="M6628" i="1"/>
  <c r="M6627" i="1"/>
  <c r="M6626" i="1"/>
  <c r="K6625" i="1"/>
  <c r="K6624" i="1" s="1"/>
  <c r="M6621" i="1"/>
  <c r="M6616" i="1"/>
  <c r="M6609" i="1"/>
  <c r="K6603" i="1"/>
  <c r="M6594" i="1"/>
  <c r="M6593" i="1"/>
  <c r="M6592" i="1"/>
  <c r="M6591" i="1"/>
  <c r="M6590" i="1"/>
  <c r="M6589" i="1"/>
  <c r="M6588" i="1"/>
  <c r="K6583" i="1"/>
  <c r="M6583" i="1" s="1"/>
  <c r="M6577" i="1"/>
  <c r="M6576" i="1"/>
  <c r="M6575" i="1"/>
  <c r="M6573" i="1"/>
  <c r="M6571" i="1"/>
  <c r="M6570" i="1"/>
  <c r="K6569" i="1"/>
  <c r="M6568" i="1"/>
  <c r="M6565" i="1"/>
  <c r="M6560" i="1"/>
  <c r="M6553" i="1"/>
  <c r="K6547" i="1"/>
  <c r="M6538" i="1"/>
  <c r="M6537" i="1"/>
  <c r="M6536" i="1"/>
  <c r="M6535" i="1"/>
  <c r="M6534" i="1"/>
  <c r="M6533" i="1"/>
  <c r="M6531" i="1"/>
  <c r="M6530" i="1"/>
  <c r="M6529" i="1"/>
  <c r="M6527" i="1"/>
  <c r="M6525" i="1"/>
  <c r="M6524" i="1"/>
  <c r="K6523" i="1"/>
  <c r="M6522" i="1"/>
  <c r="M6521" i="1"/>
  <c r="M6520" i="1"/>
  <c r="K6519" i="1"/>
  <c r="M6518" i="1"/>
  <c r="M6516" i="1"/>
  <c r="M6515" i="1"/>
  <c r="M6514" i="1"/>
  <c r="K6513" i="1"/>
  <c r="M6511" i="1"/>
  <c r="M6508" i="1"/>
  <c r="M6505" i="1"/>
  <c r="M6501" i="1"/>
  <c r="K6495" i="1"/>
  <c r="M6486" i="1"/>
  <c r="M6485" i="1"/>
  <c r="M6484" i="1"/>
  <c r="M6483" i="1"/>
  <c r="M6482" i="1"/>
  <c r="M6480" i="1"/>
  <c r="M6479" i="1"/>
  <c r="M6478" i="1"/>
  <c r="M6476" i="1"/>
  <c r="M6474" i="1"/>
  <c r="M6473" i="1"/>
  <c r="K6472" i="1"/>
  <c r="M6471" i="1"/>
  <c r="M6470" i="1"/>
  <c r="M6469" i="1"/>
  <c r="K6468" i="1"/>
  <c r="M6467" i="1"/>
  <c r="M6465" i="1"/>
  <c r="M6464" i="1"/>
  <c r="M6463" i="1"/>
  <c r="K6462" i="1"/>
  <c r="K6461" i="1" s="1"/>
  <c r="K6481" i="1" s="1"/>
  <c r="K6487" i="1" s="1"/>
  <c r="M6460" i="1"/>
  <c r="M6457" i="1"/>
  <c r="M6454" i="1"/>
  <c r="M6450" i="1"/>
  <c r="K6444" i="1"/>
  <c r="M6435" i="1"/>
  <c r="M6434" i="1"/>
  <c r="M6433" i="1"/>
  <c r="M6432" i="1"/>
  <c r="M6431" i="1"/>
  <c r="M6430" i="1"/>
  <c r="M6429" i="1"/>
  <c r="M6427" i="1"/>
  <c r="M6426" i="1"/>
  <c r="M6425" i="1"/>
  <c r="M6423" i="1"/>
  <c r="M6421" i="1"/>
  <c r="M6420" i="1"/>
  <c r="K6419" i="1"/>
  <c r="K6428" i="1" s="1"/>
  <c r="K6436" i="1" s="1"/>
  <c r="M6418" i="1"/>
  <c r="M6415" i="1"/>
  <c r="M6412" i="1"/>
  <c r="M6408" i="1"/>
  <c r="K6402" i="1"/>
  <c r="M6392" i="1"/>
  <c r="M6391" i="1"/>
  <c r="M6390" i="1"/>
  <c r="M6389" i="1"/>
  <c r="M6388" i="1"/>
  <c r="K6383" i="1"/>
  <c r="M6383" i="1" s="1"/>
  <c r="M6377" i="1"/>
  <c r="M6376" i="1"/>
  <c r="M6375" i="1"/>
  <c r="M6373" i="1"/>
  <c r="M6371" i="1"/>
  <c r="M6370" i="1"/>
  <c r="K6369" i="1"/>
  <c r="M6368" i="1"/>
  <c r="M6367" i="1"/>
  <c r="M6366" i="1"/>
  <c r="M6365" i="1"/>
  <c r="K6364" i="1"/>
  <c r="M6363" i="1"/>
  <c r="M6361" i="1"/>
  <c r="M6359" i="1"/>
  <c r="M6358" i="1"/>
  <c r="M6357" i="1"/>
  <c r="K6356" i="1"/>
  <c r="K6355" i="1" s="1"/>
  <c r="M6352" i="1"/>
  <c r="M6347" i="1"/>
  <c r="M6340" i="1"/>
  <c r="K6334" i="1"/>
  <c r="M6325" i="1"/>
  <c r="M6324" i="1"/>
  <c r="M6323" i="1"/>
  <c r="M6322" i="1"/>
  <c r="M6321" i="1"/>
  <c r="M6320" i="1"/>
  <c r="M6318" i="1"/>
  <c r="M6317" i="1"/>
  <c r="M6316" i="1"/>
  <c r="M6314" i="1"/>
  <c r="M6312" i="1"/>
  <c r="M6311" i="1"/>
  <c r="K6310" i="1"/>
  <c r="M6309" i="1"/>
  <c r="M6308" i="1"/>
  <c r="M6307" i="1"/>
  <c r="K6306" i="1"/>
  <c r="M6305" i="1"/>
  <c r="M6303" i="1"/>
  <c r="M6302" i="1"/>
  <c r="M6301" i="1"/>
  <c r="K6300" i="1"/>
  <c r="M6296" i="1"/>
  <c r="M6293" i="1"/>
  <c r="M6289" i="1"/>
  <c r="K6283" i="1"/>
  <c r="M6274" i="1"/>
  <c r="M6273" i="1"/>
  <c r="M6272" i="1"/>
  <c r="M6271" i="1"/>
  <c r="M6270" i="1"/>
  <c r="M6269" i="1"/>
  <c r="M6268" i="1"/>
  <c r="M6266" i="1"/>
  <c r="M6265" i="1"/>
  <c r="M6264" i="1"/>
  <c r="M6262" i="1"/>
  <c r="M6260" i="1"/>
  <c r="M6259" i="1"/>
  <c r="K6258" i="1"/>
  <c r="M6257" i="1"/>
  <c r="M6256" i="1"/>
  <c r="M6255" i="1"/>
  <c r="K6254" i="1"/>
  <c r="M6253" i="1"/>
  <c r="M6251" i="1"/>
  <c r="M6250" i="1"/>
  <c r="M6249" i="1"/>
  <c r="K6248" i="1"/>
  <c r="M6244" i="1"/>
  <c r="M6241" i="1"/>
  <c r="M6237" i="1"/>
  <c r="K6231" i="1"/>
  <c r="M6222" i="1"/>
  <c r="M6221" i="1"/>
  <c r="M6220" i="1"/>
  <c r="M6219" i="1"/>
  <c r="M6218" i="1"/>
  <c r="M6217" i="1"/>
  <c r="M6216" i="1"/>
  <c r="M6214" i="1"/>
  <c r="M6213" i="1"/>
  <c r="M6212" i="1"/>
  <c r="M6210" i="1"/>
  <c r="M6208" i="1"/>
  <c r="M6207" i="1"/>
  <c r="K6206" i="1"/>
  <c r="M6205" i="1"/>
  <c r="M6204" i="1"/>
  <c r="M6203" i="1"/>
  <c r="K6202" i="1"/>
  <c r="M6201" i="1"/>
  <c r="M6199" i="1"/>
  <c r="M6198" i="1"/>
  <c r="M6197" i="1"/>
  <c r="K6196" i="1"/>
  <c r="M6192" i="1"/>
  <c r="M6189" i="1"/>
  <c r="M6185" i="1"/>
  <c r="K6179" i="1"/>
  <c r="M6169" i="1"/>
  <c r="M6168" i="1"/>
  <c r="M6167" i="1"/>
  <c r="M6166" i="1"/>
  <c r="M6165" i="1"/>
  <c r="M6164" i="1"/>
  <c r="M6162" i="1"/>
  <c r="M6161" i="1"/>
  <c r="M6160" i="1"/>
  <c r="M6158" i="1"/>
  <c r="M6156" i="1"/>
  <c r="M6155" i="1"/>
  <c r="K6154" i="1"/>
  <c r="M6153" i="1"/>
  <c r="M6152" i="1"/>
  <c r="M6151" i="1"/>
  <c r="K6150" i="1"/>
  <c r="M6149" i="1"/>
  <c r="M6147" i="1"/>
  <c r="M6146" i="1"/>
  <c r="M6145" i="1"/>
  <c r="K6144" i="1"/>
  <c r="M6142" i="1"/>
  <c r="M6139" i="1"/>
  <c r="M6136" i="1"/>
  <c r="M6132" i="1"/>
  <c r="K6126" i="1"/>
  <c r="M6116" i="1"/>
  <c r="M6115" i="1"/>
  <c r="M6114" i="1"/>
  <c r="M6113" i="1"/>
  <c r="M6112" i="1"/>
  <c r="M6110" i="1"/>
  <c r="M6109" i="1"/>
  <c r="M6108" i="1"/>
  <c r="M6106" i="1"/>
  <c r="M6104" i="1"/>
  <c r="M6103" i="1"/>
  <c r="K6102" i="1"/>
  <c r="M6101" i="1"/>
  <c r="M6100" i="1"/>
  <c r="M6099" i="1"/>
  <c r="K6098" i="1"/>
  <c r="M6097" i="1"/>
  <c r="M6095" i="1"/>
  <c r="M6094" i="1"/>
  <c r="M6093" i="1"/>
  <c r="K6092" i="1"/>
  <c r="M6088" i="1"/>
  <c r="M6085" i="1"/>
  <c r="M6081" i="1"/>
  <c r="K6075" i="1"/>
  <c r="M6066" i="1"/>
  <c r="M6065" i="1"/>
  <c r="M6064" i="1"/>
  <c r="M6063" i="1"/>
  <c r="M6062" i="1"/>
  <c r="K6057" i="1"/>
  <c r="M6057" i="1" s="1"/>
  <c r="M6051" i="1"/>
  <c r="M6050" i="1"/>
  <c r="M6049" i="1"/>
  <c r="M6047" i="1"/>
  <c r="M6045" i="1"/>
  <c r="M6044" i="1"/>
  <c r="K6043" i="1"/>
  <c r="M6042" i="1"/>
  <c r="M6041" i="1"/>
  <c r="M6040" i="1"/>
  <c r="M6039" i="1"/>
  <c r="K6038" i="1"/>
  <c r="M6037" i="1"/>
  <c r="M6035" i="1"/>
  <c r="M6033" i="1"/>
  <c r="M6032" i="1"/>
  <c r="M6031" i="1"/>
  <c r="K6030" i="1"/>
  <c r="M6026" i="1"/>
  <c r="M6021" i="1"/>
  <c r="M6014" i="1"/>
  <c r="K6008" i="1"/>
  <c r="M5999" i="1"/>
  <c r="M5998" i="1"/>
  <c r="M5997" i="1"/>
  <c r="M5996" i="1"/>
  <c r="M5995" i="1"/>
  <c r="K5990" i="1"/>
  <c r="M5990" i="1" s="1"/>
  <c r="M5984" i="1"/>
  <c r="M5983" i="1"/>
  <c r="M5982" i="1"/>
  <c r="M5980" i="1"/>
  <c r="M5978" i="1"/>
  <c r="M5977" i="1"/>
  <c r="K5976" i="1"/>
  <c r="M5975" i="1"/>
  <c r="M5974" i="1"/>
  <c r="M5973" i="1"/>
  <c r="M5972" i="1"/>
  <c r="K5971" i="1"/>
  <c r="M5970" i="1"/>
  <c r="M5968" i="1"/>
  <c r="M5966" i="1"/>
  <c r="M5965" i="1"/>
  <c r="M5964" i="1"/>
  <c r="K5963" i="1"/>
  <c r="K5962" i="1" s="1"/>
  <c r="M5959" i="1"/>
  <c r="M5954" i="1"/>
  <c r="M5947" i="1"/>
  <c r="K5941" i="1"/>
  <c r="M5932" i="1"/>
  <c r="M5931" i="1"/>
  <c r="M5930" i="1"/>
  <c r="M5929" i="1"/>
  <c r="M5928" i="1"/>
  <c r="M5927" i="1"/>
  <c r="K5922" i="1"/>
  <c r="M5922" i="1" s="1"/>
  <c r="M5916" i="1"/>
  <c r="M5915" i="1"/>
  <c r="M5914" i="1"/>
  <c r="M5912" i="1"/>
  <c r="M5910" i="1"/>
  <c r="M5909" i="1"/>
  <c r="K5908" i="1"/>
  <c r="M5907" i="1"/>
  <c r="M5906" i="1"/>
  <c r="M5905" i="1"/>
  <c r="M5904" i="1"/>
  <c r="K5903" i="1"/>
  <c r="M5902" i="1"/>
  <c r="M5900" i="1"/>
  <c r="M5898" i="1"/>
  <c r="M5897" i="1"/>
  <c r="M5896" i="1"/>
  <c r="K5895" i="1"/>
  <c r="K5894" i="1" s="1"/>
  <c r="M5891" i="1"/>
  <c r="M5886" i="1"/>
  <c r="M5879" i="1"/>
  <c r="K5873" i="1"/>
  <c r="M5864" i="1"/>
  <c r="M5863" i="1"/>
  <c r="M5862" i="1"/>
  <c r="M5861" i="1"/>
  <c r="M5860" i="1"/>
  <c r="K5855" i="1"/>
  <c r="M5855" i="1" s="1"/>
  <c r="M5849" i="1"/>
  <c r="M5848" i="1"/>
  <c r="M5847" i="1"/>
  <c r="M5845" i="1"/>
  <c r="M5843" i="1"/>
  <c r="M5842" i="1"/>
  <c r="K5841" i="1"/>
  <c r="M5840" i="1"/>
  <c r="M5839" i="1"/>
  <c r="M5838" i="1"/>
  <c r="M5837" i="1"/>
  <c r="K5836" i="1"/>
  <c r="M5835" i="1"/>
  <c r="M5833" i="1"/>
  <c r="M5831" i="1"/>
  <c r="M5830" i="1"/>
  <c r="M5829" i="1"/>
  <c r="K5828" i="1"/>
  <c r="M5824" i="1"/>
  <c r="M5819" i="1"/>
  <c r="M5812" i="1"/>
  <c r="K5806" i="1"/>
  <c r="M5797" i="1"/>
  <c r="M5796" i="1"/>
  <c r="M5795" i="1"/>
  <c r="M5794" i="1"/>
  <c r="M5793" i="1"/>
  <c r="M5791" i="1"/>
  <c r="M5790" i="1"/>
  <c r="M5789" i="1"/>
  <c r="M5787" i="1"/>
  <c r="M5785" i="1"/>
  <c r="M5784" i="1"/>
  <c r="K5783" i="1"/>
  <c r="M5782" i="1"/>
  <c r="M5781" i="1"/>
  <c r="M5780" i="1"/>
  <c r="K5779" i="1"/>
  <c r="M5778" i="1"/>
  <c r="M5776" i="1"/>
  <c r="M5775" i="1"/>
  <c r="M5774" i="1"/>
  <c r="K5773" i="1"/>
  <c r="M5769" i="1"/>
  <c r="M5766" i="1"/>
  <c r="M5762" i="1"/>
  <c r="M5756" i="1" s="1"/>
  <c r="K5756" i="1"/>
  <c r="M5747" i="1"/>
  <c r="M5746" i="1"/>
  <c r="M5745" i="1"/>
  <c r="M5744" i="1"/>
  <c r="M5743" i="1"/>
  <c r="K5738" i="1"/>
  <c r="M5738" i="1" s="1"/>
  <c r="M5732" i="1"/>
  <c r="M5731" i="1"/>
  <c r="M5730" i="1"/>
  <c r="M5728" i="1"/>
  <c r="M5726" i="1"/>
  <c r="M5725" i="1"/>
  <c r="K5724" i="1"/>
  <c r="M5723" i="1"/>
  <c r="M5722" i="1"/>
  <c r="M5721" i="1"/>
  <c r="M5720" i="1"/>
  <c r="K5719" i="1"/>
  <c r="M5718" i="1"/>
  <c r="M5716" i="1"/>
  <c r="M5714" i="1"/>
  <c r="M5713" i="1"/>
  <c r="M5712" i="1"/>
  <c r="K5711" i="1"/>
  <c r="M5707" i="1"/>
  <c r="M5702" i="1"/>
  <c r="M5695" i="1"/>
  <c r="K5689" i="1"/>
  <c r="M5680" i="1"/>
  <c r="M5679" i="1"/>
  <c r="M5678" i="1"/>
  <c r="M5677" i="1"/>
  <c r="M5676" i="1"/>
  <c r="M5674" i="1"/>
  <c r="M5673" i="1"/>
  <c r="M5672" i="1"/>
  <c r="M5670" i="1"/>
  <c r="M5668" i="1"/>
  <c r="M5667" i="1"/>
  <c r="K5666" i="1"/>
  <c r="M5665" i="1"/>
  <c r="M5664" i="1"/>
  <c r="M5663" i="1"/>
  <c r="K5662" i="1"/>
  <c r="M5661" i="1"/>
  <c r="M5659" i="1"/>
  <c r="M5658" i="1"/>
  <c r="M5657" i="1"/>
  <c r="K5656" i="1"/>
  <c r="M5652" i="1"/>
  <c r="M5649" i="1"/>
  <c r="M5645" i="1"/>
  <c r="K5639" i="1"/>
  <c r="M5630" i="1"/>
  <c r="M5629" i="1"/>
  <c r="M5628" i="1"/>
  <c r="M5627" i="1"/>
  <c r="M5626" i="1"/>
  <c r="M5625" i="1"/>
  <c r="M5623" i="1"/>
  <c r="M5622" i="1"/>
  <c r="M5621" i="1"/>
  <c r="M5619" i="1"/>
  <c r="M5617" i="1"/>
  <c r="M5616" i="1"/>
  <c r="M5615" i="1" s="1"/>
  <c r="K5615" i="1"/>
  <c r="M5614" i="1"/>
  <c r="M5613" i="1"/>
  <c r="M5612" i="1"/>
  <c r="K5611" i="1"/>
  <c r="M5610" i="1"/>
  <c r="M5608" i="1"/>
  <c r="M5607" i="1"/>
  <c r="M5606" i="1"/>
  <c r="K5605" i="1"/>
  <c r="M5601" i="1"/>
  <c r="M5598" i="1"/>
  <c r="M5594" i="1"/>
  <c r="K5588" i="1"/>
  <c r="M5578" i="1"/>
  <c r="M5577" i="1"/>
  <c r="M5576" i="1"/>
  <c r="M5575" i="1"/>
  <c r="M5574" i="1"/>
  <c r="M5573" i="1"/>
  <c r="M5572" i="1"/>
  <c r="M5570" i="1"/>
  <c r="M5569" i="1"/>
  <c r="M5568" i="1"/>
  <c r="M5566" i="1"/>
  <c r="M5564" i="1"/>
  <c r="M5563" i="1"/>
  <c r="K5562" i="1"/>
  <c r="M5561" i="1"/>
  <c r="M5560" i="1"/>
  <c r="M5559" i="1"/>
  <c r="K5558" i="1"/>
  <c r="M5557" i="1"/>
  <c r="M5555" i="1"/>
  <c r="M5554" i="1"/>
  <c r="M5553" i="1"/>
  <c r="K5552" i="1"/>
  <c r="M5548" i="1"/>
  <c r="M5545" i="1"/>
  <c r="M5541" i="1"/>
  <c r="K5535" i="1"/>
  <c r="M5525" i="1"/>
  <c r="M5524" i="1"/>
  <c r="M5523" i="1"/>
  <c r="M5522" i="1"/>
  <c r="M5521" i="1"/>
  <c r="M5520" i="1"/>
  <c r="M5518" i="1"/>
  <c r="M5517" i="1"/>
  <c r="M5516" i="1"/>
  <c r="M5514" i="1"/>
  <c r="M5512" i="1"/>
  <c r="M5511" i="1"/>
  <c r="K5510" i="1"/>
  <c r="M5509" i="1"/>
  <c r="M5508" i="1"/>
  <c r="M5507" i="1"/>
  <c r="K5506" i="1"/>
  <c r="M5505" i="1"/>
  <c r="M5503" i="1"/>
  <c r="M5502" i="1"/>
  <c r="M5501" i="1"/>
  <c r="K5500" i="1"/>
  <c r="M5498" i="1"/>
  <c r="M5495" i="1"/>
  <c r="M5492" i="1"/>
  <c r="M5488" i="1"/>
  <c r="K5482" i="1"/>
  <c r="M5473" i="1"/>
  <c r="M5472" i="1"/>
  <c r="K5471" i="1"/>
  <c r="K5474" i="1" s="1"/>
  <c r="M5470" i="1"/>
  <c r="M5467" i="1"/>
  <c r="M5464" i="1"/>
  <c r="M5460" i="1"/>
  <c r="K5454" i="1"/>
  <c r="M5445" i="1"/>
  <c r="M5444" i="1"/>
  <c r="M5443" i="1"/>
  <c r="M5442" i="1"/>
  <c r="M5441" i="1"/>
  <c r="M5440" i="1"/>
  <c r="M5439" i="1"/>
  <c r="M5437" i="1"/>
  <c r="M5436" i="1"/>
  <c r="M5435" i="1"/>
  <c r="M5434" i="1"/>
  <c r="M5432" i="1"/>
  <c r="M5430" i="1"/>
  <c r="M5429" i="1"/>
  <c r="K5428" i="1"/>
  <c r="M5427" i="1"/>
  <c r="M5426" i="1"/>
  <c r="M5425" i="1"/>
  <c r="K5424" i="1"/>
  <c r="M5423" i="1"/>
  <c r="M5421" i="1"/>
  <c r="M5420" i="1"/>
  <c r="M5419" i="1"/>
  <c r="K5418" i="1"/>
  <c r="M5416" i="1"/>
  <c r="M5413" i="1"/>
  <c r="M5410" i="1"/>
  <c r="M5406" i="1"/>
  <c r="K5400" i="1"/>
  <c r="M5391" i="1"/>
  <c r="M5390" i="1"/>
  <c r="M5389" i="1"/>
  <c r="M5388" i="1"/>
  <c r="M5387" i="1"/>
  <c r="M5386" i="1"/>
  <c r="M5384" i="1"/>
  <c r="M5383" i="1"/>
  <c r="M5382" i="1"/>
  <c r="M5380" i="1"/>
  <c r="M5378" i="1"/>
  <c r="M5377" i="1"/>
  <c r="K5376" i="1"/>
  <c r="M5375" i="1"/>
  <c r="M5374" i="1"/>
  <c r="M5373" i="1"/>
  <c r="K5372" i="1"/>
  <c r="M5371" i="1"/>
  <c r="M5369" i="1"/>
  <c r="M5368" i="1"/>
  <c r="M5367" i="1"/>
  <c r="M5366" i="1" s="1"/>
  <c r="K5366" i="1"/>
  <c r="K5365" i="1"/>
  <c r="M5364" i="1"/>
  <c r="M5361" i="1"/>
  <c r="M5358" i="1"/>
  <c r="M5354" i="1"/>
  <c r="M5348" i="1" s="1"/>
  <c r="K5348" i="1"/>
  <c r="M5339" i="1"/>
  <c r="M5338" i="1"/>
  <c r="M5337" i="1"/>
  <c r="M5336" i="1"/>
  <c r="M5335" i="1"/>
  <c r="M5334" i="1"/>
  <c r="M5333" i="1"/>
  <c r="M5331" i="1"/>
  <c r="M5330" i="1"/>
  <c r="M5329" i="1"/>
  <c r="M5327" i="1"/>
  <c r="M5325" i="1"/>
  <c r="M5324" i="1"/>
  <c r="K5323" i="1"/>
  <c r="M5322" i="1"/>
  <c r="M5321" i="1"/>
  <c r="M5320" i="1"/>
  <c r="K5319" i="1"/>
  <c r="M5318" i="1"/>
  <c r="M5316" i="1"/>
  <c r="M5315" i="1"/>
  <c r="M5314" i="1"/>
  <c r="K5313" i="1"/>
  <c r="M5311" i="1"/>
  <c r="M5308" i="1"/>
  <c r="M5305" i="1"/>
  <c r="M5301" i="1"/>
  <c r="K5295" i="1"/>
  <c r="M5286" i="1"/>
  <c r="M5285" i="1"/>
  <c r="M5284" i="1"/>
  <c r="M5283" i="1"/>
  <c r="M5282" i="1"/>
  <c r="M5281" i="1"/>
  <c r="M5279" i="1"/>
  <c r="M5278" i="1"/>
  <c r="M5277" i="1"/>
  <c r="M5275" i="1"/>
  <c r="M5273" i="1"/>
  <c r="M5272" i="1"/>
  <c r="K5271" i="1"/>
  <c r="M5270" i="1"/>
  <c r="M5269" i="1"/>
  <c r="M5268" i="1"/>
  <c r="K5267" i="1"/>
  <c r="M5266" i="1"/>
  <c r="M5264" i="1"/>
  <c r="M5263" i="1"/>
  <c r="M5262" i="1"/>
  <c r="K5261" i="1"/>
  <c r="M5259" i="1"/>
  <c r="M5256" i="1"/>
  <c r="M5253" i="1"/>
  <c r="M5249" i="1"/>
  <c r="K5243" i="1"/>
  <c r="M5234" i="1"/>
  <c r="M5233" i="1"/>
  <c r="M5232" i="1"/>
  <c r="M5231" i="1"/>
  <c r="M5230" i="1"/>
  <c r="M5229" i="1"/>
  <c r="M5227" i="1"/>
  <c r="M5226" i="1"/>
  <c r="M5225" i="1"/>
  <c r="M5223" i="1"/>
  <c r="M5221" i="1"/>
  <c r="M5220" i="1"/>
  <c r="K5219" i="1"/>
  <c r="M5218" i="1"/>
  <c r="M5217" i="1"/>
  <c r="M5216" i="1"/>
  <c r="K5215" i="1"/>
  <c r="M5214" i="1"/>
  <c r="M5212" i="1"/>
  <c r="M5211" i="1"/>
  <c r="M5210" i="1"/>
  <c r="K5209" i="1"/>
  <c r="K5208" i="1" s="1"/>
  <c r="K5228" i="1" s="1"/>
  <c r="K5235" i="1" s="1"/>
  <c r="M5207" i="1"/>
  <c r="M5204" i="1"/>
  <c r="M5201" i="1"/>
  <c r="M5197" i="1"/>
  <c r="K5191" i="1"/>
  <c r="M5181" i="1"/>
  <c r="M5180" i="1"/>
  <c r="M5179" i="1"/>
  <c r="M5178" i="1"/>
  <c r="M5177" i="1"/>
  <c r="M5176" i="1"/>
  <c r="M5174" i="1"/>
  <c r="M5173" i="1"/>
  <c r="M5172" i="1"/>
  <c r="M5170" i="1"/>
  <c r="M5168" i="1"/>
  <c r="M5167" i="1"/>
  <c r="K5166" i="1"/>
  <c r="M5165" i="1"/>
  <c r="M5164" i="1"/>
  <c r="M5163" i="1"/>
  <c r="K5162" i="1"/>
  <c r="M5161" i="1"/>
  <c r="M5159" i="1"/>
  <c r="M5158" i="1"/>
  <c r="M5157" i="1"/>
  <c r="K5156" i="1"/>
  <c r="M5154" i="1"/>
  <c r="M5151" i="1"/>
  <c r="M5148" i="1"/>
  <c r="M5144" i="1"/>
  <c r="K5138" i="1"/>
  <c r="M5129" i="1"/>
  <c r="M5128" i="1"/>
  <c r="M5127" i="1"/>
  <c r="M5126" i="1"/>
  <c r="M5125" i="1"/>
  <c r="M5124" i="1"/>
  <c r="M5122" i="1"/>
  <c r="M5121" i="1"/>
  <c r="M5120" i="1"/>
  <c r="M5118" i="1"/>
  <c r="M5116" i="1"/>
  <c r="M5115" i="1"/>
  <c r="K5114" i="1"/>
  <c r="M5113" i="1"/>
  <c r="M5112" i="1"/>
  <c r="M5111" i="1"/>
  <c r="K5110" i="1"/>
  <c r="M5109" i="1"/>
  <c r="M5107" i="1"/>
  <c r="M5106" i="1"/>
  <c r="M5105" i="1"/>
  <c r="K5104" i="1"/>
  <c r="M5100" i="1"/>
  <c r="M5097" i="1"/>
  <c r="M5093" i="1"/>
  <c r="K5087" i="1"/>
  <c r="M5078" i="1"/>
  <c r="M5077" i="1"/>
  <c r="M5076" i="1"/>
  <c r="M5075" i="1"/>
  <c r="M5074" i="1"/>
  <c r="M5073" i="1"/>
  <c r="M5071" i="1"/>
  <c r="M5070" i="1"/>
  <c r="M5069" i="1"/>
  <c r="M5067" i="1"/>
  <c r="M5065" i="1"/>
  <c r="M5064" i="1"/>
  <c r="K5063" i="1"/>
  <c r="M5062" i="1"/>
  <c r="M5061" i="1"/>
  <c r="M5060" i="1"/>
  <c r="K5059" i="1"/>
  <c r="M5058" i="1"/>
  <c r="M5056" i="1"/>
  <c r="M5055" i="1"/>
  <c r="M5054" i="1"/>
  <c r="K5053" i="1"/>
  <c r="M5049" i="1"/>
  <c r="M5046" i="1"/>
  <c r="M5042" i="1"/>
  <c r="K5036" i="1"/>
  <c r="M5027" i="1"/>
  <c r="M5026" i="1"/>
  <c r="M5025" i="1"/>
  <c r="M5024" i="1"/>
  <c r="M5023" i="1"/>
  <c r="M5022" i="1"/>
  <c r="M5021" i="1"/>
  <c r="M5020" i="1"/>
  <c r="M5018" i="1"/>
  <c r="M5017" i="1"/>
  <c r="M5016" i="1"/>
  <c r="M5014" i="1"/>
  <c r="M5012" i="1"/>
  <c r="M5011" i="1"/>
  <c r="K5010" i="1"/>
  <c r="M5009" i="1"/>
  <c r="M5008" i="1"/>
  <c r="M5007" i="1"/>
  <c r="K5006" i="1"/>
  <c r="M5005" i="1"/>
  <c r="M5003" i="1"/>
  <c r="M5002" i="1"/>
  <c r="M5001" i="1"/>
  <c r="K5000" i="1"/>
  <c r="M4998" i="1"/>
  <c r="M4995" i="1"/>
  <c r="M4992" i="1"/>
  <c r="M4988" i="1"/>
  <c r="K4982" i="1"/>
  <c r="M4973" i="1"/>
  <c r="M4972" i="1"/>
  <c r="M4971" i="1"/>
  <c r="M4970" i="1"/>
  <c r="M4969" i="1"/>
  <c r="M4968" i="1"/>
  <c r="M4967" i="1"/>
  <c r="K4962" i="1"/>
  <c r="M4962" i="1" s="1"/>
  <c r="M4956" i="1"/>
  <c r="M4955" i="1"/>
  <c r="M4954" i="1"/>
  <c r="M4952" i="1"/>
  <c r="M4950" i="1"/>
  <c r="M4949" i="1"/>
  <c r="K4948" i="1"/>
  <c r="M4947" i="1"/>
  <c r="M4946" i="1"/>
  <c r="M4945" i="1"/>
  <c r="M4944" i="1"/>
  <c r="K4943" i="1"/>
  <c r="M4942" i="1"/>
  <c r="M4940" i="1"/>
  <c r="M4938" i="1"/>
  <c r="M4937" i="1"/>
  <c r="M4936" i="1"/>
  <c r="M4935" i="1" s="1"/>
  <c r="K4935" i="1"/>
  <c r="M4933" i="1"/>
  <c r="M4930" i="1"/>
  <c r="M4925" i="1"/>
  <c r="M4918" i="1"/>
  <c r="K4912" i="1"/>
  <c r="M4903" i="1"/>
  <c r="M4902" i="1"/>
  <c r="M4901" i="1"/>
  <c r="M4900" i="1"/>
  <c r="M4899" i="1"/>
  <c r="M4898" i="1"/>
  <c r="M4897" i="1"/>
  <c r="K4892" i="1"/>
  <c r="M4892" i="1" s="1"/>
  <c r="M4886" i="1"/>
  <c r="M4885" i="1"/>
  <c r="M4884" i="1"/>
  <c r="M4882" i="1"/>
  <c r="M4880" i="1"/>
  <c r="M4879" i="1"/>
  <c r="K4878" i="1"/>
  <c r="M4877" i="1"/>
  <c r="M4876" i="1"/>
  <c r="M4875" i="1"/>
  <c r="M4874" i="1"/>
  <c r="K4873" i="1"/>
  <c r="M4872" i="1"/>
  <c r="M4870" i="1"/>
  <c r="M4868" i="1"/>
  <c r="M4867" i="1"/>
  <c r="M4866" i="1"/>
  <c r="K4865" i="1"/>
  <c r="K4864" i="1" s="1"/>
  <c r="M4863" i="1"/>
  <c r="M4860" i="1"/>
  <c r="M4855" i="1"/>
  <c r="M4848" i="1"/>
  <c r="K4842" i="1"/>
  <c r="M4833" i="1"/>
  <c r="M4832" i="1"/>
  <c r="M4831" i="1"/>
  <c r="M4830" i="1"/>
  <c r="M4829" i="1"/>
  <c r="M4828" i="1"/>
  <c r="M4827" i="1"/>
  <c r="K4822" i="1"/>
  <c r="M4822" i="1" s="1"/>
  <c r="M4816" i="1"/>
  <c r="M4815" i="1"/>
  <c r="M4814" i="1"/>
  <c r="M4812" i="1"/>
  <c r="M4810" i="1"/>
  <c r="M4809" i="1"/>
  <c r="K4808" i="1"/>
  <c r="M4807" i="1"/>
  <c r="M4804" i="1"/>
  <c r="M4799" i="1"/>
  <c r="M4792" i="1"/>
  <c r="K4786" i="1"/>
  <c r="M4777" i="1"/>
  <c r="M4776" i="1"/>
  <c r="M4775" i="1"/>
  <c r="M4774" i="1"/>
  <c r="M4773" i="1"/>
  <c r="M4772" i="1"/>
  <c r="M4771" i="1"/>
  <c r="K4766" i="1"/>
  <c r="M4766" i="1" s="1"/>
  <c r="M4760" i="1"/>
  <c r="M4759" i="1"/>
  <c r="M4758" i="1"/>
  <c r="M4756" i="1"/>
  <c r="M4754" i="1"/>
  <c r="M4753" i="1"/>
  <c r="K4752" i="1"/>
  <c r="M4751" i="1"/>
  <c r="M4750" i="1"/>
  <c r="M4749" i="1"/>
  <c r="M4748" i="1"/>
  <c r="K4747" i="1"/>
  <c r="M4746" i="1"/>
  <c r="M4744" i="1"/>
  <c r="M4742" i="1"/>
  <c r="M4741" i="1"/>
  <c r="M4740" i="1"/>
  <c r="K4739" i="1"/>
  <c r="M4737" i="1"/>
  <c r="M4734" i="1"/>
  <c r="M4729" i="1"/>
  <c r="M4722" i="1"/>
  <c r="K4716" i="1"/>
  <c r="M4707" i="1"/>
  <c r="M4706" i="1"/>
  <c r="M4705" i="1"/>
  <c r="M4704" i="1"/>
  <c r="M4703" i="1"/>
  <c r="M4702" i="1"/>
  <c r="M4701" i="1"/>
  <c r="M4700" i="1"/>
  <c r="K4695" i="1"/>
  <c r="M4695" i="1" s="1"/>
  <c r="M4689" i="1"/>
  <c r="M4688" i="1"/>
  <c r="M4687" i="1"/>
  <c r="M4685" i="1"/>
  <c r="M4683" i="1"/>
  <c r="M4682" i="1"/>
  <c r="K4681" i="1"/>
  <c r="M4680" i="1"/>
  <c r="M4679" i="1"/>
  <c r="M4678" i="1"/>
  <c r="M4677" i="1"/>
  <c r="K4676" i="1"/>
  <c r="M4675" i="1"/>
  <c r="M4673" i="1"/>
  <c r="M4671" i="1"/>
  <c r="M4670" i="1"/>
  <c r="M4669" i="1"/>
  <c r="K4668" i="1"/>
  <c r="K4667" i="1" s="1"/>
  <c r="M4666" i="1"/>
  <c r="M4663" i="1"/>
  <c r="M4658" i="1"/>
  <c r="M4651" i="1"/>
  <c r="K4645" i="1"/>
  <c r="M4636" i="1"/>
  <c r="M4635" i="1"/>
  <c r="M4634" i="1"/>
  <c r="M4633" i="1"/>
  <c r="M4632" i="1"/>
  <c r="M4631" i="1"/>
  <c r="M4630" i="1"/>
  <c r="M4628" i="1"/>
  <c r="M4627" i="1"/>
  <c r="M4626" i="1"/>
  <c r="M4624" i="1"/>
  <c r="M4622" i="1"/>
  <c r="M4621" i="1"/>
  <c r="K4620" i="1"/>
  <c r="M4619" i="1"/>
  <c r="M4618" i="1"/>
  <c r="M4617" i="1"/>
  <c r="K4616" i="1"/>
  <c r="M4615" i="1"/>
  <c r="M4613" i="1"/>
  <c r="M4612" i="1"/>
  <c r="M4611" i="1"/>
  <c r="K4610" i="1"/>
  <c r="M4608" i="1"/>
  <c r="M4605" i="1"/>
  <c r="M4602" i="1"/>
  <c r="M4599" i="1"/>
  <c r="K4594" i="1"/>
  <c r="M4585" i="1"/>
  <c r="M4584" i="1"/>
  <c r="M4583" i="1"/>
  <c r="M4582" i="1"/>
  <c r="M4581" i="1"/>
  <c r="K4576" i="1"/>
  <c r="M4576" i="1" s="1"/>
  <c r="M4570" i="1"/>
  <c r="M4569" i="1"/>
  <c r="M4568" i="1"/>
  <c r="M4566" i="1"/>
  <c r="M4564" i="1"/>
  <c r="M4563" i="1"/>
  <c r="K4562" i="1"/>
  <c r="M4559" i="1"/>
  <c r="M4554" i="1"/>
  <c r="M4547" i="1"/>
  <c r="K4541" i="1"/>
  <c r="M4532" i="1"/>
  <c r="M4531" i="1"/>
  <c r="M4530" i="1"/>
  <c r="M4529" i="1"/>
  <c r="M4528" i="1"/>
  <c r="M4527" i="1"/>
  <c r="M4526" i="1"/>
  <c r="M4524" i="1"/>
  <c r="M4523" i="1"/>
  <c r="M4522" i="1"/>
  <c r="M4520" i="1"/>
  <c r="M4518" i="1"/>
  <c r="M4517" i="1"/>
  <c r="K4516" i="1"/>
  <c r="K4525" i="1" s="1"/>
  <c r="K4533" i="1" s="1"/>
  <c r="M4515" i="1"/>
  <c r="M4512" i="1"/>
  <c r="M4509" i="1"/>
  <c r="M4505" i="1"/>
  <c r="K4499" i="1"/>
  <c r="M4490" i="1"/>
  <c r="M4489" i="1"/>
  <c r="M4488" i="1"/>
  <c r="M4487" i="1"/>
  <c r="M4486" i="1"/>
  <c r="M4485" i="1"/>
  <c r="M4484" i="1"/>
  <c r="M4482" i="1"/>
  <c r="M4481" i="1"/>
  <c r="M4480" i="1"/>
  <c r="M4478" i="1"/>
  <c r="M4476" i="1"/>
  <c r="M4475" i="1"/>
  <c r="K4474" i="1"/>
  <c r="M4473" i="1"/>
  <c r="M4472" i="1"/>
  <c r="M4471" i="1"/>
  <c r="K4470" i="1"/>
  <c r="M4469" i="1"/>
  <c r="M4467" i="1"/>
  <c r="M4466" i="1"/>
  <c r="M4465" i="1"/>
  <c r="M4464" i="1" s="1"/>
  <c r="K4464" i="1"/>
  <c r="M4462" i="1"/>
  <c r="M4459" i="1"/>
  <c r="M4456" i="1"/>
  <c r="M4452" i="1"/>
  <c r="K4446" i="1"/>
  <c r="M4437" i="1"/>
  <c r="M4436" i="1"/>
  <c r="M4435" i="1"/>
  <c r="M4434" i="1"/>
  <c r="M4433" i="1"/>
  <c r="M4432" i="1"/>
  <c r="M4431" i="1"/>
  <c r="M4429" i="1"/>
  <c r="M4428" i="1"/>
  <c r="M4427" i="1"/>
  <c r="M4425" i="1"/>
  <c r="M4423" i="1"/>
  <c r="M4422" i="1"/>
  <c r="K4421" i="1"/>
  <c r="M4420" i="1"/>
  <c r="M4419" i="1"/>
  <c r="M4418" i="1"/>
  <c r="K4417" i="1"/>
  <c r="M4416" i="1"/>
  <c r="M4414" i="1"/>
  <c r="M4413" i="1"/>
  <c r="M4412" i="1"/>
  <c r="K4411" i="1"/>
  <c r="M4409" i="1"/>
  <c r="M4406" i="1"/>
  <c r="M4403" i="1"/>
  <c r="M4399" i="1"/>
  <c r="K4393" i="1"/>
  <c r="M4384" i="1"/>
  <c r="M4383" i="1"/>
  <c r="M4381" i="1"/>
  <c r="M4380" i="1"/>
  <c r="M4379" i="1"/>
  <c r="M4378" i="1"/>
  <c r="M4376" i="1"/>
  <c r="M4375" i="1"/>
  <c r="M4374" i="1"/>
  <c r="M4372" i="1"/>
  <c r="M4370" i="1"/>
  <c r="M4369" i="1"/>
  <c r="K4368" i="1"/>
  <c r="M4367" i="1"/>
  <c r="M4366" i="1"/>
  <c r="M4365" i="1"/>
  <c r="K4364" i="1"/>
  <c r="M4363" i="1"/>
  <c r="M4361" i="1"/>
  <c r="M4360" i="1"/>
  <c r="M4359" i="1"/>
  <c r="K4358" i="1"/>
  <c r="K4357" i="1" s="1"/>
  <c r="K4377" i="1" s="1"/>
  <c r="K4385" i="1" s="1"/>
  <c r="M4356" i="1"/>
  <c r="M4353" i="1"/>
  <c r="M4350" i="1"/>
  <c r="M4346" i="1"/>
  <c r="M4340" i="1" s="1"/>
  <c r="K4340" i="1"/>
  <c r="M4331" i="1"/>
  <c r="M4330" i="1"/>
  <c r="M4328" i="1"/>
  <c r="M4327" i="1"/>
  <c r="M4326" i="1"/>
  <c r="M4325" i="1"/>
  <c r="M4324" i="1"/>
  <c r="M4322" i="1"/>
  <c r="M4321" i="1"/>
  <c r="M4320" i="1"/>
  <c r="M4318" i="1"/>
  <c r="M4316" i="1"/>
  <c r="M4315" i="1"/>
  <c r="M4314" i="1" s="1"/>
  <c r="K4314" i="1"/>
  <c r="M4313" i="1"/>
  <c r="M4312" i="1"/>
  <c r="M4311" i="1"/>
  <c r="K4310" i="1"/>
  <c r="M4309" i="1"/>
  <c r="M4307" i="1"/>
  <c r="M4306" i="1"/>
  <c r="M4305" i="1"/>
  <c r="K4304" i="1"/>
  <c r="K4303" i="1" s="1"/>
  <c r="K4323" i="1" s="1"/>
  <c r="K4332" i="1" s="1"/>
  <c r="M4302" i="1"/>
  <c r="M4299" i="1"/>
  <c r="M4296" i="1"/>
  <c r="M4292" i="1"/>
  <c r="K4286" i="1"/>
  <c r="M4277" i="1"/>
  <c r="M4276" i="1"/>
  <c r="M4274" i="1"/>
  <c r="M4273" i="1"/>
  <c r="M4272" i="1"/>
  <c r="M4271" i="1"/>
  <c r="M4269" i="1"/>
  <c r="M4268" i="1"/>
  <c r="M4267" i="1"/>
  <c r="M4265" i="1"/>
  <c r="M4263" i="1"/>
  <c r="M4262" i="1"/>
  <c r="K4261" i="1"/>
  <c r="M4260" i="1"/>
  <c r="M4259" i="1"/>
  <c r="M4258" i="1"/>
  <c r="K4257" i="1"/>
  <c r="M4256" i="1"/>
  <c r="M4254" i="1"/>
  <c r="M4253" i="1"/>
  <c r="M4252" i="1"/>
  <c r="M4251" i="1" s="1"/>
  <c r="K4251" i="1"/>
  <c r="M4249" i="1"/>
  <c r="M4246" i="1"/>
  <c r="M4243" i="1"/>
  <c r="M4239" i="1"/>
  <c r="K4233" i="1"/>
  <c r="M4224" i="1"/>
  <c r="M4223" i="1"/>
  <c r="M4221" i="1"/>
  <c r="M4220" i="1"/>
  <c r="M4219" i="1"/>
  <c r="M4218" i="1"/>
  <c r="M4217" i="1"/>
  <c r="M4215" i="1"/>
  <c r="M4214" i="1"/>
  <c r="M4213" i="1"/>
  <c r="M4211" i="1"/>
  <c r="M4209" i="1"/>
  <c r="M4208" i="1"/>
  <c r="K4207" i="1"/>
  <c r="M4206" i="1"/>
  <c r="M4205" i="1"/>
  <c r="M4204" i="1"/>
  <c r="M4203" i="1"/>
  <c r="K4203" i="1"/>
  <c r="M4202" i="1"/>
  <c r="M4200" i="1"/>
  <c r="M4199" i="1"/>
  <c r="M4198" i="1"/>
  <c r="M4197" i="1"/>
  <c r="M4196" i="1" s="1"/>
  <c r="K4197" i="1"/>
  <c r="K4196" i="1"/>
  <c r="M4195" i="1"/>
  <c r="M4192" i="1"/>
  <c r="M4189" i="1"/>
  <c r="M4185" i="1"/>
  <c r="M4179" i="1"/>
  <c r="K4179" i="1"/>
  <c r="M4170" i="1"/>
  <c r="M4169" i="1"/>
  <c r="M4167" i="1"/>
  <c r="M4166" i="1"/>
  <c r="M4165" i="1"/>
  <c r="M4164" i="1"/>
  <c r="M4162" i="1"/>
  <c r="M4161" i="1"/>
  <c r="M4160" i="1"/>
  <c r="M4158" i="1"/>
  <c r="M4156" i="1"/>
  <c r="M4154" i="1" s="1"/>
  <c r="M4155" i="1"/>
  <c r="K4154" i="1"/>
  <c r="M4153" i="1"/>
  <c r="M4152" i="1"/>
  <c r="M4151" i="1"/>
  <c r="M4150" i="1" s="1"/>
  <c r="K4150" i="1"/>
  <c r="M4149" i="1"/>
  <c r="M4147" i="1"/>
  <c r="M4146" i="1"/>
  <c r="M4145" i="1"/>
  <c r="K4144" i="1"/>
  <c r="K4143" i="1" s="1"/>
  <c r="K4163" i="1" s="1"/>
  <c r="K4171" i="1" s="1"/>
  <c r="M4142" i="1"/>
  <c r="M4139" i="1"/>
  <c r="M4136" i="1"/>
  <c r="M4132" i="1"/>
  <c r="K4126" i="1"/>
  <c r="M4117" i="1"/>
  <c r="M4116" i="1"/>
  <c r="M4115" i="1"/>
  <c r="M4114" i="1"/>
  <c r="M4113" i="1"/>
  <c r="M4112" i="1"/>
  <c r="M4111" i="1"/>
  <c r="M4109" i="1"/>
  <c r="M4108" i="1"/>
  <c r="M4107" i="1"/>
  <c r="M4105" i="1"/>
  <c r="M4103" i="1"/>
  <c r="M4102" i="1"/>
  <c r="M4101" i="1" s="1"/>
  <c r="K4101" i="1"/>
  <c r="M4100" i="1"/>
  <c r="M4099" i="1"/>
  <c r="M4098" i="1"/>
  <c r="K4097" i="1"/>
  <c r="M4096" i="1"/>
  <c r="M4094" i="1"/>
  <c r="M4093" i="1"/>
  <c r="M4092" i="1"/>
  <c r="K4091" i="1"/>
  <c r="M4089" i="1"/>
  <c r="M4086" i="1"/>
  <c r="M4083" i="1"/>
  <c r="M4079" i="1"/>
  <c r="K4073" i="1"/>
  <c r="M4064" i="1"/>
  <c r="M4063" i="1"/>
  <c r="M4062" i="1"/>
  <c r="M4061" i="1"/>
  <c r="M4060" i="1"/>
  <c r="M4059" i="1"/>
  <c r="M4058" i="1"/>
  <c r="M4056" i="1"/>
  <c r="M4055" i="1"/>
  <c r="M4054" i="1"/>
  <c r="M4052" i="1"/>
  <c r="M4050" i="1"/>
  <c r="M4049" i="1"/>
  <c r="M4048" i="1" s="1"/>
  <c r="K4048" i="1"/>
  <c r="M4047" i="1"/>
  <c r="M4046" i="1"/>
  <c r="M4045" i="1"/>
  <c r="K4044" i="1"/>
  <c r="M4043" i="1"/>
  <c r="M4041" i="1"/>
  <c r="M4040" i="1"/>
  <c r="M4039" i="1"/>
  <c r="K4038" i="1"/>
  <c r="M4036" i="1"/>
  <c r="M4033" i="1"/>
  <c r="M4030" i="1"/>
  <c r="M4026" i="1"/>
  <c r="K4020" i="1"/>
  <c r="M4011" i="1"/>
  <c r="M4010" i="1"/>
  <c r="M4008" i="1"/>
  <c r="M4007" i="1"/>
  <c r="M4006" i="1"/>
  <c r="M4005" i="1"/>
  <c r="M4004" i="1"/>
  <c r="M4002" i="1"/>
  <c r="M4001" i="1"/>
  <c r="M4000" i="1"/>
  <c r="M3998" i="1"/>
  <c r="M3996" i="1"/>
  <c r="M3995" i="1"/>
  <c r="K3994" i="1"/>
  <c r="M3993" i="1"/>
  <c r="M3992" i="1"/>
  <c r="M3991" i="1"/>
  <c r="K3990" i="1"/>
  <c r="M3989" i="1"/>
  <c r="M3987" i="1"/>
  <c r="M3986" i="1"/>
  <c r="M3985" i="1"/>
  <c r="K3984" i="1"/>
  <c r="M3982" i="1"/>
  <c r="M3979" i="1"/>
  <c r="M3976" i="1"/>
  <c r="M3972" i="1"/>
  <c r="K3966" i="1"/>
  <c r="M3957" i="1"/>
  <c r="M3956" i="1"/>
  <c r="M3954" i="1"/>
  <c r="M3953" i="1"/>
  <c r="M3952" i="1"/>
  <c r="M3951" i="1"/>
  <c r="M3950" i="1"/>
  <c r="K3945" i="1"/>
  <c r="M3945" i="1" s="1"/>
  <c r="M3939" i="1"/>
  <c r="M3938" i="1"/>
  <c r="M3937" i="1"/>
  <c r="M3935" i="1"/>
  <c r="M3933" i="1"/>
  <c r="M3932" i="1"/>
  <c r="K3931" i="1"/>
  <c r="M3930" i="1"/>
  <c r="M3929" i="1"/>
  <c r="M3928" i="1"/>
  <c r="M3927" i="1"/>
  <c r="K3926" i="1"/>
  <c r="M3925" i="1"/>
  <c r="M3923" i="1"/>
  <c r="M3921" i="1"/>
  <c r="M3920" i="1"/>
  <c r="M3919" i="1"/>
  <c r="K3918" i="1"/>
  <c r="K3917" i="1" s="1"/>
  <c r="M3914" i="1"/>
  <c r="M3909" i="1"/>
  <c r="M3902" i="1"/>
  <c r="M3896" i="1" s="1"/>
  <c r="K3896" i="1"/>
  <c r="M3887" i="1"/>
  <c r="M3886" i="1"/>
  <c r="M3885" i="1"/>
  <c r="M3884" i="1"/>
  <c r="M3883" i="1"/>
  <c r="K3878" i="1"/>
  <c r="M3878" i="1" s="1"/>
  <c r="M3872" i="1"/>
  <c r="M3871" i="1"/>
  <c r="M3870" i="1"/>
  <c r="M3868" i="1"/>
  <c r="M3866" i="1"/>
  <c r="M3865" i="1"/>
  <c r="K3864" i="1"/>
  <c r="M3861" i="1"/>
  <c r="M3856" i="1"/>
  <c r="M3849" i="1"/>
  <c r="K3843" i="1"/>
  <c r="M3834" i="1"/>
  <c r="M3833" i="1"/>
  <c r="M3831" i="1"/>
  <c r="M3830" i="1"/>
  <c r="M3829" i="1"/>
  <c r="K3824" i="1"/>
  <c r="M3824" i="1" s="1"/>
  <c r="M3818" i="1"/>
  <c r="M3817" i="1"/>
  <c r="M3816" i="1"/>
  <c r="M3814" i="1"/>
  <c r="M3812" i="1"/>
  <c r="M3811" i="1"/>
  <c r="K3810" i="1"/>
  <c r="M3809" i="1"/>
  <c r="M3806" i="1"/>
  <c r="M3801" i="1"/>
  <c r="M3794" i="1"/>
  <c r="K3788" i="1"/>
  <c r="M3779" i="1"/>
  <c r="M3778" i="1"/>
  <c r="M3776" i="1"/>
  <c r="M3775" i="1"/>
  <c r="M3774" i="1"/>
  <c r="M3773" i="1"/>
  <c r="M3771" i="1"/>
  <c r="M3770" i="1"/>
  <c r="M3769" i="1"/>
  <c r="M3767" i="1"/>
  <c r="M3765" i="1"/>
  <c r="M3764" i="1"/>
  <c r="K3763" i="1"/>
  <c r="M3762" i="1"/>
  <c r="M3761" i="1"/>
  <c r="M3760" i="1"/>
  <c r="K3759" i="1"/>
  <c r="M3758" i="1"/>
  <c r="M3756" i="1"/>
  <c r="M3755" i="1"/>
  <c r="M3754" i="1"/>
  <c r="K3753" i="1"/>
  <c r="M3751" i="1"/>
  <c r="M3748" i="1"/>
  <c r="M3745" i="1"/>
  <c r="M3742" i="1"/>
  <c r="K3737" i="1"/>
  <c r="M3728" i="1"/>
  <c r="M3727" i="1"/>
  <c r="M3725" i="1"/>
  <c r="M3724" i="1"/>
  <c r="M3723" i="1"/>
  <c r="M3722" i="1"/>
  <c r="M3720" i="1"/>
  <c r="M3719" i="1"/>
  <c r="M3718" i="1"/>
  <c r="M3716" i="1"/>
  <c r="M3714" i="1"/>
  <c r="M3713" i="1"/>
  <c r="K3712" i="1"/>
  <c r="M3711" i="1"/>
  <c r="M3710" i="1"/>
  <c r="M3709" i="1"/>
  <c r="K3708" i="1"/>
  <c r="M3707" i="1"/>
  <c r="M3705" i="1"/>
  <c r="M3704" i="1"/>
  <c r="M3703" i="1"/>
  <c r="K3702" i="1"/>
  <c r="M3700" i="1"/>
  <c r="M3697" i="1"/>
  <c r="M3694" i="1"/>
  <c r="M3690" i="1"/>
  <c r="K3684" i="1"/>
  <c r="M3675" i="1"/>
  <c r="M3674" i="1"/>
  <c r="M3672" i="1"/>
  <c r="M3671" i="1"/>
  <c r="M3670" i="1"/>
  <c r="K3665" i="1"/>
  <c r="M3665" i="1" s="1"/>
  <c r="M3659" i="1"/>
  <c r="M3658" i="1"/>
  <c r="M3657" i="1"/>
  <c r="M3655" i="1"/>
  <c r="M3653" i="1"/>
  <c r="M3652" i="1"/>
  <c r="M3651" i="1" s="1"/>
  <c r="K3651" i="1"/>
  <c r="M3648" i="1"/>
  <c r="M3643" i="1"/>
  <c r="M3636" i="1"/>
  <c r="K3630" i="1"/>
  <c r="M3621" i="1"/>
  <c r="M3620" i="1"/>
  <c r="M3619" i="1"/>
  <c r="M3618" i="1"/>
  <c r="M3617" i="1"/>
  <c r="K3616" i="1"/>
  <c r="K3622" i="1" s="1"/>
  <c r="M3615" i="1"/>
  <c r="M3612" i="1"/>
  <c r="M3609" i="1"/>
  <c r="M3605" i="1"/>
  <c r="K3599" i="1"/>
  <c r="M3590" i="1"/>
  <c r="M3589" i="1"/>
  <c r="M3587" i="1"/>
  <c r="M3586" i="1"/>
  <c r="M3585" i="1"/>
  <c r="M3583" i="1"/>
  <c r="M3582" i="1"/>
  <c r="M3581" i="1"/>
  <c r="M3579" i="1"/>
  <c r="M3577" i="1"/>
  <c r="M3576" i="1"/>
  <c r="K3575" i="1"/>
  <c r="M3574" i="1"/>
  <c r="M3573" i="1"/>
  <c r="M3572" i="1"/>
  <c r="K3571" i="1"/>
  <c r="M3570" i="1"/>
  <c r="M3568" i="1"/>
  <c r="M3567" i="1"/>
  <c r="M3566" i="1"/>
  <c r="M3565" i="1" s="1"/>
  <c r="K3565" i="1"/>
  <c r="M3561" i="1"/>
  <c r="M3558" i="1"/>
  <c r="M3557" i="1"/>
  <c r="M3553" i="1"/>
  <c r="K3547" i="1"/>
  <c r="M3538" i="1"/>
  <c r="M3537" i="1"/>
  <c r="M3535" i="1"/>
  <c r="M3534" i="1"/>
  <c r="M3533" i="1"/>
  <c r="M3531" i="1"/>
  <c r="M3530" i="1"/>
  <c r="M3529" i="1"/>
  <c r="M3527" i="1"/>
  <c r="M3525" i="1"/>
  <c r="M3524" i="1"/>
  <c r="K3523" i="1"/>
  <c r="M3522" i="1"/>
  <c r="M3521" i="1"/>
  <c r="M3520" i="1"/>
  <c r="K3519" i="1"/>
  <c r="M3518" i="1"/>
  <c r="M3516" i="1"/>
  <c r="M3515" i="1"/>
  <c r="M3514" i="1"/>
  <c r="M3513" i="1" s="1"/>
  <c r="K3513" i="1"/>
  <c r="M3509" i="1"/>
  <c r="M3506" i="1"/>
  <c r="M3502" i="1"/>
  <c r="K3496" i="1"/>
  <c r="M3487" i="1"/>
  <c r="M3486" i="1"/>
  <c r="M3485" i="1"/>
  <c r="M3484" i="1"/>
  <c r="M3483" i="1"/>
  <c r="M3482" i="1"/>
  <c r="M3481" i="1"/>
  <c r="K3476" i="1"/>
  <c r="M3476" i="1" s="1"/>
  <c r="M3470" i="1"/>
  <c r="M3469" i="1"/>
  <c r="M3468" i="1"/>
  <c r="M3466" i="1"/>
  <c r="M3464" i="1"/>
  <c r="M3463" i="1"/>
  <c r="K3462" i="1"/>
  <c r="M3461" i="1"/>
  <c r="M3460" i="1"/>
  <c r="M3459" i="1"/>
  <c r="M3458" i="1"/>
  <c r="K3457" i="1"/>
  <c r="M3456" i="1"/>
  <c r="M3454" i="1"/>
  <c r="M3452" i="1"/>
  <c r="M3451" i="1"/>
  <c r="M3450" i="1"/>
  <c r="K3449" i="1"/>
  <c r="K3448" i="1" s="1"/>
  <c r="M3447" i="1"/>
  <c r="M3444" i="1"/>
  <c r="M3439" i="1"/>
  <c r="M3432" i="1"/>
  <c r="K3426" i="1"/>
  <c r="M3417" i="1"/>
  <c r="M3416" i="1"/>
  <c r="M3414" i="1"/>
  <c r="M3413" i="1"/>
  <c r="M3412" i="1"/>
  <c r="K3407" i="1"/>
  <c r="M3407" i="1" s="1"/>
  <c r="M3401" i="1"/>
  <c r="M3400" i="1"/>
  <c r="M3399" i="1"/>
  <c r="M3397" i="1"/>
  <c r="M3395" i="1"/>
  <c r="M3394" i="1"/>
  <c r="K3393" i="1"/>
  <c r="M3392" i="1"/>
  <c r="M3391" i="1"/>
  <c r="M3390" i="1"/>
  <c r="M3389" i="1"/>
  <c r="K3388" i="1"/>
  <c r="M3387" i="1"/>
  <c r="M3385" i="1"/>
  <c r="M3383" i="1"/>
  <c r="M3382" i="1"/>
  <c r="M3381" i="1"/>
  <c r="K3380" i="1"/>
  <c r="K3379" i="1" s="1"/>
  <c r="M3376" i="1"/>
  <c r="M3371" i="1"/>
  <c r="M3364" i="1"/>
  <c r="K3358" i="1"/>
  <c r="M3349" i="1"/>
  <c r="M3348" i="1"/>
  <c r="M3346" i="1"/>
  <c r="M3345" i="1"/>
  <c r="M3344" i="1"/>
  <c r="M3343" i="1"/>
  <c r="M3342" i="1"/>
  <c r="K3337" i="1"/>
  <c r="M3337" i="1" s="1"/>
  <c r="M3331" i="1"/>
  <c r="M3330" i="1"/>
  <c r="M3329" i="1"/>
  <c r="M3327" i="1"/>
  <c r="M3325" i="1"/>
  <c r="M3324" i="1"/>
  <c r="K3323" i="1"/>
  <c r="M3322" i="1"/>
  <c r="M3321" i="1"/>
  <c r="M3320" i="1"/>
  <c r="M3319" i="1"/>
  <c r="K3318" i="1"/>
  <c r="M3317" i="1"/>
  <c r="M3315" i="1"/>
  <c r="M3313" i="1"/>
  <c r="M3312" i="1"/>
  <c r="M3311" i="1"/>
  <c r="K3310" i="1"/>
  <c r="M3308" i="1"/>
  <c r="M3305" i="1"/>
  <c r="M3300" i="1"/>
  <c r="M3293" i="1"/>
  <c r="M3287" i="1" s="1"/>
  <c r="K3287" i="1"/>
  <c r="M3278" i="1"/>
  <c r="M3277" i="1"/>
  <c r="M3275" i="1"/>
  <c r="M3274" i="1"/>
  <c r="M3273" i="1"/>
  <c r="M3272" i="1"/>
  <c r="M3271" i="1"/>
  <c r="K3266" i="1"/>
  <c r="M3266" i="1" s="1"/>
  <c r="M3260" i="1"/>
  <c r="M3259" i="1"/>
  <c r="M3258" i="1"/>
  <c r="M3256" i="1"/>
  <c r="M3254" i="1"/>
  <c r="M3253" i="1"/>
  <c r="K3252" i="1"/>
  <c r="M3251" i="1"/>
  <c r="M3250" i="1"/>
  <c r="M3249" i="1"/>
  <c r="M3248" i="1"/>
  <c r="K3247" i="1"/>
  <c r="M3246" i="1"/>
  <c r="M3244" i="1"/>
  <c r="M3242" i="1"/>
  <c r="M3241" i="1"/>
  <c r="M3240" i="1"/>
  <c r="K3239" i="1"/>
  <c r="M3237" i="1"/>
  <c r="M3234" i="1"/>
  <c r="M3229" i="1"/>
  <c r="M3222" i="1"/>
  <c r="K3216" i="1"/>
  <c r="M3206" i="1"/>
  <c r="M3205" i="1"/>
  <c r="M3203" i="1"/>
  <c r="M3202" i="1"/>
  <c r="M3201" i="1"/>
  <c r="M3200" i="1"/>
  <c r="M3199" i="1"/>
  <c r="M3194" i="1"/>
  <c r="M3188" i="1"/>
  <c r="M3187" i="1"/>
  <c r="M3186" i="1"/>
  <c r="M3184" i="1"/>
  <c r="M3182" i="1"/>
  <c r="M3181" i="1"/>
  <c r="M3180" i="1" s="1"/>
  <c r="K3180" i="1"/>
  <c r="M3179" i="1"/>
  <c r="M3178" i="1"/>
  <c r="M3177" i="1"/>
  <c r="M3176" i="1"/>
  <c r="K3175" i="1"/>
  <c r="M3174" i="1"/>
  <c r="M3172" i="1"/>
  <c r="M3170" i="1"/>
  <c r="M3169" i="1"/>
  <c r="M3168" i="1"/>
  <c r="K3167" i="1"/>
  <c r="K3166" i="1" s="1"/>
  <c r="K3198" i="1" s="1"/>
  <c r="K3207" i="1" s="1"/>
  <c r="M3165" i="1"/>
  <c r="M3162" i="1"/>
  <c r="M3157" i="1"/>
  <c r="M3150" i="1"/>
  <c r="M3144" i="1" s="1"/>
  <c r="K3144" i="1"/>
  <c r="M3134" i="1"/>
  <c r="M3133" i="1"/>
  <c r="M3132" i="1"/>
  <c r="M3131" i="1"/>
  <c r="M3130" i="1"/>
  <c r="M3129" i="1"/>
  <c r="M3128" i="1"/>
  <c r="M3126" i="1"/>
  <c r="M3125" i="1"/>
  <c r="M3124" i="1"/>
  <c r="M3122" i="1"/>
  <c r="M3120" i="1"/>
  <c r="M3119" i="1"/>
  <c r="M3118" i="1" s="1"/>
  <c r="K3118" i="1"/>
  <c r="M3117" i="1"/>
  <c r="M3116" i="1"/>
  <c r="M3115" i="1"/>
  <c r="K3114" i="1"/>
  <c r="M3113" i="1"/>
  <c r="M3111" i="1"/>
  <c r="M3110" i="1"/>
  <c r="M3109" i="1"/>
  <c r="K3108" i="1"/>
  <c r="M3104" i="1"/>
  <c r="M3100" i="1"/>
  <c r="M3097" i="1"/>
  <c r="K3092" i="1"/>
  <c r="K3082" i="1"/>
  <c r="K3083" i="1" s="1"/>
  <c r="M3081" i="1"/>
  <c r="M3078" i="1"/>
  <c r="M3075" i="1"/>
  <c r="M3065" i="1" s="1"/>
  <c r="M3082" i="1" s="1"/>
  <c r="M3083" i="1" s="1"/>
  <c r="M3071" i="1"/>
  <c r="K3065" i="1"/>
  <c r="M3054" i="1"/>
  <c r="M3053" i="1"/>
  <c r="M3052" i="1"/>
  <c r="M3051" i="1"/>
  <c r="M3050" i="1"/>
  <c r="K3045" i="1"/>
  <c r="M3045" i="1" s="1"/>
  <c r="M3039" i="1"/>
  <c r="M3038" i="1"/>
  <c r="M3037" i="1"/>
  <c r="M3035" i="1"/>
  <c r="M3033" i="1"/>
  <c r="M3032" i="1"/>
  <c r="M3031" i="1" s="1"/>
  <c r="K3031" i="1"/>
  <c r="M3028" i="1"/>
  <c r="M3023" i="1"/>
  <c r="M3016" i="1"/>
  <c r="M3010" i="1" s="1"/>
  <c r="M3049" i="1" s="1"/>
  <c r="M3055" i="1" s="1"/>
  <c r="K3010" i="1"/>
  <c r="M3000" i="1"/>
  <c r="M2999" i="1"/>
  <c r="M2997" i="1"/>
  <c r="M2996" i="1"/>
  <c r="M2995" i="1"/>
  <c r="M2994" i="1"/>
  <c r="M2993" i="1"/>
  <c r="M2991" i="1"/>
  <c r="M2990" i="1"/>
  <c r="M2989" i="1"/>
  <c r="M2987" i="1"/>
  <c r="M2985" i="1"/>
  <c r="M2984" i="1"/>
  <c r="K2983" i="1"/>
  <c r="K2992" i="1" s="1"/>
  <c r="K3001" i="1" s="1"/>
  <c r="M2982" i="1"/>
  <c r="M2979" i="1"/>
  <c r="M2976" i="1"/>
  <c r="M2972" i="1"/>
  <c r="K2966" i="1"/>
  <c r="M2957" i="1"/>
  <c r="M2956" i="1"/>
  <c r="M2954" i="1"/>
  <c r="M2953" i="1"/>
  <c r="M2952" i="1"/>
  <c r="M2951" i="1"/>
  <c r="M2950" i="1"/>
  <c r="M2948" i="1"/>
  <c r="M2947" i="1"/>
  <c r="M2946" i="1"/>
  <c r="M2944" i="1"/>
  <c r="M2942" i="1"/>
  <c r="M2941" i="1"/>
  <c r="K2940" i="1"/>
  <c r="M2939" i="1"/>
  <c r="M2938" i="1"/>
  <c r="M2937" i="1"/>
  <c r="K2936" i="1"/>
  <c r="M2935" i="1"/>
  <c r="M2933" i="1"/>
  <c r="M2932" i="1"/>
  <c r="M2931" i="1"/>
  <c r="K2930" i="1"/>
  <c r="M2926" i="1"/>
  <c r="M2923" i="1"/>
  <c r="M2922" i="1"/>
  <c r="M2918" i="1"/>
  <c r="K2912" i="1"/>
  <c r="M2903" i="1"/>
  <c r="M2902" i="1"/>
  <c r="M2901" i="1"/>
  <c r="M2900" i="1"/>
  <c r="M2899" i="1"/>
  <c r="M2898" i="1"/>
  <c r="M2897" i="1"/>
  <c r="K2892" i="1"/>
  <c r="M2892" i="1" s="1"/>
  <c r="M2886" i="1"/>
  <c r="M2885" i="1"/>
  <c r="M2884" i="1"/>
  <c r="M2882" i="1"/>
  <c r="M2880" i="1"/>
  <c r="M2879" i="1"/>
  <c r="M2878" i="1" s="1"/>
  <c r="K2878" i="1"/>
  <c r="M2877" i="1"/>
  <c r="M2876" i="1"/>
  <c r="M2875" i="1"/>
  <c r="M2874" i="1"/>
  <c r="K2873" i="1"/>
  <c r="M2872" i="1"/>
  <c r="M2870" i="1"/>
  <c r="M2868" i="1"/>
  <c r="M2867" i="1"/>
  <c r="M2866" i="1"/>
  <c r="K2865" i="1"/>
  <c r="K2864" i="1" s="1"/>
  <c r="M2863" i="1"/>
  <c r="M2860" i="1"/>
  <c r="M2855" i="1"/>
  <c r="M2848" i="1"/>
  <c r="K2842" i="1"/>
  <c r="M2833" i="1"/>
  <c r="M2832" i="1"/>
  <c r="M2831" i="1"/>
  <c r="M2829" i="1"/>
  <c r="M2828" i="1"/>
  <c r="M2827" i="1"/>
  <c r="M2826" i="1"/>
  <c r="M2824" i="1"/>
  <c r="M2823" i="1"/>
  <c r="M2822" i="1"/>
  <c r="M2820" i="1"/>
  <c r="M2818" i="1"/>
  <c r="M2817" i="1"/>
  <c r="M2815" i="1"/>
  <c r="M2814" i="1"/>
  <c r="M2813" i="1"/>
  <c r="K2812" i="1"/>
  <c r="M2811" i="1"/>
  <c r="M2809" i="1"/>
  <c r="M2808" i="1"/>
  <c r="M2807" i="1"/>
  <c r="K2806" i="1"/>
  <c r="M2804" i="1"/>
  <c r="M2801" i="1"/>
  <c r="M2798" i="1"/>
  <c r="M2794" i="1"/>
  <c r="K2788" i="1"/>
  <c r="M2779" i="1"/>
  <c r="M2778" i="1"/>
  <c r="M2776" i="1"/>
  <c r="M2775" i="1"/>
  <c r="M2774" i="1"/>
  <c r="M2773" i="1"/>
  <c r="M2771" i="1"/>
  <c r="M2770" i="1"/>
  <c r="M2769" i="1"/>
  <c r="M2767" i="1"/>
  <c r="M2765" i="1"/>
  <c r="M2764" i="1"/>
  <c r="K2763" i="1"/>
  <c r="M2762" i="1"/>
  <c r="M2761" i="1"/>
  <c r="M2760" i="1"/>
  <c r="K2759" i="1"/>
  <c r="M2758" i="1"/>
  <c r="M2756" i="1"/>
  <c r="M2755" i="1"/>
  <c r="M2754" i="1"/>
  <c r="K2753" i="1"/>
  <c r="K2752" i="1" s="1"/>
  <c r="M2751" i="1"/>
  <c r="M2748" i="1"/>
  <c r="M2745" i="1"/>
  <c r="M2741" i="1"/>
  <c r="K2735" i="1"/>
  <c r="M2726" i="1"/>
  <c r="M2725" i="1"/>
  <c r="M2723" i="1"/>
  <c r="M2722" i="1"/>
  <c r="M2721" i="1"/>
  <c r="M2720" i="1"/>
  <c r="M2719" i="1"/>
  <c r="M2717" i="1"/>
  <c r="M2716" i="1"/>
  <c r="M2715" i="1"/>
  <c r="M2713" i="1"/>
  <c r="M2711" i="1"/>
  <c r="M2710" i="1"/>
  <c r="K2709" i="1"/>
  <c r="M2708" i="1"/>
  <c r="M2707" i="1"/>
  <c r="M2706" i="1"/>
  <c r="K2705" i="1"/>
  <c r="M2704" i="1"/>
  <c r="M2702" i="1"/>
  <c r="M2701" i="1"/>
  <c r="M2700" i="1"/>
  <c r="K2699" i="1"/>
  <c r="K2698" i="1" s="1"/>
  <c r="K2718" i="1" s="1"/>
  <c r="K2727" i="1" s="1"/>
  <c r="M2697" i="1"/>
  <c r="M2694" i="1"/>
  <c r="M2691" i="1"/>
  <c r="M2687" i="1"/>
  <c r="K2681" i="1"/>
  <c r="M2672" i="1"/>
  <c r="M2671" i="1"/>
  <c r="M2669" i="1"/>
  <c r="M2668" i="1"/>
  <c r="M2667" i="1"/>
  <c r="K2662" i="1"/>
  <c r="M2662" i="1" s="1"/>
  <c r="M2656" i="1"/>
  <c r="M2655" i="1"/>
  <c r="M2654" i="1"/>
  <c r="M2652" i="1"/>
  <c r="M2650" i="1"/>
  <c r="M2649" i="1"/>
  <c r="K2648" i="1"/>
  <c r="M2647" i="1"/>
  <c r="M2644" i="1"/>
  <c r="M2639" i="1"/>
  <c r="M2632" i="1"/>
  <c r="K2626" i="1"/>
  <c r="M2617" i="1"/>
  <c r="M2616" i="1"/>
  <c r="M2615" i="1"/>
  <c r="M2614" i="1"/>
  <c r="M2613" i="1"/>
  <c r="M2612" i="1"/>
  <c r="M2611" i="1"/>
  <c r="K2606" i="1"/>
  <c r="M2606" i="1" s="1"/>
  <c r="M2600" i="1"/>
  <c r="M2599" i="1"/>
  <c r="M2598" i="1"/>
  <c r="M2596" i="1"/>
  <c r="M2594" i="1"/>
  <c r="M2593" i="1"/>
  <c r="K2592" i="1"/>
  <c r="M2591" i="1"/>
  <c r="M2588" i="1"/>
  <c r="M2583" i="1"/>
  <c r="M2576" i="1"/>
  <c r="K2570" i="1"/>
  <c r="M2561" i="1"/>
  <c r="M2560" i="1"/>
  <c r="M2558" i="1"/>
  <c r="M2557" i="1"/>
  <c r="M2556" i="1"/>
  <c r="K2551" i="1"/>
  <c r="M2551" i="1" s="1"/>
  <c r="M2545" i="1"/>
  <c r="M2544" i="1"/>
  <c r="M2543" i="1"/>
  <c r="M2541" i="1"/>
  <c r="M2539" i="1"/>
  <c r="M2538" i="1"/>
  <c r="K2537" i="1"/>
  <c r="M2536" i="1"/>
  <c r="M2535" i="1"/>
  <c r="M2534" i="1"/>
  <c r="M2533" i="1"/>
  <c r="K2532" i="1"/>
  <c r="M2531" i="1"/>
  <c r="M2529" i="1"/>
  <c r="M2527" i="1"/>
  <c r="M2526" i="1"/>
  <c r="M2525" i="1"/>
  <c r="K2524" i="1"/>
  <c r="M2522" i="1"/>
  <c r="M2519" i="1"/>
  <c r="M2514" i="1"/>
  <c r="M2507" i="1"/>
  <c r="K2501" i="1"/>
  <c r="M2492" i="1"/>
  <c r="M2491" i="1"/>
  <c r="M2490" i="1"/>
  <c r="M2489" i="1"/>
  <c r="M2488" i="1"/>
  <c r="M2487" i="1"/>
  <c r="M2486" i="1"/>
  <c r="M2484" i="1"/>
  <c r="M2483" i="1"/>
  <c r="M2482" i="1"/>
  <c r="M2480" i="1"/>
  <c r="M2478" i="1"/>
  <c r="M2477" i="1"/>
  <c r="K2476" i="1"/>
  <c r="M2475" i="1"/>
  <c r="M2474" i="1"/>
  <c r="M2473" i="1"/>
  <c r="K2472" i="1"/>
  <c r="M2471" i="1"/>
  <c r="M2469" i="1"/>
  <c r="M2468" i="1"/>
  <c r="M2467" i="1"/>
  <c r="K2466" i="1"/>
  <c r="M2464" i="1"/>
  <c r="M2461" i="1"/>
  <c r="M2458" i="1"/>
  <c r="M2454" i="1"/>
  <c r="K2448" i="1"/>
  <c r="M2439" i="1"/>
  <c r="M2438" i="1"/>
  <c r="M2436" i="1"/>
  <c r="M2435" i="1"/>
  <c r="M2434" i="1"/>
  <c r="M2433" i="1"/>
  <c r="M2431" i="1"/>
  <c r="M2430" i="1"/>
  <c r="M2429" i="1"/>
  <c r="M2427" i="1"/>
  <c r="M2425" i="1"/>
  <c r="M2424" i="1"/>
  <c r="K2423" i="1"/>
  <c r="M2422" i="1"/>
  <c r="M2421" i="1"/>
  <c r="M2420" i="1"/>
  <c r="K2419" i="1"/>
  <c r="M2418" i="1"/>
  <c r="M2416" i="1"/>
  <c r="M2415" i="1"/>
  <c r="M2414" i="1"/>
  <c r="K2413" i="1"/>
  <c r="M2411" i="1"/>
  <c r="M2408" i="1"/>
  <c r="M2405" i="1"/>
  <c r="M2401" i="1"/>
  <c r="K2395" i="1"/>
  <c r="M2386" i="1"/>
  <c r="M2385" i="1"/>
  <c r="M2384" i="1"/>
  <c r="M2383" i="1"/>
  <c r="M2382" i="1"/>
  <c r="M2381" i="1"/>
  <c r="M2380" i="1"/>
  <c r="M2378" i="1"/>
  <c r="M2377" i="1"/>
  <c r="M2376" i="1"/>
  <c r="M2374" i="1"/>
  <c r="M2372" i="1"/>
  <c r="M2371" i="1"/>
  <c r="K2370" i="1"/>
  <c r="M2369" i="1"/>
  <c r="M2368" i="1"/>
  <c r="M2367" i="1"/>
  <c r="K2366" i="1"/>
  <c r="M2365" i="1"/>
  <c r="M2363" i="1"/>
  <c r="M2362" i="1"/>
  <c r="M2361" i="1"/>
  <c r="K2360" i="1"/>
  <c r="M2358" i="1"/>
  <c r="M2355" i="1"/>
  <c r="M2352" i="1"/>
  <c r="M2348" i="1"/>
  <c r="K2342" i="1"/>
  <c r="M2333" i="1"/>
  <c r="M2332" i="1"/>
  <c r="M2330" i="1"/>
  <c r="M2329" i="1"/>
  <c r="M2328" i="1"/>
  <c r="M2327" i="1"/>
  <c r="M2325" i="1"/>
  <c r="M2324" i="1"/>
  <c r="M2323" i="1"/>
  <c r="M2321" i="1"/>
  <c r="M2319" i="1"/>
  <c r="M2318" i="1"/>
  <c r="K2317" i="1"/>
  <c r="M2316" i="1"/>
  <c r="M2315" i="1"/>
  <c r="M2314" i="1"/>
  <c r="K2313" i="1"/>
  <c r="M2312" i="1"/>
  <c r="M2310" i="1"/>
  <c r="M2309" i="1"/>
  <c r="M2308" i="1"/>
  <c r="K2307" i="1"/>
  <c r="M2305" i="1"/>
  <c r="M2302" i="1"/>
  <c r="M2299" i="1"/>
  <c r="M2295" i="1"/>
  <c r="K2289" i="1"/>
  <c r="M2280" i="1"/>
  <c r="M2279" i="1"/>
  <c r="M2277" i="1"/>
  <c r="M2276" i="1"/>
  <c r="M2275" i="1"/>
  <c r="K2270" i="1"/>
  <c r="M2270" i="1" s="1"/>
  <c r="M2264" i="1"/>
  <c r="M2263" i="1"/>
  <c r="M2262" i="1"/>
  <c r="M2260" i="1"/>
  <c r="M2258" i="1"/>
  <c r="M2257" i="1"/>
  <c r="K2256" i="1"/>
  <c r="M2255" i="1"/>
  <c r="M2254" i="1"/>
  <c r="M2253" i="1"/>
  <c r="M2252" i="1"/>
  <c r="K2251" i="1"/>
  <c r="M2250" i="1"/>
  <c r="M2248" i="1"/>
  <c r="M2246" i="1"/>
  <c r="M2245" i="1"/>
  <c r="M2244" i="1"/>
  <c r="K2243" i="1"/>
  <c r="M2239" i="1"/>
  <c r="M2234" i="1"/>
  <c r="M2227" i="1"/>
  <c r="K2221" i="1"/>
  <c r="M2212" i="1"/>
  <c r="M2211" i="1"/>
  <c r="M2210" i="1"/>
  <c r="M2209" i="1"/>
  <c r="M2208" i="1"/>
  <c r="M2207" i="1"/>
  <c r="M2206" i="1"/>
  <c r="M2204" i="1"/>
  <c r="M2203" i="1"/>
  <c r="M2202" i="1"/>
  <c r="M2200" i="1"/>
  <c r="M2198" i="1"/>
  <c r="M2197" i="1"/>
  <c r="M2195" i="1"/>
  <c r="M2194" i="1"/>
  <c r="M2193" i="1"/>
  <c r="K2192" i="1"/>
  <c r="M2191" i="1"/>
  <c r="M2189" i="1"/>
  <c r="M2188" i="1"/>
  <c r="M2187" i="1"/>
  <c r="K2186" i="1"/>
  <c r="M2184" i="1"/>
  <c r="M2181" i="1"/>
  <c r="M2178" i="1"/>
  <c r="M2174" i="1"/>
  <c r="K2168" i="1"/>
  <c r="M2159" i="1"/>
  <c r="M2158" i="1"/>
  <c r="M2156" i="1"/>
  <c r="M2155" i="1"/>
  <c r="M2154" i="1"/>
  <c r="M2153" i="1"/>
  <c r="M2152" i="1"/>
  <c r="M2150" i="1"/>
  <c r="M2149" i="1"/>
  <c r="M2148" i="1"/>
  <c r="M2146" i="1"/>
  <c r="M2144" i="1"/>
  <c r="M2143" i="1"/>
  <c r="M2142" i="1" s="1"/>
  <c r="K2142" i="1"/>
  <c r="M2141" i="1"/>
  <c r="M2140" i="1"/>
  <c r="M2139" i="1"/>
  <c r="K2138" i="1"/>
  <c r="M2137" i="1"/>
  <c r="M2135" i="1"/>
  <c r="M2134" i="1"/>
  <c r="M2133" i="1"/>
  <c r="K2132" i="1"/>
  <c r="M2130" i="1"/>
  <c r="M2127" i="1"/>
  <c r="M2124" i="1"/>
  <c r="M2120" i="1"/>
  <c r="K2114" i="1"/>
  <c r="M2105" i="1"/>
  <c r="M2104" i="1"/>
  <c r="M2102" i="1"/>
  <c r="M2101" i="1"/>
  <c r="M2100" i="1"/>
  <c r="M2099" i="1"/>
  <c r="M2098" i="1"/>
  <c r="M2096" i="1"/>
  <c r="M2095" i="1"/>
  <c r="M2094" i="1"/>
  <c r="M2092" i="1"/>
  <c r="M2090" i="1"/>
  <c r="M2089" i="1"/>
  <c r="K2088" i="1"/>
  <c r="M2087" i="1"/>
  <c r="M2086" i="1"/>
  <c r="M2085" i="1"/>
  <c r="K2084" i="1"/>
  <c r="M2083" i="1"/>
  <c r="M2081" i="1"/>
  <c r="M2080" i="1"/>
  <c r="M2079" i="1"/>
  <c r="K2078" i="1"/>
  <c r="M2076" i="1"/>
  <c r="M2073" i="1"/>
  <c r="M2070" i="1"/>
  <c r="M2066" i="1"/>
  <c r="K2060" i="1"/>
  <c r="M2051" i="1"/>
  <c r="M2050" i="1"/>
  <c r="M2048" i="1"/>
  <c r="M2047" i="1"/>
  <c r="M2046" i="1"/>
  <c r="M2045" i="1"/>
  <c r="M2044" i="1"/>
  <c r="M2042" i="1"/>
  <c r="M2041" i="1"/>
  <c r="M2040" i="1"/>
  <c r="M2038" i="1"/>
  <c r="M2036" i="1"/>
  <c r="M2035" i="1"/>
  <c r="K2034" i="1"/>
  <c r="M2033" i="1"/>
  <c r="M2032" i="1"/>
  <c r="M2031" i="1"/>
  <c r="K2030" i="1"/>
  <c r="M2029" i="1"/>
  <c r="M2027" i="1"/>
  <c r="M2026" i="1"/>
  <c r="M2025" i="1"/>
  <c r="K2024" i="1"/>
  <c r="M2020" i="1"/>
  <c r="M2017" i="1"/>
  <c r="M2013" i="1"/>
  <c r="K2007" i="1"/>
  <c r="M1998" i="1"/>
  <c r="M1997" i="1"/>
  <c r="M1996" i="1"/>
  <c r="M1995" i="1"/>
  <c r="M1994" i="1"/>
  <c r="M1992" i="1"/>
  <c r="M1991" i="1"/>
  <c r="M1990" i="1"/>
  <c r="M1988" i="1"/>
  <c r="M1986" i="1"/>
  <c r="M1985" i="1"/>
  <c r="K1984" i="1"/>
  <c r="M1983" i="1"/>
  <c r="M1982" i="1"/>
  <c r="M1981" i="1"/>
  <c r="K1980" i="1"/>
  <c r="M1979" i="1"/>
  <c r="M1977" i="1"/>
  <c r="M1976" i="1"/>
  <c r="M1975" i="1"/>
  <c r="K1974" i="1"/>
  <c r="M1970" i="1"/>
  <c r="M1967" i="1"/>
  <c r="M1963" i="1"/>
  <c r="K1957" i="1"/>
  <c r="M1948" i="1"/>
  <c r="M1947" i="1"/>
  <c r="M1945" i="1"/>
  <c r="M1944" i="1"/>
  <c r="M1943" i="1"/>
  <c r="M1942" i="1"/>
  <c r="M1940" i="1"/>
  <c r="M1939" i="1"/>
  <c r="M1938" i="1"/>
  <c r="M1936" i="1"/>
  <c r="M1934" i="1"/>
  <c r="M1933" i="1"/>
  <c r="K1932" i="1"/>
  <c r="K1941" i="1" s="1"/>
  <c r="K1949" i="1" s="1"/>
  <c r="M1929" i="1"/>
  <c r="M1926" i="1"/>
  <c r="M1922" i="1"/>
  <c r="K1916" i="1"/>
  <c r="M1907" i="1"/>
  <c r="M1906" i="1"/>
  <c r="M1904" i="1"/>
  <c r="M1903" i="1"/>
  <c r="M1902" i="1"/>
  <c r="M1900" i="1"/>
  <c r="M1899" i="1"/>
  <c r="M1898" i="1"/>
  <c r="M1896" i="1"/>
  <c r="M1894" i="1"/>
  <c r="M1893" i="1"/>
  <c r="K1892" i="1"/>
  <c r="M1891" i="1"/>
  <c r="M1890" i="1"/>
  <c r="M1889" i="1"/>
  <c r="K1888" i="1"/>
  <c r="M1887" i="1"/>
  <c r="M1885" i="1"/>
  <c r="M1884" i="1"/>
  <c r="M1883" i="1"/>
  <c r="M1882" i="1" s="1"/>
  <c r="K1882" i="1"/>
  <c r="M1880" i="1"/>
  <c r="M1877" i="1"/>
  <c r="M1874" i="1"/>
  <c r="M1870" i="1"/>
  <c r="M1864" i="1"/>
  <c r="K1864" i="1"/>
  <c r="M1855" i="1"/>
  <c r="M1854" i="1"/>
  <c r="M1852" i="1"/>
  <c r="M1851" i="1"/>
  <c r="M1850" i="1"/>
  <c r="M1849" i="1"/>
  <c r="M1844" i="1"/>
  <c r="K1844" i="1"/>
  <c r="M1838" i="1"/>
  <c r="M1837" i="1"/>
  <c r="M1836" i="1"/>
  <c r="M1834" i="1"/>
  <c r="M1832" i="1"/>
  <c r="M1830" i="1" s="1"/>
  <c r="M1831" i="1"/>
  <c r="K1830" i="1"/>
  <c r="K1848" i="1" s="1"/>
  <c r="K1856" i="1" s="1"/>
  <c r="M1829" i="1"/>
  <c r="M1826" i="1"/>
  <c r="M1821" i="1"/>
  <c r="M1814" i="1"/>
  <c r="K1808" i="1"/>
  <c r="M1799" i="1"/>
  <c r="M1798" i="1"/>
  <c r="M1797" i="1"/>
  <c r="M1796" i="1"/>
  <c r="M1795" i="1"/>
  <c r="M1794" i="1"/>
  <c r="M1793" i="1"/>
  <c r="M1791" i="1"/>
  <c r="M1790" i="1"/>
  <c r="M1789" i="1"/>
  <c r="M1787" i="1"/>
  <c r="M1785" i="1"/>
  <c r="M1784" i="1"/>
  <c r="K1783" i="1"/>
  <c r="M1782" i="1"/>
  <c r="M1781" i="1"/>
  <c r="M1780" i="1"/>
  <c r="M1779" i="1" s="1"/>
  <c r="K1779" i="1"/>
  <c r="M1778" i="1"/>
  <c r="M1776" i="1"/>
  <c r="M1775" i="1"/>
  <c r="M1774" i="1"/>
  <c r="K1773" i="1"/>
  <c r="K1772" i="1" s="1"/>
  <c r="K1792" i="1" s="1"/>
  <c r="K1800" i="1" s="1"/>
  <c r="M1769" i="1"/>
  <c r="M1766" i="1"/>
  <c r="M1765" i="1"/>
  <c r="M1761" i="1"/>
  <c r="M1755" i="1" s="1"/>
  <c r="K1755" i="1"/>
  <c r="M1746" i="1"/>
  <c r="M1745" i="1"/>
  <c r="M1743" i="1"/>
  <c r="M1742" i="1"/>
  <c r="M1741" i="1"/>
  <c r="M1739" i="1"/>
  <c r="M1738" i="1"/>
  <c r="M1737" i="1"/>
  <c r="M1735" i="1"/>
  <c r="M1733" i="1"/>
  <c r="M1732" i="1"/>
  <c r="K1731" i="1"/>
  <c r="M1730" i="1"/>
  <c r="M1729" i="1"/>
  <c r="M1728" i="1"/>
  <c r="K1727" i="1"/>
  <c r="M1726" i="1"/>
  <c r="M1724" i="1"/>
  <c r="M1723" i="1"/>
  <c r="M1722" i="1"/>
  <c r="K1721" i="1"/>
  <c r="M1719" i="1"/>
  <c r="M1716" i="1"/>
  <c r="M1713" i="1"/>
  <c r="M1709" i="1"/>
  <c r="M1703" i="1" s="1"/>
  <c r="K1703" i="1"/>
  <c r="M1694" i="1"/>
  <c r="M1693" i="1"/>
  <c r="M1692" i="1"/>
  <c r="M1691" i="1"/>
  <c r="M1690" i="1"/>
  <c r="M1689" i="1"/>
  <c r="M1688" i="1"/>
  <c r="M1686" i="1"/>
  <c r="M1685" i="1"/>
  <c r="M1684" i="1"/>
  <c r="M1682" i="1"/>
  <c r="M1680" i="1"/>
  <c r="M1679" i="1"/>
  <c r="K1678" i="1"/>
  <c r="M1677" i="1"/>
  <c r="M1676" i="1"/>
  <c r="M1675" i="1"/>
  <c r="K1674" i="1"/>
  <c r="M1673" i="1"/>
  <c r="M1671" i="1"/>
  <c r="M1670" i="1"/>
  <c r="M1669" i="1"/>
  <c r="K1668" i="1"/>
  <c r="K1667" i="1" s="1"/>
  <c r="K1687" i="1" s="1"/>
  <c r="K1695" i="1" s="1"/>
  <c r="M1664" i="1"/>
  <c r="M1661" i="1"/>
  <c r="M1660" i="1"/>
  <c r="M1656" i="1"/>
  <c r="K1650" i="1"/>
  <c r="M1641" i="1"/>
  <c r="M1640" i="1"/>
  <c r="M1638" i="1"/>
  <c r="M1637" i="1"/>
  <c r="M1636" i="1"/>
  <c r="M1634" i="1"/>
  <c r="M1633" i="1"/>
  <c r="M1632" i="1"/>
  <c r="M1630" i="1"/>
  <c r="M1628" i="1"/>
  <c r="M1627" i="1"/>
  <c r="K1626" i="1"/>
  <c r="M1625" i="1"/>
  <c r="M1624" i="1"/>
  <c r="M1623" i="1"/>
  <c r="K1622" i="1"/>
  <c r="M1621" i="1"/>
  <c r="M1619" i="1"/>
  <c r="M1618" i="1"/>
  <c r="M1617" i="1"/>
  <c r="K1616" i="1"/>
  <c r="M1612" i="1"/>
  <c r="M1609" i="1"/>
  <c r="M1605" i="1"/>
  <c r="K1599" i="1"/>
  <c r="M1590" i="1"/>
  <c r="M1589" i="1"/>
  <c r="M1587" i="1"/>
  <c r="M1586" i="1"/>
  <c r="M1585" i="1"/>
  <c r="M1584" i="1"/>
  <c r="M1582" i="1"/>
  <c r="M1581" i="1"/>
  <c r="M1580" i="1"/>
  <c r="M1578" i="1"/>
  <c r="M1576" i="1"/>
  <c r="M1575" i="1"/>
  <c r="K1574" i="1"/>
  <c r="M1573" i="1"/>
  <c r="M1572" i="1"/>
  <c r="M1571" i="1"/>
  <c r="K1570" i="1"/>
  <c r="M1569" i="1"/>
  <c r="M1567" i="1"/>
  <c r="M1566" i="1"/>
  <c r="M1565" i="1"/>
  <c r="K1564" i="1"/>
  <c r="M1562" i="1"/>
  <c r="M1559" i="1"/>
  <c r="M1556" i="1"/>
  <c r="M1552" i="1"/>
  <c r="K1546" i="1"/>
  <c r="M1537" i="1"/>
  <c r="M1536" i="1"/>
  <c r="M1534" i="1"/>
  <c r="M1533" i="1"/>
  <c r="M1532" i="1"/>
  <c r="M1531" i="1"/>
  <c r="M1529" i="1"/>
  <c r="M1528" i="1"/>
  <c r="M1527" i="1"/>
  <c r="M1525" i="1"/>
  <c r="M1523" i="1"/>
  <c r="M1522" i="1"/>
  <c r="K1521" i="1"/>
  <c r="M1520" i="1"/>
  <c r="M1519" i="1"/>
  <c r="M1518" i="1"/>
  <c r="K1517" i="1"/>
  <c r="M1516" i="1"/>
  <c r="M1514" i="1"/>
  <c r="M1513" i="1"/>
  <c r="M1512" i="1"/>
  <c r="K1511" i="1"/>
  <c r="M1509" i="1"/>
  <c r="M1506" i="1"/>
  <c r="M1503" i="1"/>
  <c r="M1499" i="1"/>
  <c r="K1493" i="1"/>
  <c r="M1484" i="1"/>
  <c r="M1483" i="1"/>
  <c r="M1478" i="1"/>
  <c r="K1473" i="1"/>
  <c r="M1473" i="1" s="1"/>
  <c r="M1467" i="1"/>
  <c r="M1466" i="1"/>
  <c r="M1465" i="1"/>
  <c r="M1463" i="1"/>
  <c r="M1461" i="1"/>
  <c r="M1460" i="1"/>
  <c r="K1459" i="1"/>
  <c r="M1458" i="1"/>
  <c r="M1455" i="1"/>
  <c r="M1450" i="1"/>
  <c r="M1443" i="1"/>
  <c r="K1437" i="1"/>
  <c r="M1428" i="1"/>
  <c r="M1427" i="1"/>
  <c r="M1425" i="1"/>
  <c r="M1424" i="1"/>
  <c r="M1423" i="1"/>
  <c r="M1422" i="1"/>
  <c r="M1420" i="1"/>
  <c r="M1419" i="1"/>
  <c r="M1418" i="1"/>
  <c r="M1416" i="1"/>
  <c r="M1414" i="1"/>
  <c r="M1413" i="1"/>
  <c r="K1412" i="1"/>
  <c r="M1411" i="1"/>
  <c r="M1410" i="1"/>
  <c r="M1409" i="1"/>
  <c r="K1408" i="1"/>
  <c r="M1407" i="1"/>
  <c r="M1405" i="1"/>
  <c r="M1404" i="1"/>
  <c r="M1403" i="1"/>
  <c r="K1402" i="1"/>
  <c r="M1400" i="1"/>
  <c r="M1397" i="1"/>
  <c r="M1394" i="1"/>
  <c r="M1390" i="1"/>
  <c r="K1384" i="1"/>
  <c r="M1375" i="1"/>
  <c r="M1374" i="1"/>
  <c r="M1372" i="1"/>
  <c r="M1371" i="1"/>
  <c r="M1370" i="1"/>
  <c r="K1365" i="1"/>
  <c r="M1365" i="1" s="1"/>
  <c r="M1359" i="1"/>
  <c r="M1358" i="1"/>
  <c r="M1357" i="1"/>
  <c r="M1355" i="1"/>
  <c r="M1353" i="1"/>
  <c r="M1352" i="1"/>
  <c r="K1351" i="1"/>
  <c r="M1350" i="1"/>
  <c r="M1349" i="1"/>
  <c r="M1348" i="1"/>
  <c r="M1347" i="1"/>
  <c r="K1346" i="1"/>
  <c r="M1345" i="1"/>
  <c r="M1343" i="1"/>
  <c r="M1341" i="1"/>
  <c r="M1340" i="1"/>
  <c r="M1339" i="1"/>
  <c r="K1338" i="1"/>
  <c r="M1334" i="1"/>
  <c r="M1329" i="1"/>
  <c r="M1322" i="1"/>
  <c r="K1316" i="1"/>
  <c r="M1307" i="1"/>
  <c r="M1306" i="1"/>
  <c r="M1305" i="1"/>
  <c r="M1304" i="1"/>
  <c r="M1303" i="1"/>
  <c r="M1302" i="1"/>
  <c r="M1301" i="1"/>
  <c r="K1296" i="1"/>
  <c r="M1296" i="1" s="1"/>
  <c r="M1290" i="1"/>
  <c r="M1289" i="1"/>
  <c r="M1288" i="1"/>
  <c r="M1286" i="1"/>
  <c r="M1284" i="1"/>
  <c r="M1283" i="1"/>
  <c r="K1282" i="1"/>
  <c r="M1281" i="1"/>
  <c r="M1280" i="1"/>
  <c r="M1279" i="1"/>
  <c r="M1278" i="1"/>
  <c r="K1277" i="1"/>
  <c r="M1276" i="1"/>
  <c r="M1274" i="1"/>
  <c r="M1272" i="1"/>
  <c r="M1271" i="1"/>
  <c r="M1270" i="1"/>
  <c r="K1269" i="1"/>
  <c r="K1268" i="1" s="1"/>
  <c r="M1267" i="1"/>
  <c r="M1264" i="1"/>
  <c r="M1259" i="1"/>
  <c r="M1252" i="1"/>
  <c r="K1246" i="1"/>
  <c r="M1237" i="1"/>
  <c r="M1236" i="1"/>
  <c r="M1234" i="1"/>
  <c r="M1233" i="1"/>
  <c r="M1232" i="1"/>
  <c r="M1231" i="1"/>
  <c r="M1230" i="1"/>
  <c r="K1225" i="1"/>
  <c r="M1225" i="1" s="1"/>
  <c r="M1219" i="1"/>
  <c r="M1218" i="1"/>
  <c r="M1217" i="1"/>
  <c r="M1215" i="1"/>
  <c r="M1213" i="1"/>
  <c r="M1212" i="1"/>
  <c r="K1211" i="1"/>
  <c r="M1210" i="1"/>
  <c r="M1209" i="1"/>
  <c r="M1208" i="1"/>
  <c r="M1207" i="1"/>
  <c r="K1206" i="1"/>
  <c r="M1205" i="1"/>
  <c r="M1203" i="1"/>
  <c r="M1201" i="1"/>
  <c r="M1200" i="1"/>
  <c r="M1199" i="1"/>
  <c r="K1198" i="1"/>
  <c r="K1197" i="1" s="1"/>
  <c r="M1196" i="1"/>
  <c r="M1193" i="1"/>
  <c r="M1188" i="1"/>
  <c r="M1181" i="1"/>
  <c r="K1175" i="1"/>
  <c r="M1165" i="1"/>
  <c r="M1164" i="1"/>
  <c r="M1162" i="1"/>
  <c r="M1161" i="1"/>
  <c r="M1160" i="1"/>
  <c r="M1159" i="1"/>
  <c r="M1158" i="1"/>
  <c r="M1153" i="1"/>
  <c r="M1147" i="1"/>
  <c r="M1146" i="1"/>
  <c r="M1145" i="1"/>
  <c r="M1143" i="1"/>
  <c r="M1141" i="1"/>
  <c r="M1140" i="1"/>
  <c r="K1139" i="1"/>
  <c r="M1138" i="1"/>
  <c r="M1137" i="1"/>
  <c r="M1136" i="1"/>
  <c r="M1135" i="1"/>
  <c r="K1134" i="1"/>
  <c r="M1133" i="1"/>
  <c r="M1131" i="1"/>
  <c r="M1129" i="1"/>
  <c r="M1128" i="1"/>
  <c r="M1127" i="1"/>
  <c r="K1126" i="1"/>
  <c r="M1124" i="1"/>
  <c r="M1121" i="1"/>
  <c r="M1116" i="1"/>
  <c r="M1109" i="1"/>
  <c r="K1103" i="1"/>
  <c r="M1093" i="1"/>
  <c r="M1092" i="1"/>
  <c r="M1090" i="1"/>
  <c r="M1089" i="1"/>
  <c r="M1088" i="1"/>
  <c r="M1087" i="1"/>
  <c r="K1082" i="1"/>
  <c r="M1082" i="1" s="1"/>
  <c r="M1076" i="1"/>
  <c r="M1075" i="1"/>
  <c r="M1074" i="1"/>
  <c r="M1072" i="1"/>
  <c r="M1070" i="1"/>
  <c r="M1069" i="1"/>
  <c r="K1068" i="1"/>
  <c r="M1067" i="1"/>
  <c r="M1066" i="1"/>
  <c r="M1065" i="1"/>
  <c r="M1064" i="1"/>
  <c r="K1063" i="1"/>
  <c r="M1062" i="1"/>
  <c r="M1060" i="1"/>
  <c r="M1058" i="1"/>
  <c r="M1057" i="1"/>
  <c r="M1056" i="1"/>
  <c r="K1055" i="1"/>
  <c r="K1054" i="1" s="1"/>
  <c r="M1053" i="1"/>
  <c r="M1050" i="1"/>
  <c r="M1045" i="1"/>
  <c r="M1038" i="1"/>
  <c r="K1032" i="1"/>
  <c r="M1023" i="1"/>
  <c r="M1022" i="1"/>
  <c r="M1020" i="1"/>
  <c r="M1019" i="1"/>
  <c r="M1018" i="1"/>
  <c r="M1017" i="1"/>
  <c r="M1015" i="1"/>
  <c r="M1014" i="1"/>
  <c r="M1013" i="1"/>
  <c r="M1011" i="1"/>
  <c r="M1009" i="1"/>
  <c r="M1008" i="1"/>
  <c r="K1007" i="1"/>
  <c r="M1006" i="1"/>
  <c r="M1005" i="1"/>
  <c r="M1004" i="1"/>
  <c r="M1003" i="1" s="1"/>
  <c r="K1003" i="1"/>
  <c r="M1002" i="1"/>
  <c r="M1000" i="1"/>
  <c r="M999" i="1"/>
  <c r="M998" i="1"/>
  <c r="K997" i="1"/>
  <c r="M995" i="1"/>
  <c r="M992" i="1"/>
  <c r="M989" i="1"/>
  <c r="M985" i="1"/>
  <c r="K979" i="1"/>
  <c r="M970" i="1"/>
  <c r="M969" i="1"/>
  <c r="M968" i="1"/>
  <c r="M967" i="1"/>
  <c r="M966" i="1"/>
  <c r="K964" i="1"/>
  <c r="M964" i="1" s="1"/>
  <c r="M963" i="1"/>
  <c r="M962" i="1"/>
  <c r="M961" i="1"/>
  <c r="M959" i="1"/>
  <c r="M957" i="1"/>
  <c r="M956" i="1"/>
  <c r="K955" i="1"/>
  <c r="M954" i="1"/>
  <c r="M953" i="1"/>
  <c r="M952" i="1"/>
  <c r="K951" i="1"/>
  <c r="M950" i="1"/>
  <c r="M948" i="1"/>
  <c r="M947" i="1"/>
  <c r="M946" i="1"/>
  <c r="K945" i="1"/>
  <c r="M943" i="1"/>
  <c r="M940" i="1"/>
  <c r="M937" i="1"/>
  <c r="M934" i="1"/>
  <c r="K929" i="1"/>
  <c r="M920" i="1"/>
  <c r="M919" i="1"/>
  <c r="M918" i="1"/>
  <c r="M917" i="1"/>
  <c r="M916" i="1"/>
  <c r="M915" i="1"/>
  <c r="M914" i="1"/>
  <c r="M912" i="1"/>
  <c r="M911" i="1"/>
  <c r="M910" i="1"/>
  <c r="M908" i="1"/>
  <c r="M906" i="1"/>
  <c r="M905" i="1"/>
  <c r="K904" i="1"/>
  <c r="M903" i="1"/>
  <c r="M902" i="1"/>
  <c r="M901" i="1"/>
  <c r="K900" i="1"/>
  <c r="M899" i="1"/>
  <c r="M897" i="1"/>
  <c r="M896" i="1"/>
  <c r="M895" i="1"/>
  <c r="K894" i="1"/>
  <c r="M892" i="1"/>
  <c r="M889" i="1"/>
  <c r="M886" i="1"/>
  <c r="M882" i="1"/>
  <c r="K876" i="1"/>
  <c r="M867" i="1"/>
  <c r="M866" i="1"/>
  <c r="M864" i="1"/>
  <c r="M863" i="1"/>
  <c r="M862" i="1"/>
  <c r="M861" i="1"/>
  <c r="M860" i="1"/>
  <c r="K855" i="1"/>
  <c r="M855" i="1" s="1"/>
  <c r="M849" i="1"/>
  <c r="M848" i="1"/>
  <c r="M847" i="1"/>
  <c r="M845" i="1"/>
  <c r="M843" i="1"/>
  <c r="M842" i="1"/>
  <c r="K841" i="1"/>
  <c r="M840" i="1"/>
  <c r="M839" i="1"/>
  <c r="M838" i="1"/>
  <c r="M837" i="1"/>
  <c r="K836" i="1"/>
  <c r="M835" i="1"/>
  <c r="M833" i="1"/>
  <c r="M831" i="1"/>
  <c r="M830" i="1"/>
  <c r="M829" i="1"/>
  <c r="M828" i="1" s="1"/>
  <c r="K828" i="1"/>
  <c r="M826" i="1"/>
  <c r="M823" i="1"/>
  <c r="M818" i="1"/>
  <c r="M811" i="1"/>
  <c r="K805" i="1"/>
  <c r="M796" i="1"/>
  <c r="M795" i="1"/>
  <c r="M793" i="1"/>
  <c r="M792" i="1"/>
  <c r="M791" i="1"/>
  <c r="M790" i="1"/>
  <c r="K785" i="1"/>
  <c r="M785" i="1" s="1"/>
  <c r="M779" i="1"/>
  <c r="M778" i="1"/>
  <c r="M777" i="1"/>
  <c r="M775" i="1"/>
  <c r="M773" i="1"/>
  <c r="M772" i="1"/>
  <c r="K771" i="1"/>
  <c r="M770" i="1"/>
  <c r="M769" i="1"/>
  <c r="M768" i="1"/>
  <c r="M767" i="1"/>
  <c r="K766" i="1"/>
  <c r="M765" i="1"/>
  <c r="M763" i="1"/>
  <c r="M761" i="1"/>
  <c r="M760" i="1"/>
  <c r="M759" i="1"/>
  <c r="K758" i="1"/>
  <c r="K757" i="1" s="1"/>
  <c r="M756" i="1"/>
  <c r="M753" i="1"/>
  <c r="M748" i="1"/>
  <c r="M741" i="1"/>
  <c r="K735" i="1"/>
  <c r="M725" i="1"/>
  <c r="M724" i="1"/>
  <c r="M722" i="1"/>
  <c r="M721" i="1"/>
  <c r="M720" i="1"/>
  <c r="M719" i="1"/>
  <c r="K714" i="1"/>
  <c r="M714" i="1" s="1"/>
  <c r="M708" i="1"/>
  <c r="M707" i="1"/>
  <c r="M706" i="1"/>
  <c r="M704" i="1"/>
  <c r="M702" i="1"/>
  <c r="M701" i="1"/>
  <c r="K700" i="1"/>
  <c r="M699" i="1"/>
  <c r="M698" i="1"/>
  <c r="M697" i="1"/>
  <c r="M696" i="1"/>
  <c r="K695" i="1"/>
  <c r="M694" i="1"/>
  <c r="M692" i="1"/>
  <c r="M690" i="1"/>
  <c r="M689" i="1"/>
  <c r="M688" i="1"/>
  <c r="K687" i="1"/>
  <c r="K686" i="1" s="1"/>
  <c r="M685" i="1"/>
  <c r="M682" i="1"/>
  <c r="M677" i="1"/>
  <c r="M670" i="1"/>
  <c r="K664" i="1"/>
  <c r="M655" i="1"/>
  <c r="M654" i="1"/>
  <c r="M652" i="1"/>
  <c r="M651" i="1"/>
  <c r="M650" i="1"/>
  <c r="M649" i="1"/>
  <c r="K644" i="1"/>
  <c r="M644" i="1" s="1"/>
  <c r="M638" i="1"/>
  <c r="M637" i="1"/>
  <c r="M636" i="1"/>
  <c r="M634" i="1"/>
  <c r="M632" i="1"/>
  <c r="M631" i="1"/>
  <c r="K630" i="1"/>
  <c r="M629" i="1"/>
  <c r="M628" i="1"/>
  <c r="M627" i="1"/>
  <c r="M626" i="1"/>
  <c r="K625" i="1"/>
  <c r="M624" i="1"/>
  <c r="M622" i="1"/>
  <c r="M620" i="1"/>
  <c r="M619" i="1"/>
  <c r="M618" i="1"/>
  <c r="K617" i="1"/>
  <c r="M615" i="1"/>
  <c r="M612" i="1"/>
  <c r="M607" i="1"/>
  <c r="M600" i="1"/>
  <c r="K594" i="1"/>
  <c r="M585" i="1"/>
  <c r="M584" i="1"/>
  <c r="M582" i="1"/>
  <c r="M581" i="1"/>
  <c r="M580" i="1"/>
  <c r="M579" i="1"/>
  <c r="K574" i="1"/>
  <c r="M574" i="1" s="1"/>
  <c r="M568" i="1"/>
  <c r="M567" i="1"/>
  <c r="M566" i="1"/>
  <c r="M564" i="1"/>
  <c r="M562" i="1"/>
  <c r="M561" i="1"/>
  <c r="K560" i="1"/>
  <c r="M559" i="1"/>
  <c r="M558" i="1"/>
  <c r="M557" i="1"/>
  <c r="M556" i="1"/>
  <c r="K555" i="1"/>
  <c r="M554" i="1"/>
  <c r="M552" i="1"/>
  <c r="M550" i="1"/>
  <c r="M549" i="1"/>
  <c r="M548" i="1"/>
  <c r="K547" i="1"/>
  <c r="K546" i="1" s="1"/>
  <c r="M545" i="1"/>
  <c r="M542" i="1"/>
  <c r="M537" i="1"/>
  <c r="M530" i="1"/>
  <c r="K524" i="1"/>
  <c r="M514" i="1"/>
  <c r="M513" i="1"/>
  <c r="M511" i="1"/>
  <c r="M510" i="1"/>
  <c r="M509" i="1"/>
  <c r="M508" i="1"/>
  <c r="M507" i="1"/>
  <c r="M505" i="1"/>
  <c r="M504" i="1"/>
  <c r="M503" i="1"/>
  <c r="M501" i="1"/>
  <c r="M499" i="1"/>
  <c r="M498" i="1"/>
  <c r="K497" i="1"/>
  <c r="M496" i="1"/>
  <c r="M495" i="1"/>
  <c r="M494" i="1"/>
  <c r="K493" i="1"/>
  <c r="M492" i="1"/>
  <c r="M490" i="1"/>
  <c r="M489" i="1"/>
  <c r="M488" i="1"/>
  <c r="K487" i="1"/>
  <c r="M483" i="1"/>
  <c r="M480" i="1"/>
  <c r="M476" i="1"/>
  <c r="K470" i="1"/>
  <c r="M460" i="1"/>
  <c r="M459" i="1"/>
  <c r="M457" i="1"/>
  <c r="M456" i="1"/>
  <c r="M455" i="1"/>
  <c r="M454" i="1"/>
  <c r="M452" i="1"/>
  <c r="M451" i="1"/>
  <c r="M450" i="1"/>
  <c r="M448" i="1"/>
  <c r="M446" i="1"/>
  <c r="M445" i="1"/>
  <c r="K444" i="1"/>
  <c r="M443" i="1"/>
  <c r="M442" i="1"/>
  <c r="M441" i="1"/>
  <c r="K440" i="1"/>
  <c r="M439" i="1"/>
  <c r="M437" i="1"/>
  <c r="M436" i="1"/>
  <c r="M435" i="1"/>
  <c r="K434" i="1"/>
  <c r="M430" i="1"/>
  <c r="M427" i="1"/>
  <c r="M423" i="1"/>
  <c r="K417" i="1"/>
  <c r="M408" i="1"/>
  <c r="M407" i="1"/>
  <c r="M405" i="1"/>
  <c r="M404" i="1"/>
  <c r="M403" i="1"/>
  <c r="M402" i="1"/>
  <c r="M400" i="1"/>
  <c r="M399" i="1"/>
  <c r="M398" i="1"/>
  <c r="M396" i="1"/>
  <c r="M394" i="1"/>
  <c r="M393" i="1"/>
  <c r="K392" i="1"/>
  <c r="M391" i="1"/>
  <c r="M390" i="1"/>
  <c r="M389" i="1"/>
  <c r="K388" i="1"/>
  <c r="M387" i="1"/>
  <c r="M385" i="1"/>
  <c r="M384" i="1"/>
  <c r="M383" i="1"/>
  <c r="K382" i="1"/>
  <c r="M380" i="1"/>
  <c r="M377" i="1"/>
  <c r="M374" i="1"/>
  <c r="M371" i="1"/>
  <c r="K366" i="1"/>
  <c r="M357" i="1"/>
  <c r="M356" i="1"/>
  <c r="M354" i="1"/>
  <c r="M353" i="1"/>
  <c r="M352" i="1"/>
  <c r="M351" i="1"/>
  <c r="M350" i="1"/>
  <c r="K345" i="1"/>
  <c r="M345" i="1" s="1"/>
  <c r="M339" i="1"/>
  <c r="M338" i="1"/>
  <c r="M337" i="1"/>
  <c r="M335" i="1"/>
  <c r="M333" i="1"/>
  <c r="M332" i="1"/>
  <c r="K331" i="1"/>
  <c r="M330" i="1"/>
  <c r="M329" i="1"/>
  <c r="M328" i="1"/>
  <c r="M327" i="1"/>
  <c r="K326" i="1"/>
  <c r="M325" i="1"/>
  <c r="M323" i="1"/>
  <c r="M321" i="1"/>
  <c r="M320" i="1"/>
  <c r="M319" i="1"/>
  <c r="K318" i="1"/>
  <c r="K317" i="1" s="1"/>
  <c r="M316" i="1"/>
  <c r="M313" i="1"/>
  <c r="M308" i="1"/>
  <c r="M301" i="1"/>
  <c r="K295" i="1"/>
  <c r="M286" i="1"/>
  <c r="M285" i="1"/>
  <c r="M284" i="1"/>
  <c r="M283" i="1"/>
  <c r="M282" i="1"/>
  <c r="M281" i="1"/>
  <c r="M280" i="1"/>
  <c r="K275" i="1"/>
  <c r="M275" i="1" s="1"/>
  <c r="M269" i="1"/>
  <c r="M268" i="1"/>
  <c r="M267" i="1"/>
  <c r="M265" i="1"/>
  <c r="M263" i="1"/>
  <c r="M262" i="1"/>
  <c r="K261" i="1"/>
  <c r="M260" i="1"/>
  <c r="M259" i="1"/>
  <c r="M258" i="1"/>
  <c r="M257" i="1"/>
  <c r="K256" i="1"/>
  <c r="M255" i="1"/>
  <c r="M253" i="1"/>
  <c r="M251" i="1"/>
  <c r="M250" i="1"/>
  <c r="M249" i="1"/>
  <c r="K248" i="1"/>
  <c r="K247" i="1" s="1"/>
  <c r="M244" i="1"/>
  <c r="M239" i="1"/>
  <c r="M232" i="1"/>
  <c r="K226" i="1"/>
  <c r="M217" i="1"/>
  <c r="M216" i="1"/>
  <c r="K215" i="1"/>
  <c r="K218" i="1" s="1"/>
  <c r="M214" i="1"/>
  <c r="M211" i="1"/>
  <c r="M208" i="1"/>
  <c r="M204" i="1"/>
  <c r="K198" i="1"/>
  <c r="M189" i="1"/>
  <c r="M188" i="1"/>
  <c r="M187" i="1"/>
  <c r="M186" i="1"/>
  <c r="M185" i="1"/>
  <c r="M184" i="1"/>
  <c r="M183" i="1"/>
  <c r="M181" i="1"/>
  <c r="M180" i="1"/>
  <c r="M179" i="1"/>
  <c r="M177" i="1"/>
  <c r="M175" i="1"/>
  <c r="M174" i="1"/>
  <c r="K173" i="1"/>
  <c r="M172" i="1"/>
  <c r="M171" i="1"/>
  <c r="M170" i="1"/>
  <c r="K169" i="1"/>
  <c r="M168" i="1"/>
  <c r="M166" i="1"/>
  <c r="M165" i="1"/>
  <c r="M164" i="1"/>
  <c r="K163" i="1"/>
  <c r="K162" i="1"/>
  <c r="K182" i="1" s="1"/>
  <c r="K190" i="1" s="1"/>
  <c r="M159" i="1"/>
  <c r="M156" i="1"/>
  <c r="M152" i="1"/>
  <c r="K146" i="1"/>
  <c r="K137" i="1"/>
  <c r="K138" i="1" s="1"/>
  <c r="M136" i="1"/>
  <c r="M133" i="1"/>
  <c r="M130" i="1"/>
  <c r="M126" i="1"/>
  <c r="K120" i="1"/>
  <c r="M110" i="1"/>
  <c r="M109" i="1"/>
  <c r="M108" i="1"/>
  <c r="M107" i="1"/>
  <c r="M106" i="1"/>
  <c r="M105" i="1"/>
  <c r="K100" i="1"/>
  <c r="M100" i="1" s="1"/>
  <c r="M94" i="1"/>
  <c r="M93" i="1"/>
  <c r="M92" i="1"/>
  <c r="M90" i="1"/>
  <c r="M88" i="1"/>
  <c r="M87" i="1"/>
  <c r="K86" i="1"/>
  <c r="M85" i="1"/>
  <c r="M82" i="1"/>
  <c r="M77" i="1"/>
  <c r="M70" i="1"/>
  <c r="K64" i="1"/>
  <c r="M53" i="1"/>
  <c r="M52" i="1"/>
  <c r="M51" i="1"/>
  <c r="M50" i="1"/>
  <c r="M49" i="1"/>
  <c r="K44" i="1"/>
  <c r="M44" i="1" s="1"/>
  <c r="M38" i="1"/>
  <c r="M37" i="1"/>
  <c r="M36" i="1"/>
  <c r="M34" i="1"/>
  <c r="M32" i="1"/>
  <c r="M31" i="1"/>
  <c r="K30" i="1"/>
  <c r="M29" i="1"/>
  <c r="M26" i="1"/>
  <c r="M21" i="1"/>
  <c r="M14" i="1"/>
  <c r="K8" i="1"/>
  <c r="M331" i="1" l="1"/>
  <c r="M470" i="1"/>
  <c r="M555" i="1"/>
  <c r="M695" i="1"/>
  <c r="M766" i="1"/>
  <c r="M805" i="1"/>
  <c r="K827" i="1"/>
  <c r="K859" i="1" s="1"/>
  <c r="K868" i="1" s="1"/>
  <c r="M841" i="1"/>
  <c r="M876" i="1"/>
  <c r="M894" i="1"/>
  <c r="K996" i="1"/>
  <c r="M997" i="1"/>
  <c r="M996" i="1" s="1"/>
  <c r="M1032" i="1"/>
  <c r="K1086" i="1"/>
  <c r="K1094" i="1" s="1"/>
  <c r="M1521" i="1"/>
  <c r="M2501" i="1"/>
  <c r="M3843" i="1"/>
  <c r="K5551" i="1"/>
  <c r="K5571" i="1" s="1"/>
  <c r="K5579" i="1" s="1"/>
  <c r="M5639" i="1"/>
  <c r="M5783" i="1"/>
  <c r="M5903" i="1"/>
  <c r="K5994" i="1"/>
  <c r="K6000" i="1" s="1"/>
  <c r="M5976" i="1"/>
  <c r="M6154" i="1"/>
  <c r="M6206" i="1"/>
  <c r="M6310" i="1"/>
  <c r="M6444" i="1"/>
  <c r="M6462" i="1"/>
  <c r="M6513" i="1"/>
  <c r="M6913" i="1"/>
  <c r="M7619" i="1"/>
  <c r="M198" i="1"/>
  <c r="M215" i="1" s="1"/>
  <c r="M218" i="1" s="1"/>
  <c r="M256" i="1"/>
  <c r="M261" i="1"/>
  <c r="M497" i="1"/>
  <c r="M951" i="1"/>
  <c r="K1563" i="1"/>
  <c r="M1564" i="1"/>
  <c r="M1650" i="1"/>
  <c r="K1973" i="1"/>
  <c r="K1993" i="1" s="1"/>
  <c r="K1999" i="1" s="1"/>
  <c r="M2034" i="1"/>
  <c r="M2289" i="1"/>
  <c r="M2370" i="1"/>
  <c r="M2448" i="1"/>
  <c r="K2465" i="1"/>
  <c r="K2485" i="1" s="1"/>
  <c r="K2493" i="1" s="1"/>
  <c r="M2472" i="1"/>
  <c r="M2681" i="1"/>
  <c r="M2699" i="1"/>
  <c r="K3564" i="1"/>
  <c r="M3571" i="1"/>
  <c r="M3564" i="1" s="1"/>
  <c r="K3669" i="1"/>
  <c r="K3676" i="1" s="1"/>
  <c r="K3701" i="1"/>
  <c r="K3721" i="1" s="1"/>
  <c r="K3729" i="1" s="1"/>
  <c r="M3712" i="1"/>
  <c r="M3753" i="1"/>
  <c r="M3752" i="1" s="1"/>
  <c r="M3772" i="1" s="1"/>
  <c r="M3780" i="1" s="1"/>
  <c r="M3788" i="1"/>
  <c r="K3828" i="1"/>
  <c r="K3835" i="1" s="1"/>
  <c r="K3882" i="1"/>
  <c r="K3888" i="1" s="1"/>
  <c r="K3949" i="1"/>
  <c r="K3958" i="1" s="1"/>
  <c r="M3931" i="1"/>
  <c r="M4470" i="1"/>
  <c r="M4463" i="1" s="1"/>
  <c r="M4483" i="1" s="1"/>
  <c r="M4491" i="1" s="1"/>
  <c r="M4716" i="1"/>
  <c r="K5155" i="1"/>
  <c r="K5175" i="1" s="1"/>
  <c r="K5182" i="1" s="1"/>
  <c r="M5271" i="1"/>
  <c r="M5372" i="1"/>
  <c r="M5482" i="1"/>
  <c r="K5499" i="1"/>
  <c r="K5519" i="1" s="1"/>
  <c r="K5526" i="1" s="1"/>
  <c r="M5506" i="1"/>
  <c r="M5552" i="1"/>
  <c r="K5604" i="1"/>
  <c r="K5624" i="1" s="1"/>
  <c r="K5631" i="1" s="1"/>
  <c r="M5611" i="1"/>
  <c r="K5655" i="1"/>
  <c r="K5675" i="1" s="1"/>
  <c r="K5681" i="1" s="1"/>
  <c r="M5662" i="1"/>
  <c r="M5655" i="1" s="1"/>
  <c r="M5675" i="1" s="1"/>
  <c r="M5681" i="1" s="1"/>
  <c r="M5689" i="1"/>
  <c r="M5711" i="1"/>
  <c r="M5710" i="1" s="1"/>
  <c r="M5719" i="1"/>
  <c r="K5772" i="1"/>
  <c r="K5792" i="1" s="1"/>
  <c r="K5798" i="1" s="1"/>
  <c r="M5779" i="1"/>
  <c r="M5908" i="1"/>
  <c r="M5971" i="1"/>
  <c r="M6030" i="1"/>
  <c r="M6075" i="1"/>
  <c r="M6179" i="1"/>
  <c r="M6495" i="1"/>
  <c r="K6512" i="1"/>
  <c r="K6532" i="1" s="1"/>
  <c r="K6539" i="1" s="1"/>
  <c r="M6519" i="1"/>
  <c r="M6638" i="1"/>
  <c r="M6699" i="1"/>
  <c r="M6744" i="1"/>
  <c r="K6816" i="1"/>
  <c r="K6823" i="1" s="1"/>
  <c r="M6798" i="1"/>
  <c r="K6902" i="1"/>
  <c r="K6922" i="1" s="1"/>
  <c r="K6931" i="1" s="1"/>
  <c r="M6909" i="1"/>
  <c r="M7120" i="1"/>
  <c r="M7228" i="1"/>
  <c r="K7361" i="1"/>
  <c r="K7369" i="1" s="1"/>
  <c r="M7343" i="1"/>
  <c r="M7378" i="1"/>
  <c r="M7518" i="1"/>
  <c r="M7588" i="1"/>
  <c r="M7611" i="1"/>
  <c r="M7610" i="1" s="1"/>
  <c r="M5365" i="1"/>
  <c r="M169" i="1"/>
  <c r="K279" i="1"/>
  <c r="K287" i="1" s="1"/>
  <c r="K349" i="1"/>
  <c r="K358" i="1" s="1"/>
  <c r="M326" i="1"/>
  <c r="M382" i="1"/>
  <c r="M417" i="1"/>
  <c r="M434" i="1"/>
  <c r="M444" i="1"/>
  <c r="K486" i="1"/>
  <c r="K506" i="1" s="1"/>
  <c r="K515" i="1" s="1"/>
  <c r="M493" i="1"/>
  <c r="M547" i="1"/>
  <c r="M546" i="1" s="1"/>
  <c r="K944" i="1"/>
  <c r="K965" i="1" s="1"/>
  <c r="K971" i="1" s="1"/>
  <c r="M945" i="1"/>
  <c r="M1103" i="1"/>
  <c r="M1134" i="1"/>
  <c r="M1175" i="1"/>
  <c r="M1229" i="1" s="1"/>
  <c r="M1238" i="1" s="1"/>
  <c r="K1229" i="1"/>
  <c r="K1238" i="1" s="1"/>
  <c r="M1211" i="1"/>
  <c r="M1277" i="1"/>
  <c r="M1282" i="1"/>
  <c r="M1412" i="1"/>
  <c r="K1477" i="1"/>
  <c r="K1485" i="1" s="1"/>
  <c r="M1493" i="1"/>
  <c r="K1510" i="1"/>
  <c r="K1530" i="1" s="1"/>
  <c r="K1538" i="1" s="1"/>
  <c r="M1517" i="1"/>
  <c r="M1570" i="1"/>
  <c r="M1563" i="1" s="1"/>
  <c r="M1599" i="1"/>
  <c r="M1616" i="1"/>
  <c r="M1674" i="1"/>
  <c r="M1721" i="1"/>
  <c r="M1773" i="1"/>
  <c r="M1916" i="1"/>
  <c r="M1941" i="1" s="1"/>
  <c r="M1949" i="1" s="1"/>
  <c r="M1974" i="1"/>
  <c r="K2023" i="1"/>
  <c r="K2043" i="1" s="1"/>
  <c r="K2052" i="1" s="1"/>
  <c r="M2030" i="1"/>
  <c r="M2088" i="1"/>
  <c r="K2131" i="1"/>
  <c r="K2151" i="1" s="1"/>
  <c r="K2160" i="1" s="1"/>
  <c r="M2138" i="1"/>
  <c r="M2243" i="1"/>
  <c r="M2251" i="1"/>
  <c r="M2307" i="1"/>
  <c r="K2359" i="1"/>
  <c r="K2379" i="1" s="1"/>
  <c r="K2387" i="1" s="1"/>
  <c r="M2366" i="1"/>
  <c r="M2423" i="1"/>
  <c r="M2466" i="1"/>
  <c r="M2524" i="1"/>
  <c r="K2523" i="1"/>
  <c r="M2537" i="1"/>
  <c r="M2570" i="1"/>
  <c r="M2705" i="1"/>
  <c r="M2698" i="1" s="1"/>
  <c r="K2805" i="1"/>
  <c r="K2825" i="1" s="1"/>
  <c r="K2834" i="1" s="1"/>
  <c r="M2812" i="1"/>
  <c r="M3358" i="1"/>
  <c r="M3388" i="1"/>
  <c r="M3462" i="1"/>
  <c r="K3512" i="1"/>
  <c r="K3532" i="1" s="1"/>
  <c r="K3539" i="1" s="1"/>
  <c r="M3519" i="1"/>
  <c r="M3512" i="1" s="1"/>
  <c r="M3630" i="1"/>
  <c r="M3669" i="1" s="1"/>
  <c r="M3676" i="1" s="1"/>
  <c r="M3994" i="1"/>
  <c r="K4037" i="1"/>
  <c r="K4057" i="1" s="1"/>
  <c r="K4065" i="1" s="1"/>
  <c r="M4044" i="1"/>
  <c r="K4250" i="1"/>
  <c r="K4270" i="1" s="1"/>
  <c r="K4278" i="1" s="1"/>
  <c r="M4257" i="1"/>
  <c r="M4250" i="1" s="1"/>
  <c r="K4463" i="1"/>
  <c r="K4483" i="1" s="1"/>
  <c r="K4491" i="1" s="1"/>
  <c r="K5926" i="1"/>
  <c r="K5933" i="1" s="1"/>
  <c r="M6512" i="1"/>
  <c r="M4358" i="1"/>
  <c r="M4393" i="1"/>
  <c r="M4430" i="1" s="1"/>
  <c r="M4438" i="1" s="1"/>
  <c r="K4410" i="1"/>
  <c r="K4430" i="1" s="1"/>
  <c r="K4438" i="1" s="1"/>
  <c r="M4417" i="1"/>
  <c r="M4421" i="1"/>
  <c r="M4446" i="1"/>
  <c r="M4516" i="1"/>
  <c r="M4562" i="1"/>
  <c r="M4676" i="1"/>
  <c r="M4739" i="1"/>
  <c r="M4786" i="1"/>
  <c r="K4896" i="1"/>
  <c r="K4904" i="1" s="1"/>
  <c r="M4873" i="1"/>
  <c r="M4912" i="1"/>
  <c r="K4934" i="1"/>
  <c r="M4948" i="1"/>
  <c r="M5000" i="1"/>
  <c r="M5036" i="1"/>
  <c r="M5053" i="1"/>
  <c r="M5104" i="1"/>
  <c r="M5103" i="1" s="1"/>
  <c r="M5138" i="1"/>
  <c r="M5156" i="1"/>
  <c r="M5191" i="1"/>
  <c r="M5209" i="1"/>
  <c r="M5243" i="1"/>
  <c r="K5260" i="1"/>
  <c r="K5280" i="1" s="1"/>
  <c r="K5287" i="1" s="1"/>
  <c r="M5267" i="1"/>
  <c r="K5312" i="1"/>
  <c r="M5319" i="1"/>
  <c r="M5323" i="1"/>
  <c r="M5500" i="1"/>
  <c r="M5828" i="1"/>
  <c r="M5873" i="1"/>
  <c r="M5895" i="1"/>
  <c r="M5894" i="1" s="1"/>
  <c r="M5941" i="1"/>
  <c r="M5963" i="1"/>
  <c r="M5962" i="1" s="1"/>
  <c r="M6102" i="1"/>
  <c r="K6143" i="1"/>
  <c r="K6163" i="1" s="1"/>
  <c r="K6170" i="1" s="1"/>
  <c r="M6150" i="1"/>
  <c r="K6195" i="1"/>
  <c r="K6215" i="1" s="1"/>
  <c r="K6223" i="1" s="1"/>
  <c r="M6202" i="1"/>
  <c r="K6247" i="1"/>
  <c r="K6267" i="1" s="1"/>
  <c r="K6275" i="1" s="1"/>
  <c r="M6254" i="1"/>
  <c r="M6258" i="1"/>
  <c r="M6283" i="1"/>
  <c r="M6334" i="1"/>
  <c r="M6364" i="1"/>
  <c r="M6468" i="1"/>
  <c r="M6461" i="1" s="1"/>
  <c r="M6603" i="1"/>
  <c r="M6994" i="1"/>
  <c r="K7163" i="1"/>
  <c r="K7183" i="1" s="1"/>
  <c r="K7192" i="1" s="1"/>
  <c r="M7170" i="1"/>
  <c r="M7174" i="1"/>
  <c r="K7269" i="1"/>
  <c r="M7276" i="1"/>
  <c r="M7280" i="1"/>
  <c r="M7338" i="1"/>
  <c r="M7401" i="1"/>
  <c r="M7479" i="1"/>
  <c r="M1772" i="1"/>
  <c r="M2465" i="1"/>
  <c r="M8" i="1"/>
  <c r="K48" i="1"/>
  <c r="K54" i="1" s="1"/>
  <c r="M30" i="1"/>
  <c r="M86" i="1"/>
  <c r="M120" i="1"/>
  <c r="M137" i="1" s="1"/>
  <c r="M138" i="1" s="1"/>
  <c r="M146" i="1"/>
  <c r="M182" i="1" s="1"/>
  <c r="M190" i="1" s="1"/>
  <c r="M163" i="1"/>
  <c r="M162" i="1" s="1"/>
  <c r="M226" i="1"/>
  <c r="M248" i="1"/>
  <c r="M247" i="1" s="1"/>
  <c r="M295" i="1"/>
  <c r="M318" i="1"/>
  <c r="M392" i="1"/>
  <c r="K578" i="1"/>
  <c r="K586" i="1" s="1"/>
  <c r="M560" i="1"/>
  <c r="M617" i="1"/>
  <c r="M664" i="1"/>
  <c r="K718" i="1"/>
  <c r="K726" i="1" s="1"/>
  <c r="M700" i="1"/>
  <c r="M735" i="1"/>
  <c r="K789" i="1"/>
  <c r="K797" i="1" s="1"/>
  <c r="M771" i="1"/>
  <c r="K893" i="1"/>
  <c r="K913" i="1" s="1"/>
  <c r="K921" i="1" s="1"/>
  <c r="M900" i="1"/>
  <c r="M904" i="1"/>
  <c r="M1063" i="1"/>
  <c r="M1068" i="1"/>
  <c r="M1206" i="1"/>
  <c r="M1246" i="1"/>
  <c r="K1300" i="1"/>
  <c r="K1308" i="1" s="1"/>
  <c r="M1338" i="1"/>
  <c r="M1346" i="1"/>
  <c r="M1384" i="1"/>
  <c r="K1401" i="1"/>
  <c r="K1421" i="1" s="1"/>
  <c r="K1429" i="1" s="1"/>
  <c r="M1408" i="1"/>
  <c r="M1401" i="1" s="1"/>
  <c r="M1421" i="1" s="1"/>
  <c r="M1429" i="1" s="1"/>
  <c r="M1459" i="1"/>
  <c r="K1615" i="1"/>
  <c r="M1622" i="1"/>
  <c r="M1626" i="1"/>
  <c r="M1668" i="1"/>
  <c r="M1667" i="1" s="1"/>
  <c r="K1720" i="1"/>
  <c r="M1727" i="1"/>
  <c r="M1731" i="1"/>
  <c r="K1881" i="1"/>
  <c r="M1888" i="1"/>
  <c r="M1881" i="1" s="1"/>
  <c r="M1901" i="1" s="1"/>
  <c r="M1908" i="1" s="1"/>
  <c r="M1892" i="1"/>
  <c r="M1980" i="1"/>
  <c r="M1973" i="1" s="1"/>
  <c r="M1984" i="1"/>
  <c r="M2007" i="1"/>
  <c r="K2077" i="1"/>
  <c r="K2097" i="1" s="1"/>
  <c r="K2106" i="1" s="1"/>
  <c r="M2084" i="1"/>
  <c r="K2185" i="1"/>
  <c r="K2205" i="1" s="1"/>
  <c r="K2213" i="1" s="1"/>
  <c r="M2192" i="1"/>
  <c r="K2306" i="1"/>
  <c r="M2313" i="1"/>
  <c r="M2306" i="1" s="1"/>
  <c r="M2317" i="1"/>
  <c r="K2412" i="1"/>
  <c r="K2432" i="1" s="1"/>
  <c r="K2440" i="1" s="1"/>
  <c r="M2419" i="1"/>
  <c r="M2626" i="1"/>
  <c r="M2666" i="1" s="1"/>
  <c r="M2673" i="1" s="1"/>
  <c r="K2666" i="1"/>
  <c r="K2673" i="1" s="1"/>
  <c r="M2759" i="1"/>
  <c r="M2763" i="1"/>
  <c r="K2896" i="1"/>
  <c r="K2904" i="1" s="1"/>
  <c r="M2873" i="1"/>
  <c r="M2930" i="1"/>
  <c r="M2940" i="1"/>
  <c r="M2983" i="1"/>
  <c r="M3092" i="1"/>
  <c r="M3108" i="1"/>
  <c r="M3175" i="1"/>
  <c r="M3216" i="1"/>
  <c r="M3239" i="1"/>
  <c r="M3252" i="1"/>
  <c r="M3310" i="1"/>
  <c r="M3318" i="1"/>
  <c r="M3393" i="1"/>
  <c r="M3457" i="1"/>
  <c r="M3496" i="1"/>
  <c r="M3599" i="1"/>
  <c r="M3616" i="1" s="1"/>
  <c r="M3622" i="1" s="1"/>
  <c r="M3684" i="1"/>
  <c r="M3702" i="1"/>
  <c r="M3737" i="1"/>
  <c r="K3752" i="1"/>
  <c r="K3772" i="1" s="1"/>
  <c r="K3780" i="1" s="1"/>
  <c r="M3759" i="1"/>
  <c r="M3763" i="1"/>
  <c r="M3926" i="1"/>
  <c r="K3983" i="1"/>
  <c r="K4003" i="1" s="1"/>
  <c r="K4012" i="1" s="1"/>
  <c r="M3990" i="1"/>
  <c r="K4090" i="1"/>
  <c r="K4110" i="1" s="1"/>
  <c r="K4118" i="1" s="1"/>
  <c r="M4097" i="1"/>
  <c r="K4216" i="1"/>
  <c r="K4225" i="1" s="1"/>
  <c r="M4286" i="1"/>
  <c r="M4304" i="1"/>
  <c r="M4368" i="1"/>
  <c r="M4411" i="1"/>
  <c r="M4499" i="1"/>
  <c r="M4525" i="1" s="1"/>
  <c r="M4533" i="1" s="1"/>
  <c r="M4594" i="1"/>
  <c r="K4609" i="1"/>
  <c r="K4629" i="1" s="1"/>
  <c r="K4637" i="1" s="1"/>
  <c r="M4616" i="1"/>
  <c r="M4645" i="1"/>
  <c r="M4681" i="1"/>
  <c r="K4738" i="1"/>
  <c r="K4770" i="1" s="1"/>
  <c r="K4778" i="1" s="1"/>
  <c r="M5499" i="1"/>
  <c r="M4752" i="1"/>
  <c r="M4808" i="1"/>
  <c r="M4826" i="1" s="1"/>
  <c r="M4834" i="1" s="1"/>
  <c r="M4982" i="1"/>
  <c r="K4999" i="1"/>
  <c r="K5019" i="1" s="1"/>
  <c r="K5028" i="1" s="1"/>
  <c r="M5006" i="1"/>
  <c r="M5010" i="1"/>
  <c r="M5059" i="1"/>
  <c r="M5052" i="1" s="1"/>
  <c r="M5063" i="1"/>
  <c r="K5103" i="1"/>
  <c r="M5110" i="1"/>
  <c r="M5114" i="1"/>
  <c r="M5166" i="1"/>
  <c r="M5215" i="1"/>
  <c r="M5219" i="1"/>
  <c r="M5313" i="1"/>
  <c r="M5418" i="1"/>
  <c r="M5417" i="1" s="1"/>
  <c r="M5438" i="1" s="1"/>
  <c r="M5446" i="1" s="1"/>
  <c r="M5428" i="1"/>
  <c r="M5558" i="1"/>
  <c r="M5551" i="1" s="1"/>
  <c r="M5562" i="1"/>
  <c r="M5588" i="1"/>
  <c r="K5827" i="1"/>
  <c r="K5859" i="1" s="1"/>
  <c r="K5865" i="1" s="1"/>
  <c r="M5841" i="1"/>
  <c r="M6008" i="1"/>
  <c r="K6029" i="1"/>
  <c r="M6043" i="1"/>
  <c r="K6091" i="1"/>
  <c r="K6111" i="1" s="1"/>
  <c r="K6117" i="1" s="1"/>
  <c r="M6098" i="1"/>
  <c r="M6248" i="1"/>
  <c r="M6247" i="1" s="1"/>
  <c r="M6267" i="1" s="1"/>
  <c r="M6275" i="1" s="1"/>
  <c r="K6299" i="1"/>
  <c r="K6319" i="1" s="1"/>
  <c r="K6326" i="1" s="1"/>
  <c r="M6306" i="1"/>
  <c r="K6387" i="1"/>
  <c r="K6393" i="1" s="1"/>
  <c r="M6369" i="1"/>
  <c r="M6419" i="1"/>
  <c r="M6569" i="1"/>
  <c r="K6656" i="1"/>
  <c r="K6663" i="1" s="1"/>
  <c r="M6633" i="1"/>
  <c r="M6624" i="1" s="1"/>
  <c r="M6656" i="1" s="1"/>
  <c r="M6663" i="1" s="1"/>
  <c r="K6688" i="1"/>
  <c r="K6708" i="1" s="1"/>
  <c r="K6715" i="1" s="1"/>
  <c r="M6695" i="1"/>
  <c r="M6688" i="1" s="1"/>
  <c r="M6708" i="1" s="1"/>
  <c r="M6715" i="1" s="1"/>
  <c r="M6852" i="1"/>
  <c r="K6983" i="1"/>
  <c r="K7003" i="1" s="1"/>
  <c r="K7011" i="1" s="1"/>
  <c r="M6990" i="1"/>
  <c r="M7052" i="1"/>
  <c r="M7057" i="1"/>
  <c r="M7110" i="1"/>
  <c r="M7146" i="1"/>
  <c r="M7164" i="1"/>
  <c r="M7163" i="1" s="1"/>
  <c r="K7217" i="1"/>
  <c r="K7237" i="1" s="1"/>
  <c r="K7245" i="1" s="1"/>
  <c r="M7224" i="1"/>
  <c r="M7270" i="1"/>
  <c r="M7307" i="1"/>
  <c r="M7330" i="1"/>
  <c r="K7400" i="1"/>
  <c r="K7432" i="1" s="1"/>
  <c r="K7439" i="1" s="1"/>
  <c r="M7414" i="1"/>
  <c r="M7448" i="1"/>
  <c r="M7484" i="1"/>
  <c r="M7541" i="1"/>
  <c r="M7549" i="1"/>
  <c r="M2242" i="1"/>
  <c r="M2274" i="1" s="1"/>
  <c r="M2281" i="1" s="1"/>
  <c r="M317" i="1"/>
  <c r="M349" i="1" s="1"/>
  <c r="M358" i="1" s="1"/>
  <c r="K616" i="1"/>
  <c r="K648" i="1" s="1"/>
  <c r="K656" i="1" s="1"/>
  <c r="M630" i="1"/>
  <c r="K1016" i="1"/>
  <c r="K1024" i="1" s="1"/>
  <c r="K1583" i="1"/>
  <c r="K1591" i="1" s="1"/>
  <c r="M64" i="1"/>
  <c r="K104" i="1"/>
  <c r="K111" i="1" s="1"/>
  <c r="M173" i="1"/>
  <c r="M366" i="1"/>
  <c r="K381" i="1"/>
  <c r="K401" i="1" s="1"/>
  <c r="K409" i="1" s="1"/>
  <c r="M388" i="1"/>
  <c r="K433" i="1"/>
  <c r="K453" i="1" s="1"/>
  <c r="K461" i="1" s="1"/>
  <c r="M440" i="1"/>
  <c r="M487" i="1"/>
  <c r="M486" i="1" s="1"/>
  <c r="M524" i="1"/>
  <c r="M594" i="1"/>
  <c r="M625" i="1"/>
  <c r="M687" i="1"/>
  <c r="M686" i="1" s="1"/>
  <c r="M758" i="1"/>
  <c r="M757" i="1" s="1"/>
  <c r="M836" i="1"/>
  <c r="M929" i="1"/>
  <c r="M955" i="1"/>
  <c r="M979" i="1"/>
  <c r="M1007" i="1"/>
  <c r="M1055" i="1"/>
  <c r="M1054" i="1" s="1"/>
  <c r="M1086" i="1" s="1"/>
  <c r="M1094" i="1" s="1"/>
  <c r="M1126" i="1"/>
  <c r="M1125" i="1" s="1"/>
  <c r="K1125" i="1"/>
  <c r="K1157" i="1" s="1"/>
  <c r="K1166" i="1" s="1"/>
  <c r="M1139" i="1"/>
  <c r="M1198" i="1"/>
  <c r="M1197" i="1" s="1"/>
  <c r="M1269" i="1"/>
  <c r="M1268" i="1" s="1"/>
  <c r="M1316" i="1"/>
  <c r="K1337" i="1"/>
  <c r="K1369" i="1" s="1"/>
  <c r="K1376" i="1" s="1"/>
  <c r="M1351" i="1"/>
  <c r="M1402" i="1"/>
  <c r="M1437" i="1"/>
  <c r="M1477" i="1" s="1"/>
  <c r="M1485" i="1" s="1"/>
  <c r="M1511" i="1"/>
  <c r="M1546" i="1"/>
  <c r="M1574" i="1"/>
  <c r="K1635" i="1"/>
  <c r="K1642" i="1" s="1"/>
  <c r="M1678" i="1"/>
  <c r="K1740" i="1"/>
  <c r="K1747" i="1" s="1"/>
  <c r="M1783" i="1"/>
  <c r="M1808" i="1"/>
  <c r="M1848" i="1" s="1"/>
  <c r="M1856" i="1" s="1"/>
  <c r="K1901" i="1"/>
  <c r="K1908" i="1" s="1"/>
  <c r="M1932" i="1"/>
  <c r="M1957" i="1"/>
  <c r="M2024" i="1"/>
  <c r="M2023" i="1" s="1"/>
  <c r="M2043" i="1" s="1"/>
  <c r="M2052" i="1" s="1"/>
  <c r="M2060" i="1"/>
  <c r="M2078" i="1"/>
  <c r="M2077" i="1" s="1"/>
  <c r="M2114" i="1"/>
  <c r="M2132" i="1"/>
  <c r="M2131" i="1" s="1"/>
  <c r="M2168" i="1"/>
  <c r="M2186" i="1"/>
  <c r="M2185" i="1" s="1"/>
  <c r="M2221" i="1"/>
  <c r="K2242" i="1"/>
  <c r="K2274" i="1" s="1"/>
  <c r="K2281" i="1" s="1"/>
  <c r="M2256" i="1"/>
  <c r="K2326" i="1"/>
  <c r="K2334" i="1" s="1"/>
  <c r="M2342" i="1"/>
  <c r="M2360" i="1"/>
  <c r="M2359" i="1" s="1"/>
  <c r="M2395" i="1"/>
  <c r="M2413" i="1"/>
  <c r="M2412" i="1" s="1"/>
  <c r="M2476" i="1"/>
  <c r="M2532" i="1"/>
  <c r="M2523" i="1" s="1"/>
  <c r="K2555" i="1"/>
  <c r="K2562" i="1" s="1"/>
  <c r="K2610" i="1"/>
  <c r="K2618" i="1" s="1"/>
  <c r="M2592" i="1"/>
  <c r="K3238" i="1"/>
  <c r="K3270" i="1" s="1"/>
  <c r="K3279" i="1" s="1"/>
  <c r="K3411" i="1"/>
  <c r="K3418" i="1" s="1"/>
  <c r="K3480" i="1"/>
  <c r="K3488" i="1" s="1"/>
  <c r="K3584" i="1"/>
  <c r="K3591" i="1" s="1"/>
  <c r="M4410" i="1"/>
  <c r="K4580" i="1"/>
  <c r="K4586" i="1" s="1"/>
  <c r="K4699" i="1"/>
  <c r="K4708" i="1" s="1"/>
  <c r="K4826" i="1"/>
  <c r="K4834" i="1" s="1"/>
  <c r="M4999" i="1"/>
  <c r="K5052" i="1"/>
  <c r="M5312" i="1"/>
  <c r="K5385" i="1"/>
  <c r="K5392" i="1" s="1"/>
  <c r="M2648" i="1"/>
  <c r="M2709" i="1"/>
  <c r="M2735" i="1"/>
  <c r="M2753" i="1"/>
  <c r="K2772" i="1"/>
  <c r="K2780" i="1" s="1"/>
  <c r="M2788" i="1"/>
  <c r="M2806" i="1"/>
  <c r="M2805" i="1" s="1"/>
  <c r="M2842" i="1"/>
  <c r="M2865" i="1"/>
  <c r="M2864" i="1" s="1"/>
  <c r="M2896" i="1" s="1"/>
  <c r="M2904" i="1" s="1"/>
  <c r="M2912" i="1"/>
  <c r="K2929" i="1"/>
  <c r="K2949" i="1" s="1"/>
  <c r="K2958" i="1" s="1"/>
  <c r="M2936" i="1"/>
  <c r="M2966" i="1"/>
  <c r="M2992" i="1" s="1"/>
  <c r="M3001" i="1" s="1"/>
  <c r="K3049" i="1"/>
  <c r="K3055" i="1" s="1"/>
  <c r="K3107" i="1"/>
  <c r="K3127" i="1" s="1"/>
  <c r="K3135" i="1" s="1"/>
  <c r="M3114" i="1"/>
  <c r="M3167" i="1"/>
  <c r="M3166" i="1" s="1"/>
  <c r="M3198" i="1" s="1"/>
  <c r="M3207" i="1" s="1"/>
  <c r="M3247" i="1"/>
  <c r="M3238" i="1" s="1"/>
  <c r="K3309" i="1"/>
  <c r="K3341" i="1" s="1"/>
  <c r="K3350" i="1" s="1"/>
  <c r="M3323" i="1"/>
  <c r="M3380" i="1"/>
  <c r="M3379" i="1" s="1"/>
  <c r="M3411" i="1" s="1"/>
  <c r="M3418" i="1" s="1"/>
  <c r="M3426" i="1"/>
  <c r="M3449" i="1"/>
  <c r="M3448" i="1" s="1"/>
  <c r="M3523" i="1"/>
  <c r="M3547" i="1"/>
  <c r="M3575" i="1"/>
  <c r="M3708" i="1"/>
  <c r="M3701" i="1" s="1"/>
  <c r="M3721" i="1" s="1"/>
  <c r="M3729" i="1" s="1"/>
  <c r="M3864" i="1"/>
  <c r="M3918" i="1"/>
  <c r="M3917" i="1" s="1"/>
  <c r="M3949" i="1" s="1"/>
  <c r="M3958" i="1" s="1"/>
  <c r="M3966" i="1"/>
  <c r="M3984" i="1"/>
  <c r="M3983" i="1" s="1"/>
  <c r="M4020" i="1"/>
  <c r="M4038" i="1"/>
  <c r="M4037" i="1" s="1"/>
  <c r="M4073" i="1"/>
  <c r="M4091" i="1"/>
  <c r="M4090" i="1" s="1"/>
  <c r="M4126" i="1"/>
  <c r="M4144" i="1"/>
  <c r="M4143" i="1" s="1"/>
  <c r="M4207" i="1"/>
  <c r="M4233" i="1"/>
  <c r="M4261" i="1"/>
  <c r="M4310" i="1"/>
  <c r="M4303" i="1" s="1"/>
  <c r="M4323" i="1" s="1"/>
  <c r="M4332" i="1" s="1"/>
  <c r="M4364" i="1"/>
  <c r="M4357" i="1" s="1"/>
  <c r="M4377" i="1" s="1"/>
  <c r="M4385" i="1" s="1"/>
  <c r="M4474" i="1"/>
  <c r="M4541" i="1"/>
  <c r="M4610" i="1"/>
  <c r="M4620" i="1"/>
  <c r="M4668" i="1"/>
  <c r="M4667" i="1" s="1"/>
  <c r="M4699" i="1" s="1"/>
  <c r="M4708" i="1" s="1"/>
  <c r="M4747" i="1"/>
  <c r="M4842" i="1"/>
  <c r="M4865" i="1"/>
  <c r="M4878" i="1"/>
  <c r="M4943" i="1"/>
  <c r="M4934" i="1" s="1"/>
  <c r="K4966" i="1"/>
  <c r="K4974" i="1" s="1"/>
  <c r="K5072" i="1"/>
  <c r="K5079" i="1" s="1"/>
  <c r="M5087" i="1"/>
  <c r="K5123" i="1"/>
  <c r="K5130" i="1" s="1"/>
  <c r="M5162" i="1"/>
  <c r="M5261" i="1"/>
  <c r="M5260" i="1" s="1"/>
  <c r="M5280" i="1" s="1"/>
  <c r="M5287" i="1" s="1"/>
  <c r="M5295" i="1"/>
  <c r="K5332" i="1"/>
  <c r="K5340" i="1" s="1"/>
  <c r="M5376" i="1"/>
  <c r="M5400" i="1"/>
  <c r="K5417" i="1"/>
  <c r="K5438" i="1" s="1"/>
  <c r="K5446" i="1" s="1"/>
  <c r="M5424" i="1"/>
  <c r="M5454" i="1"/>
  <c r="M5471" i="1" s="1"/>
  <c r="M5474" i="1" s="1"/>
  <c r="M5510" i="1"/>
  <c r="M5535" i="1"/>
  <c r="M5605" i="1"/>
  <c r="M5604" i="1" s="1"/>
  <c r="M5624" i="1" s="1"/>
  <c r="M5631" i="1" s="1"/>
  <c r="M5656" i="1"/>
  <c r="M5666" i="1"/>
  <c r="K5710" i="1"/>
  <c r="K5742" i="1" s="1"/>
  <c r="K5748" i="1" s="1"/>
  <c r="M5724" i="1"/>
  <c r="M5773" i="1"/>
  <c r="M5806" i="1"/>
  <c r="K6762" i="1"/>
  <c r="K6769" i="1" s="1"/>
  <c r="K6870" i="1"/>
  <c r="K6877" i="1" s="1"/>
  <c r="K7075" i="1"/>
  <c r="K7083" i="1" s="1"/>
  <c r="K7502" i="1"/>
  <c r="K7509" i="1" s="1"/>
  <c r="M5836" i="1"/>
  <c r="M5827" i="1" s="1"/>
  <c r="M6038" i="1"/>
  <c r="K6061" i="1"/>
  <c r="K6067" i="1" s="1"/>
  <c r="M6092" i="1"/>
  <c r="M6091" i="1" s="1"/>
  <c r="M6111" i="1" s="1"/>
  <c r="M6117" i="1" s="1"/>
  <c r="M6126" i="1"/>
  <c r="M6163" i="1" s="1"/>
  <c r="M6170" i="1" s="1"/>
  <c r="M6144" i="1"/>
  <c r="M6143" i="1" s="1"/>
  <c r="M6196" i="1"/>
  <c r="M6195" i="1" s="1"/>
  <c r="M6215" i="1" s="1"/>
  <c r="M6223" i="1" s="1"/>
  <c r="M6231" i="1"/>
  <c r="M6300" i="1"/>
  <c r="M6299" i="1" s="1"/>
  <c r="M6319" i="1" s="1"/>
  <c r="M6326" i="1" s="1"/>
  <c r="M6356" i="1"/>
  <c r="M6355" i="1" s="1"/>
  <c r="M6402" i="1"/>
  <c r="M6428" i="1" s="1"/>
  <c r="M6472" i="1"/>
  <c r="M6523" i="1"/>
  <c r="M6532" i="1" s="1"/>
  <c r="M6539" i="1" s="1"/>
  <c r="M6547" i="1"/>
  <c r="K6587" i="1"/>
  <c r="K6595" i="1" s="1"/>
  <c r="M6625" i="1"/>
  <c r="M6672" i="1"/>
  <c r="M6689" i="1"/>
  <c r="M6723" i="1"/>
  <c r="M6762" i="1" s="1"/>
  <c r="M6769" i="1" s="1"/>
  <c r="M6777" i="1"/>
  <c r="M6831" i="1"/>
  <c r="M6870" i="1" s="1"/>
  <c r="M6877" i="1" s="1"/>
  <c r="M6885" i="1"/>
  <c r="M6903" i="1"/>
  <c r="M6902" i="1" s="1"/>
  <c r="M6940" i="1"/>
  <c r="M6957" i="1" s="1"/>
  <c r="M6966" i="1"/>
  <c r="M7003" i="1" s="1"/>
  <c r="M7011" i="1" s="1"/>
  <c r="M6984" i="1"/>
  <c r="M6983" i="1" s="1"/>
  <c r="M7021" i="1"/>
  <c r="M7044" i="1"/>
  <c r="M7092" i="1"/>
  <c r="K7109" i="1"/>
  <c r="K7129" i="1" s="1"/>
  <c r="K7138" i="1" s="1"/>
  <c r="M7116" i="1"/>
  <c r="M7200" i="1"/>
  <c r="M7218" i="1"/>
  <c r="M7253" i="1"/>
  <c r="K7289" i="1"/>
  <c r="K7297" i="1" s="1"/>
  <c r="M7409" i="1"/>
  <c r="M7400" i="1" s="1"/>
  <c r="M7471" i="1"/>
  <c r="M7470" i="1" s="1"/>
  <c r="M7502" i="1" s="1"/>
  <c r="M7509" i="1" s="1"/>
  <c r="K7540" i="1"/>
  <c r="K7572" i="1" s="1"/>
  <c r="K7579" i="1" s="1"/>
  <c r="M7554" i="1"/>
  <c r="M2816" i="1"/>
  <c r="M104" i="1"/>
  <c r="M111" i="1" s="1"/>
  <c r="M381" i="1"/>
  <c r="M401" i="1" s="1"/>
  <c r="M409" i="1" s="1"/>
  <c r="M433" i="1"/>
  <c r="M506" i="1"/>
  <c r="M515" i="1" s="1"/>
  <c r="M616" i="1"/>
  <c r="M718" i="1"/>
  <c r="M726" i="1" s="1"/>
  <c r="M789" i="1"/>
  <c r="M797" i="1" s="1"/>
  <c r="M827" i="1"/>
  <c r="M859" i="1" s="1"/>
  <c r="M868" i="1" s="1"/>
  <c r="M1157" i="1"/>
  <c r="M1166" i="1" s="1"/>
  <c r="M1300" i="1"/>
  <c r="M1308" i="1" s="1"/>
  <c r="M2610" i="1"/>
  <c r="M2618" i="1" s="1"/>
  <c r="M648" i="1"/>
  <c r="M656" i="1" s="1"/>
  <c r="M2555" i="1"/>
  <c r="M2562" i="1" s="1"/>
  <c r="M6816" i="1"/>
  <c r="M6823" i="1" s="1"/>
  <c r="M7642" i="1"/>
  <c r="M7650" i="1" s="1"/>
  <c r="M3810" i="1"/>
  <c r="M4864" i="1"/>
  <c r="M4896" i="1" s="1"/>
  <c r="M4904" i="1" s="1"/>
  <c r="M1510" i="1"/>
  <c r="M1530" i="1" s="1"/>
  <c r="M1538" i="1" s="1"/>
  <c r="M1687" i="1"/>
  <c r="M1695" i="1" s="1"/>
  <c r="M1792" i="1"/>
  <c r="M1800" i="1" s="1"/>
  <c r="M2485" i="1"/>
  <c r="M2493" i="1" s="1"/>
  <c r="M2929" i="1"/>
  <c r="M2949" i="1" s="1"/>
  <c r="M2958" i="1" s="1"/>
  <c r="M3107" i="1"/>
  <c r="M3127" i="1" s="1"/>
  <c r="M3135" i="1" s="1"/>
  <c r="M3828" i="1"/>
  <c r="M3835" i="1" s="1"/>
  <c r="M3882" i="1"/>
  <c r="M3888" i="1" s="1"/>
  <c r="M4216" i="1"/>
  <c r="M4225" i="1" s="1"/>
  <c r="M4609" i="1"/>
  <c r="M4629" i="1" s="1"/>
  <c r="M4637" i="1" s="1"/>
  <c r="M6436" i="1"/>
  <c r="M5385" i="1"/>
  <c r="M5392" i="1" s="1"/>
  <c r="M5519" i="1"/>
  <c r="M5526" i="1" s="1"/>
  <c r="M5742" i="1"/>
  <c r="M5748" i="1" s="1"/>
  <c r="M5772" i="1"/>
  <c r="M5859" i="1"/>
  <c r="M5865" i="1" s="1"/>
  <c r="M7432" i="1"/>
  <c r="M7439" i="1" s="1"/>
  <c r="M7109" i="1"/>
  <c r="M7129" i="1" s="1"/>
  <c r="M7138" i="1" s="1"/>
  <c r="M5792" i="1" l="1"/>
  <c r="M5798" i="1" s="1"/>
  <c r="M453" i="1"/>
  <c r="M461" i="1" s="1"/>
  <c r="M2825" i="1"/>
  <c r="M2834" i="1" s="1"/>
  <c r="M7217" i="1"/>
  <c r="M7043" i="1"/>
  <c r="M7075" i="1" s="1"/>
  <c r="M7083" i="1" s="1"/>
  <c r="M6587" i="1"/>
  <c r="M6595" i="1" s="1"/>
  <c r="M6387" i="1"/>
  <c r="M6393" i="1" s="1"/>
  <c r="M6029" i="1"/>
  <c r="M6061" i="1" s="1"/>
  <c r="M6067" i="1" s="1"/>
  <c r="M5332" i="1"/>
  <c r="M5340" i="1" s="1"/>
  <c r="M5155" i="1"/>
  <c r="M5175" i="1" s="1"/>
  <c r="M5182" i="1" s="1"/>
  <c r="M5123" i="1"/>
  <c r="M5130" i="1" s="1"/>
  <c r="M4966" i="1"/>
  <c r="M4974" i="1" s="1"/>
  <c r="M4738" i="1"/>
  <c r="M4770" i="1" s="1"/>
  <c r="M4778" i="1" s="1"/>
  <c r="M4580" i="1"/>
  <c r="M4586" i="1" s="1"/>
  <c r="M3270" i="1"/>
  <c r="M3279" i="1" s="1"/>
  <c r="M2752" i="1"/>
  <c r="M5019" i="1"/>
  <c r="M5028" i="1" s="1"/>
  <c r="M578" i="1"/>
  <c r="M586" i="1" s="1"/>
  <c r="M7329" i="1"/>
  <c r="M7269" i="1"/>
  <c r="M7289" i="1" s="1"/>
  <c r="M7297" i="1" s="1"/>
  <c r="M5208" i="1"/>
  <c r="M1720" i="1"/>
  <c r="M1615" i="1"/>
  <c r="M893" i="1"/>
  <c r="M944" i="1"/>
  <c r="M3584" i="1"/>
  <c r="M3591" i="1" s="1"/>
  <c r="M6481" i="1"/>
  <c r="M6487" i="1" s="1"/>
  <c r="M2718" i="1"/>
  <c r="M2727" i="1" s="1"/>
  <c r="M3532" i="1"/>
  <c r="M3539" i="1" s="1"/>
  <c r="M7237" i="1"/>
  <c r="M7245" i="1" s="1"/>
  <c r="M4270" i="1"/>
  <c r="M4278" i="1" s="1"/>
  <c r="M2772" i="1"/>
  <c r="M2780" i="1" s="1"/>
  <c r="M7183" i="1"/>
  <c r="M7192" i="1" s="1"/>
  <c r="M5228" i="1"/>
  <c r="M5235" i="1" s="1"/>
  <c r="M5072" i="1"/>
  <c r="M5079" i="1" s="1"/>
  <c r="M3309" i="1"/>
  <c r="M3341" i="1" s="1"/>
  <c r="M3350" i="1" s="1"/>
  <c r="M1740" i="1"/>
  <c r="M1747" i="1" s="1"/>
  <c r="M1635" i="1"/>
  <c r="M1642" i="1" s="1"/>
  <c r="M913" i="1"/>
  <c r="M921" i="1" s="1"/>
  <c r="M5994" i="1"/>
  <c r="M6000" i="1" s="1"/>
  <c r="M5926" i="1"/>
  <c r="M5933" i="1" s="1"/>
  <c r="M5571" i="1"/>
  <c r="M5579" i="1" s="1"/>
  <c r="M2326" i="1"/>
  <c r="M2334" i="1" s="1"/>
  <c r="M1993" i="1"/>
  <c r="M1999" i="1" s="1"/>
  <c r="M1583" i="1"/>
  <c r="M1591" i="1" s="1"/>
  <c r="M1016" i="1"/>
  <c r="M1024" i="1" s="1"/>
  <c r="M965" i="1"/>
  <c r="M971" i="1" s="1"/>
  <c r="M7540" i="1"/>
  <c r="M7572" i="1" s="1"/>
  <c r="M7579" i="1" s="1"/>
  <c r="M7361" i="1"/>
  <c r="M7369" i="1" s="1"/>
  <c r="M1337" i="1"/>
  <c r="M1369" i="1" s="1"/>
  <c r="M1376" i="1" s="1"/>
  <c r="M279" i="1"/>
  <c r="M287" i="1" s="1"/>
  <c r="M48" i="1"/>
  <c r="M54" i="1" s="1"/>
  <c r="M6922" i="1"/>
  <c r="M6931" i="1" s="1"/>
  <c r="M4163" i="1"/>
  <c r="M4171" i="1" s="1"/>
  <c r="M4110" i="1"/>
  <c r="M4118" i="1" s="1"/>
  <c r="M4057" i="1"/>
  <c r="M4065" i="1" s="1"/>
  <c r="M4003" i="1"/>
  <c r="M4012" i="1" s="1"/>
  <c r="M3480" i="1"/>
  <c r="M3488" i="1" s="1"/>
  <c r="M2432" i="1"/>
  <c r="M2440" i="1" s="1"/>
  <c r="M2379" i="1"/>
  <c r="M2387" i="1" s="1"/>
  <c r="M2205" i="1"/>
  <c r="M2213" i="1" s="1"/>
  <c r="M2151" i="1"/>
  <c r="M2160" i="1" s="1"/>
  <c r="M2097" i="1"/>
  <c r="M2106" i="1" s="1"/>
</calcChain>
</file>

<file path=xl/sharedStrings.xml><?xml version="1.0" encoding="utf-8"?>
<sst xmlns="http://schemas.openxmlformats.org/spreadsheetml/2006/main" count="10018" uniqueCount="258">
  <si>
    <t>П Е Р Е Ч Е Н Ь</t>
  </si>
  <si>
    <t xml:space="preserve">обязательных работ и услуг по содержанию и ремонту  общего имущества </t>
  </si>
  <si>
    <t>п. Банковский 9д с 01.07.2018г.</t>
  </si>
  <si>
    <t>Содержание</t>
  </si>
  <si>
    <t xml:space="preserve">    Периодичность</t>
  </si>
  <si>
    <t>Стоимость на 1 кв.м</t>
  </si>
  <si>
    <t>с вывозом ЖБО</t>
  </si>
  <si>
    <t>общ.площади</t>
  </si>
  <si>
    <t>сумма</t>
  </si>
  <si>
    <t>м. кв. дома</t>
  </si>
  <si>
    <t xml:space="preserve"> ( руб. в месяц)</t>
  </si>
  <si>
    <t>в год</t>
  </si>
  <si>
    <t xml:space="preserve"> Подготовка многоквартирного дома к сезонной эксплуатации</t>
  </si>
  <si>
    <t>1.Техническое обслуживание внутридомового инженерного</t>
  </si>
  <si>
    <t xml:space="preserve">    оборудования</t>
  </si>
  <si>
    <t xml:space="preserve">Проведение технических осмотров, профилактический ремонт и устранение </t>
  </si>
  <si>
    <t>незначительных неисправностей в системах отопления, водоснабжения,</t>
  </si>
  <si>
    <t>водоотведения, электроснабжения и в конструктивных элементах здания, а также:</t>
  </si>
  <si>
    <t>ремонт, регулировка,наладка и испытание систем центрального отопления;</t>
  </si>
  <si>
    <t xml:space="preserve">промывка и опрессовка системы центрального отопления; укрепление </t>
  </si>
  <si>
    <t>трубопроводов, мелкий ремонт изоляции, проверка исправности канализационных</t>
  </si>
  <si>
    <t>вытяжек и устранение причин при обнаружении их неисправности и т.д.</t>
  </si>
  <si>
    <t>2. Техническое обслуживание конструктивных элементов зданий</t>
  </si>
  <si>
    <t xml:space="preserve">Проведение технических осмотров, профелактического ремонта, устранение </t>
  </si>
  <si>
    <t xml:space="preserve">незначительных неисправностей в конструктивных элементах здания, укрепление </t>
  </si>
  <si>
    <t xml:space="preserve">водосточных труб, колен и воронок; смена и восстановление разбитых стекол; ремонт </t>
  </si>
  <si>
    <t>и укрепление окон и дверей; очистка кровли от мусора, грязи, наледи, снежных шапок</t>
  </si>
  <si>
    <t>и сосулек.</t>
  </si>
  <si>
    <t>Аварийное - диспетчерское обслуживание</t>
  </si>
  <si>
    <t xml:space="preserve">круглосуточно на </t>
  </si>
  <si>
    <t>системах отопления,</t>
  </si>
  <si>
    <t>водоснабжения,</t>
  </si>
  <si>
    <t xml:space="preserve">водоотведения и </t>
  </si>
  <si>
    <t>электроснабжения.</t>
  </si>
  <si>
    <t>Дератизация, дезинсекция</t>
  </si>
  <si>
    <t>по мере необходимости</t>
  </si>
  <si>
    <t xml:space="preserve"> Санитарное содержание лестничных клеток</t>
  </si>
  <si>
    <t>1.Влажное подметание лестничных площадок и маршей</t>
  </si>
  <si>
    <t>4 раза в неделю</t>
  </si>
  <si>
    <t>2. Мытье лестничных площадок и маршей</t>
  </si>
  <si>
    <t>2 раза в месяц</t>
  </si>
  <si>
    <t>3. Влажная протирка стен, дверей, оконных ограждений, перил,</t>
  </si>
  <si>
    <t xml:space="preserve">чердачных лестниц, плафонов, почтовых ящиков, шкафов для </t>
  </si>
  <si>
    <t>1 раз в год</t>
  </si>
  <si>
    <t>электросчитков, обметание пыли с потолков</t>
  </si>
  <si>
    <t>4. Влажная протирка подоконников и отопительных приборов</t>
  </si>
  <si>
    <t>2 раза в год</t>
  </si>
  <si>
    <t>5.мытье окон</t>
  </si>
  <si>
    <t>Энергосбережение</t>
  </si>
  <si>
    <t>при накоплении</t>
  </si>
  <si>
    <t>Управление многоквартирным домом</t>
  </si>
  <si>
    <t xml:space="preserve">Планирование работ по содержанию и ремонту общего имущества дома; </t>
  </si>
  <si>
    <t xml:space="preserve">планирование финансовых и технических ресурсов; осуществление </t>
  </si>
  <si>
    <t xml:space="preserve">ситематического контроля над качеством услуг  и работ подрядных организаций и </t>
  </si>
  <si>
    <t xml:space="preserve">за исполнение договорных обязательств; сбор платежей с нанемателей и </t>
  </si>
  <si>
    <t xml:space="preserve">собственников помещений , в т.ч. за коммунальные услуги, взискание </t>
  </si>
  <si>
    <t xml:space="preserve">задолженности по оплате ЖКУ; ведение технической документации МКД, работа  </t>
  </si>
  <si>
    <t>с населением,выполнение диспетчерских функций по приему заявок от населения</t>
  </si>
  <si>
    <t>и функций, связанных с регистрацией граждан и др.</t>
  </si>
  <si>
    <t>Итого стоимость работ и услуг по содержанию общего имущества</t>
  </si>
  <si>
    <t>Вывоз ЖБО от населения</t>
  </si>
  <si>
    <t>ТБО от населения</t>
  </si>
  <si>
    <t xml:space="preserve"> Утилизация ТБО</t>
  </si>
  <si>
    <t>Х\В содержание ОИ</t>
  </si>
  <si>
    <t>Э\энергия содержание ОИ</t>
  </si>
  <si>
    <t>Всего стоимость работ и услуг по управлению и содержанию в МКД</t>
  </si>
  <si>
    <t>п.Банковский 9б с 01.07.2018г.</t>
  </si>
  <si>
    <t>Бригадная 6 с 01.10.2018г</t>
  </si>
  <si>
    <t>водоотведения, электроснабжения.</t>
  </si>
  <si>
    <t>незначительных неисправностей в конструктивных элементах здания.</t>
  </si>
  <si>
    <t xml:space="preserve"> очистка кровли от мусора, грязи, наледи, снежных шапок и сосулек</t>
  </si>
  <si>
    <t>Расчетно-кассовое обслуживание</t>
  </si>
  <si>
    <t xml:space="preserve">Всего стоимость работ и услуг по  и содержанию </t>
  </si>
  <si>
    <t>Бригадная 7а с 01.10.2018г</t>
  </si>
  <si>
    <t>Уборка земельного участка, входящего в состав общего имущества дома</t>
  </si>
  <si>
    <t>Холодный период года</t>
  </si>
  <si>
    <t xml:space="preserve">3. Подметание территории </t>
  </si>
  <si>
    <t xml:space="preserve">1 раз в 5 дней </t>
  </si>
  <si>
    <t>4. Уборка мусора на контейнерных площадках</t>
  </si>
  <si>
    <t>2 раз в неделю</t>
  </si>
  <si>
    <t>5. Чистка от снега и наледи площадки перед входом в подъезд, очистка металлической</t>
  </si>
  <si>
    <t>1 раз в 5 дней</t>
  </si>
  <si>
    <t>решетки и приямки</t>
  </si>
  <si>
    <t>6. Посыпка территории противогололедными составами и материалами</t>
  </si>
  <si>
    <t>1 раз в сутки в дни</t>
  </si>
  <si>
    <t>Теплый период года</t>
  </si>
  <si>
    <t>7. Подметание территории</t>
  </si>
  <si>
    <t>8. Уборка газонов, сезонное выкашивание газонов</t>
  </si>
  <si>
    <t>9. Уборка контейнерной площадки</t>
  </si>
  <si>
    <t>1. Влажное подметание лестничных площадок и маршей</t>
  </si>
  <si>
    <t>1 раз в месяц</t>
  </si>
  <si>
    <t>5 .Мытье окон</t>
  </si>
  <si>
    <t xml:space="preserve">Обслуживание приборов учета </t>
  </si>
  <si>
    <t>Поверка приборов учета</t>
  </si>
  <si>
    <t>Бригадная 9 с 01.10.2018г</t>
  </si>
  <si>
    <t>Всего стоимость работ и услуг по  содержанию</t>
  </si>
  <si>
    <t>Бригадная 12 с 01.07.2018г.</t>
  </si>
  <si>
    <t xml:space="preserve">6. Сдвижка и подметание снега при снегопаде с тротуаров в внутриквартальных </t>
  </si>
  <si>
    <t>1 раз в сутки и в дни</t>
  </si>
  <si>
    <t>проездах</t>
  </si>
  <si>
    <t>сильных снегопадов</t>
  </si>
  <si>
    <t>7. Посыпка территории противогололедными составами и материалами</t>
  </si>
  <si>
    <t>8. Подметание территории</t>
  </si>
  <si>
    <t>9. Уборка территории в дни с осадками более 2 см.</t>
  </si>
  <si>
    <t>1 раз в двое суток</t>
  </si>
  <si>
    <t>10. Уборка газонов, сезонное выкашивание газонов</t>
  </si>
  <si>
    <t>11. Уборка контейнерной площадки</t>
  </si>
  <si>
    <t>Водоотведение содержание ОИ</t>
  </si>
  <si>
    <t>Бригадная 16/1 с 01.07.2018г.</t>
  </si>
  <si>
    <t>Поверка прибора учета</t>
  </si>
  <si>
    <t>Бригадная 18 с 01.10.2018г</t>
  </si>
  <si>
    <t xml:space="preserve">водоотведения, электроснабжения. </t>
  </si>
  <si>
    <t>5. Мытье окон</t>
  </si>
  <si>
    <t>Бригадная 24а с 01.10.2018г</t>
  </si>
  <si>
    <t>Бригадная 26а с 01.10.2018г</t>
  </si>
  <si>
    <t>Утилизация ТБО</t>
  </si>
  <si>
    <t>Вокзальная 21 с 01.07.2018г.</t>
  </si>
  <si>
    <t>Вокзальная 23  с 01.07.2018г.</t>
  </si>
  <si>
    <t>Вокзальная 25 с 01.07.2018г.</t>
  </si>
  <si>
    <t>Вокзальная 25а с 01.07.2018г.</t>
  </si>
  <si>
    <t>Вокзальная 27 с 01.07.2018г.</t>
  </si>
  <si>
    <t>Вокзальная 40/1 с 01.10.2018г</t>
  </si>
  <si>
    <t>водоотведения, электроснабжения и в конструктивных элементах здания.</t>
  </si>
  <si>
    <t>1 .Влажное подметание лестничных площадок и маршей</t>
  </si>
  <si>
    <t xml:space="preserve">Поверка приборов учета </t>
  </si>
  <si>
    <t>Вокзальная 42/1 с 01.09.2018г</t>
  </si>
  <si>
    <t>Вокзальная 44 с 01.10.2018г</t>
  </si>
  <si>
    <t>Вокзальная 44/1 с 01.07.2018г.</t>
  </si>
  <si>
    <t>Вокзальная 50 с 01.07.2018г.</t>
  </si>
  <si>
    <t>Вокзальная 52а с 01.07.2018г.</t>
  </si>
  <si>
    <t>Вокзальная 52б с 01.07.2018г.</t>
  </si>
  <si>
    <t>Вокзальная 87 с 01.07.2018г.</t>
  </si>
  <si>
    <t>Гагарина 1 с 01.10.2018г</t>
  </si>
  <si>
    <t>п.Дзержинского 36а с 01.10.2018г</t>
  </si>
  <si>
    <t>п.Дзержинского 38 с 01.10.2018г</t>
  </si>
  <si>
    <t xml:space="preserve">п.Дзержинского 40 с </t>
  </si>
  <si>
    <t>п.Дзержинского 42 с 01.10.2018г</t>
  </si>
  <si>
    <t>п.Дзержинского 48 с 01.10.2018г</t>
  </si>
  <si>
    <t>п.Дзержинского 50 с 01.07.2018г.</t>
  </si>
  <si>
    <t>п.Дзержинского 83 с 01.10.2018г</t>
  </si>
  <si>
    <t>Дзержинского 52 с 01.10.2018г</t>
  </si>
  <si>
    <t>Дзержинского 54 с 01.10.2018г</t>
  </si>
  <si>
    <t>Дзержинского 56 с 01.10.2018г</t>
  </si>
  <si>
    <t>Дзержинского 58 с 01.10.2018г</t>
  </si>
  <si>
    <t>Дзержинского 60 с</t>
  </si>
  <si>
    <t>Дзержинского 64 с 01.10.2018г</t>
  </si>
  <si>
    <t>Дзержинского 66 с 01.07.2018г.</t>
  </si>
  <si>
    <t>Дзержинского 68 с 01.10.2018г</t>
  </si>
  <si>
    <t>Дзержинского 85 с 01.10.2018г</t>
  </si>
  <si>
    <t>Дзержинского 87 с 01.10.2018г</t>
  </si>
  <si>
    <t>Дзержинского 93 с 01.10.2018г</t>
  </si>
  <si>
    <t>Железнодорожная 1а с 01.07.2018г.</t>
  </si>
  <si>
    <t>Железнодорожная 2а с 01.07.2018г.</t>
  </si>
  <si>
    <t>Заводская 1б с 01.07.2018г.</t>
  </si>
  <si>
    <t>Заводская 7 с 01.10.2018г</t>
  </si>
  <si>
    <t>Заводская 9 с 01.10.2018г</t>
  </si>
  <si>
    <t xml:space="preserve"> </t>
  </si>
  <si>
    <t xml:space="preserve"> по мере необходимости</t>
  </si>
  <si>
    <t>Г\В содержание ОИ</t>
  </si>
  <si>
    <t>Коммунистическая 22 с 01.07.2018г.</t>
  </si>
  <si>
    <t>Комсомольская 2 с 01.10.2018г</t>
  </si>
  <si>
    <t>Комсомольская 4 с 01.10.2018г</t>
  </si>
  <si>
    <t>Комсомольская 65 с 01.07.2018г.</t>
  </si>
  <si>
    <t>Комсомольская 74 с 01.10.2018г</t>
  </si>
  <si>
    <t>Всего стоимость работ и услуг по содержанию</t>
  </si>
  <si>
    <t>Крупской 19 с 01.10.2018г</t>
  </si>
  <si>
    <t>Коммунистическая 1/2а 19 с 01.07.2018г.</t>
  </si>
  <si>
    <t>Лапина 1а с 01.07.2018г.</t>
  </si>
  <si>
    <t>Лапина 1б с 01.07.2018г.</t>
  </si>
  <si>
    <t>Лапина 3 с 01.07.2018г.</t>
  </si>
  <si>
    <t>Лапина 3а с 01.07.2018г.</t>
  </si>
  <si>
    <t>Лапина 22 с 01.10.2018г</t>
  </si>
  <si>
    <t>Лапина 25 с 01.10.2018г</t>
  </si>
  <si>
    <t>Лесная 2 с 01.10.2018г</t>
  </si>
  <si>
    <t>Лесная 26 с 01.07.2018г.</t>
  </si>
  <si>
    <t>Лесная 27 с 01.10.2018г</t>
  </si>
  <si>
    <t>Лесная 30 с 01.10.2018г</t>
  </si>
  <si>
    <t>Линейная 25а с 01.07.2018г.</t>
  </si>
  <si>
    <t>Линейная 35 с 01.07.2018г.</t>
  </si>
  <si>
    <t>Набережная 1 с 01.07.2018г.</t>
  </si>
  <si>
    <t>Островского 22 с 01.10.2018г</t>
  </si>
  <si>
    <t>Пушкина 2/1 с 01.10.2018г</t>
  </si>
  <si>
    <t>Пушкина 2/2 с 01.10.2018г</t>
  </si>
  <si>
    <t>Садовая 2а с 01.10.2018г</t>
  </si>
  <si>
    <t>Садовая 4 с 01.10.2018г</t>
  </si>
  <si>
    <t>Садовая 14 с 01.10.2018г</t>
  </si>
  <si>
    <t>Садовая 18 с 01.10.2018г</t>
  </si>
  <si>
    <t>Садовая 18а с 01.10.2018г</t>
  </si>
  <si>
    <t>Свердлова 3а с 01.10.2018г</t>
  </si>
  <si>
    <t>Свердлова 3б с 01.10.2018г</t>
  </si>
  <si>
    <t>Свердлова 21 с 01.07.2018г.</t>
  </si>
  <si>
    <t>Свердлова 64 с 01.10.2018г</t>
  </si>
  <si>
    <t>Свердлова 68 с 01.07.2018г.</t>
  </si>
  <si>
    <t>Сосновая 4 с 01.07.2018г.</t>
  </si>
  <si>
    <t>Сосновая 6 с 01.07.2018г.</t>
  </si>
  <si>
    <t>Сосновая 8 с 01.07.2018г.</t>
  </si>
  <si>
    <t>Сосновая 10 с 01.07.2018г.</t>
  </si>
  <si>
    <t>Сосновая 10а с 01.10.2018г</t>
  </si>
  <si>
    <t>Строительная 2 с 01.10.2018г</t>
  </si>
  <si>
    <t>1 раза в месяц</t>
  </si>
  <si>
    <t>Строительная 3 с 01.10.2018г</t>
  </si>
  <si>
    <t>Строительная 5 с 01.10.2018г</t>
  </si>
  <si>
    <t>Строительная 9 с 01.10.2018г</t>
  </si>
  <si>
    <t>Строительная 7 с 01.10.2018г</t>
  </si>
  <si>
    <t>Строительная 11 с 01.10.2018г</t>
  </si>
  <si>
    <t>Строительная 13 с 01.10.2018г</t>
  </si>
  <si>
    <t>Тургенева 65 с 01.10.2018г</t>
  </si>
  <si>
    <t>Целинная 1 с 01.10.2018г</t>
  </si>
  <si>
    <t xml:space="preserve">Всего стоимость работ и услуг по содержанию </t>
  </si>
  <si>
    <t>Целинная 1б с 01.10.2018г</t>
  </si>
  <si>
    <t>Целинная 2 с 01.10.2018г</t>
  </si>
  <si>
    <t>Целинная 3 с 01.10.2018г</t>
  </si>
  <si>
    <t>Целинная 4 с 01.10.2018г</t>
  </si>
  <si>
    <t>Целинная 3а с 01.07.2018г.</t>
  </si>
  <si>
    <t>Целинная 3а</t>
  </si>
  <si>
    <t>б\у без подвала</t>
  </si>
  <si>
    <t>Целинная 5 с 01.10.2018г</t>
  </si>
  <si>
    <t>Целинная 5а с 01.07.2018г.</t>
  </si>
  <si>
    <t>Целинная 6 с 01.07.2018г.</t>
  </si>
  <si>
    <t>Целинная 7 с 01.07.2018г.</t>
  </si>
  <si>
    <t>Целинная 8 с 01.07.2018г.</t>
  </si>
  <si>
    <t>Целинная 9 с 01.10.2018г</t>
  </si>
  <si>
    <t>Целинная 9а с 01.10.2018г</t>
  </si>
  <si>
    <t xml:space="preserve">Целинная 10 с </t>
  </si>
  <si>
    <t xml:space="preserve">Целинная 11 с </t>
  </si>
  <si>
    <t>Целинная 11а с 01.10.2018г</t>
  </si>
  <si>
    <t>Целинная 13 с 01.07.2018г.</t>
  </si>
  <si>
    <t>Целинная 15 с 01.10.2018г</t>
  </si>
  <si>
    <t xml:space="preserve">Целинная 17 с </t>
  </si>
  <si>
    <t>Челюскинцев 6а с 01.07.2018г.</t>
  </si>
  <si>
    <t>Челюскинцев 13 с 01.07.2018г.</t>
  </si>
  <si>
    <t>Челюскинцев 15 с 01.10.2018г</t>
  </si>
  <si>
    <t>Челюскинцев 15а с 01.07.2018г.</t>
  </si>
  <si>
    <t>Челюскинцев 15б с 01.07.2018г.</t>
  </si>
  <si>
    <t>Челюскинцев 15в с 01.07.2018г.</t>
  </si>
  <si>
    <t>Челюскинцев 17 с 01.10.2018г</t>
  </si>
  <si>
    <t>Школьная 12/1 с 01.10.2018г</t>
  </si>
  <si>
    <t>Школьная 14 с 01.07.2018г.</t>
  </si>
  <si>
    <t>Юбилейная 1 с 01.10.2018г</t>
  </si>
  <si>
    <t>Юбилейная 2 с 01.10.2018г</t>
  </si>
  <si>
    <t>Юбилейная 2а с 01.10.2018г</t>
  </si>
  <si>
    <t>Юбилейная 4 с 01.10.2018г</t>
  </si>
  <si>
    <t>Ленина 4/3 с 01.07.2018г.</t>
  </si>
  <si>
    <t>Коммунистическая 1/5 с 01.07.2018г.</t>
  </si>
  <si>
    <t>Ленина 4/1 с 01.07.2018г.</t>
  </si>
  <si>
    <t>Вокзальная 52 с 01.07.2018г.</t>
  </si>
  <si>
    <t>Крупской 21/2 с 01.07.2018г.</t>
  </si>
  <si>
    <t>Г\В  содержание ОИ</t>
  </si>
  <si>
    <t>Целинная 19 с 01.10.2018г</t>
  </si>
  <si>
    <t>Заводская 142 с 01.07.2018г</t>
  </si>
  <si>
    <t>Дератизация, дезинсекция, дезинфекция</t>
  </si>
  <si>
    <t>Деповская 14 с 01.07.2018г.</t>
  </si>
  <si>
    <t>п.Дзержинского 36б с 01.12.2018г.</t>
  </si>
  <si>
    <t>Челюскинцев 32 с 01.07.2017г.</t>
  </si>
  <si>
    <t>Вокзальная 25/2 с 01.07.2017г.</t>
  </si>
  <si>
    <t>Комсомольская 72 с 01.07.2018г.</t>
  </si>
  <si>
    <t>Челюскинцев 17а с 01.07.2017г.</t>
  </si>
  <si>
    <t>Садовая 22 с 01.03.2019г.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</si>
</sst>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#,##0.00_ ;\-#,##0.00\ 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i/>
      <u/>
      <sz val="11"/>
      <name val="Arial Cyr"/>
      <charset val="204"/>
    </font>
    <font>
      <sz val="9"/>
      <name val="Arial Cyr"/>
      <charset val="204"/>
    </font>
    <font>
      <b/>
      <i/>
      <sz val="11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i/>
      <sz val="11"/>
      <name val="Arial Cyr"/>
      <charset val="204"/>
    </font>
    <font>
      <sz val="11"/>
      <name val="Arial Cyr"/>
      <charset val="204"/>
    </font>
    <font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u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2" fontId="4" fillId="0" borderId="0" xfId="0" applyNumberFormat="1" applyFont="1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/>
    <xf numFmtId="0" fontId="0" fillId="0" borderId="4" xfId="0" applyBorder="1" applyAlignment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0" xfId="0" applyBorder="1" applyAlignment="1"/>
    <xf numFmtId="0" fontId="0" fillId="0" borderId="7" xfId="0" applyBorder="1" applyAlignment="1"/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2" fontId="0" fillId="0" borderId="11" xfId="0" applyNumberFormat="1" applyBorder="1" applyAlignment="1">
      <alignment horizontal="center"/>
    </xf>
    <xf numFmtId="2" fontId="0" fillId="0" borderId="11" xfId="0" applyNumberFormat="1" applyBorder="1"/>
    <xf numFmtId="0" fontId="5" fillId="0" borderId="6" xfId="0" applyFont="1" applyBorder="1"/>
    <xf numFmtId="2" fontId="0" fillId="0" borderId="8" xfId="0" applyNumberFormat="1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Border="1"/>
    <xf numFmtId="0" fontId="6" fillId="0" borderId="7" xfId="0" applyFont="1" applyBorder="1"/>
    <xf numFmtId="0" fontId="6" fillId="0" borderId="9" xfId="0" applyFont="1" applyBorder="1"/>
    <xf numFmtId="0" fontId="6" fillId="0" borderId="1" xfId="0" applyFont="1" applyBorder="1"/>
    <xf numFmtId="0" fontId="6" fillId="0" borderId="10" xfId="0" applyFont="1" applyBorder="1"/>
    <xf numFmtId="0" fontId="8" fillId="0" borderId="13" xfId="0" applyFont="1" applyFill="1" applyBorder="1"/>
    <xf numFmtId="0" fontId="0" fillId="0" borderId="14" xfId="0" applyBorder="1"/>
    <xf numFmtId="2" fontId="0" fillId="0" borderId="15" xfId="0" applyNumberFormat="1" applyBorder="1"/>
    <xf numFmtId="0" fontId="0" fillId="0" borderId="13" xfId="0" applyBorder="1"/>
    <xf numFmtId="2" fontId="2" fillId="0" borderId="15" xfId="0" applyNumberFormat="1" applyFont="1" applyBorder="1"/>
    <xf numFmtId="0" fontId="10" fillId="0" borderId="6" xfId="0" applyFont="1" applyBorder="1"/>
    <xf numFmtId="0" fontId="3" fillId="0" borderId="0" xfId="0" applyFont="1" applyBorder="1"/>
    <xf numFmtId="0" fontId="11" fillId="0" borderId="0" xfId="0" applyFont="1" applyBorder="1"/>
    <xf numFmtId="0" fontId="0" fillId="0" borderId="6" xfId="0" applyBorder="1" applyAlignment="1"/>
    <xf numFmtId="2" fontId="0" fillId="0" borderId="0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0" fillId="0" borderId="9" xfId="0" applyFont="1" applyBorder="1"/>
    <xf numFmtId="0" fontId="12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/>
    <xf numFmtId="2" fontId="2" fillId="0" borderId="8" xfId="0" applyNumberFormat="1" applyFont="1" applyBorder="1"/>
    <xf numFmtId="2" fontId="0" fillId="0" borderId="7" xfId="0" applyNumberFormat="1" applyBorder="1"/>
    <xf numFmtId="2" fontId="0" fillId="0" borderId="14" xfId="0" applyNumberFormat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3" fillId="0" borderId="3" xfId="0" applyFont="1" applyBorder="1" applyAlignment="1"/>
    <xf numFmtId="2" fontId="13" fillId="0" borderId="8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7" xfId="0" applyBorder="1"/>
    <xf numFmtId="2" fontId="0" fillId="0" borderId="18" xfId="0" applyNumberFormat="1" applyBorder="1"/>
    <xf numFmtId="2" fontId="0" fillId="0" borderId="20" xfId="0" applyNumberFormat="1" applyBorder="1"/>
    <xf numFmtId="2" fontId="0" fillId="0" borderId="10" xfId="0" applyNumberFormat="1" applyBorder="1"/>
    <xf numFmtId="2" fontId="2" fillId="0" borderId="5" xfId="0" applyNumberFormat="1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2" fontId="2" fillId="0" borderId="11" xfId="0" applyNumberFormat="1" applyFont="1" applyBorder="1"/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2" fontId="0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13" fillId="0" borderId="5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2" fontId="0" fillId="0" borderId="7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2" fontId="4" fillId="0" borderId="12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4" fillId="0" borderId="14" xfId="1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2" fontId="4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2" fontId="4" fillId="0" borderId="19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164" fontId="4" fillId="0" borderId="9" xfId="1" applyNumberFormat="1" applyFont="1" applyBorder="1" applyAlignment="1">
      <alignment horizontal="center"/>
    </xf>
    <xf numFmtId="164" fontId="4" fillId="0" borderId="10" xfId="1" applyNumberFormat="1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12" xfId="0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57"/>
  <sheetViews>
    <sheetView tabSelected="1" topLeftCell="A7569" workbookViewId="0">
      <selection activeCell="A7789" sqref="A7789:M7789"/>
    </sheetView>
  </sheetViews>
  <sheetFormatPr defaultRowHeight="15" x14ac:dyDescent="0.25"/>
  <cols>
    <col min="13" max="13" width="11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2"/>
      <c r="J1" s="3"/>
      <c r="K1" s="4"/>
      <c r="L1" s="4"/>
      <c r="M1" s="3"/>
    </row>
    <row r="2" spans="1:13" x14ac:dyDescent="0.2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"/>
    </row>
    <row r="3" spans="1:13" x14ac:dyDescent="0.25">
      <c r="A3" s="120" t="s">
        <v>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5">
      <c r="A5" s="6"/>
      <c r="B5" s="7"/>
      <c r="C5" s="7" t="s">
        <v>3</v>
      </c>
      <c r="D5" s="7"/>
      <c r="E5" s="7"/>
      <c r="F5" s="7"/>
      <c r="G5" s="7"/>
      <c r="H5" s="8"/>
      <c r="I5" s="7" t="s">
        <v>4</v>
      </c>
      <c r="J5" s="8"/>
      <c r="K5" s="9" t="s">
        <v>5</v>
      </c>
      <c r="L5" s="10"/>
      <c r="M5" s="11"/>
    </row>
    <row r="6" spans="1:13" x14ac:dyDescent="0.25">
      <c r="A6" s="12" t="s">
        <v>6</v>
      </c>
      <c r="B6" s="2"/>
      <c r="C6" s="2"/>
      <c r="D6" s="2"/>
      <c r="E6" s="2"/>
      <c r="F6" s="2"/>
      <c r="G6" s="2"/>
      <c r="H6" s="13"/>
      <c r="I6" s="2"/>
      <c r="J6" s="13"/>
      <c r="K6" s="14" t="s">
        <v>7</v>
      </c>
      <c r="L6" s="15"/>
      <c r="M6" s="16" t="s">
        <v>8</v>
      </c>
    </row>
    <row r="7" spans="1:13" x14ac:dyDescent="0.25">
      <c r="A7" s="17"/>
      <c r="B7" s="18"/>
      <c r="C7" s="18"/>
      <c r="D7" s="18"/>
      <c r="E7" s="18"/>
      <c r="F7" s="18"/>
      <c r="G7" s="18"/>
      <c r="H7" s="19"/>
      <c r="I7" s="122" t="s">
        <v>9</v>
      </c>
      <c r="J7" s="123"/>
      <c r="K7" s="18" t="s">
        <v>10</v>
      </c>
      <c r="L7" s="19"/>
      <c r="M7" s="20" t="s">
        <v>11</v>
      </c>
    </row>
    <row r="8" spans="1:13" x14ac:dyDescent="0.25">
      <c r="A8" s="90" t="s">
        <v>12</v>
      </c>
      <c r="B8" s="91"/>
      <c r="C8" s="91"/>
      <c r="D8" s="91"/>
      <c r="E8" s="91"/>
      <c r="F8" s="91"/>
      <c r="G8" s="91"/>
      <c r="H8" s="92"/>
      <c r="I8" s="124">
        <v>375.2</v>
      </c>
      <c r="J8" s="125"/>
      <c r="K8" s="126">
        <f>K14+K21</f>
        <v>8.98</v>
      </c>
      <c r="L8" s="145"/>
      <c r="M8" s="21">
        <f>M14+M21</f>
        <v>40431.551999999996</v>
      </c>
    </row>
    <row r="9" spans="1:13" x14ac:dyDescent="0.25">
      <c r="A9" s="22" t="s">
        <v>13</v>
      </c>
      <c r="F9" s="2"/>
      <c r="H9" s="13"/>
      <c r="J9" s="13"/>
      <c r="L9" s="13"/>
      <c r="M9" s="23"/>
    </row>
    <row r="10" spans="1:13" x14ac:dyDescent="0.25">
      <c r="A10" s="22" t="s">
        <v>14</v>
      </c>
      <c r="F10" s="2"/>
      <c r="H10" s="13"/>
      <c r="J10" s="13"/>
      <c r="L10" s="13"/>
      <c r="M10" s="23"/>
    </row>
    <row r="11" spans="1:13" x14ac:dyDescent="0.25">
      <c r="A11" s="24" t="s">
        <v>15</v>
      </c>
      <c r="B11" s="25"/>
      <c r="C11" s="25"/>
      <c r="D11" s="25"/>
      <c r="E11" s="25"/>
      <c r="F11" s="26"/>
      <c r="G11" s="25"/>
      <c r="H11" s="27"/>
      <c r="J11" s="13"/>
      <c r="L11" s="13"/>
      <c r="M11" s="23"/>
    </row>
    <row r="12" spans="1:13" x14ac:dyDescent="0.25">
      <c r="A12" s="24" t="s">
        <v>16</v>
      </c>
      <c r="B12" s="25"/>
      <c r="C12" s="25"/>
      <c r="D12" s="25"/>
      <c r="E12" s="25"/>
      <c r="F12" s="26"/>
      <c r="G12" s="25"/>
      <c r="H12" s="27"/>
      <c r="J12" s="13"/>
      <c r="L12" s="13"/>
      <c r="M12" s="23"/>
    </row>
    <row r="13" spans="1:13" x14ac:dyDescent="0.25">
      <c r="A13" s="24" t="s">
        <v>17</v>
      </c>
      <c r="B13" s="25"/>
      <c r="C13" s="25"/>
      <c r="D13" s="25"/>
      <c r="E13" s="25"/>
      <c r="F13" s="26"/>
      <c r="G13" s="25"/>
      <c r="H13" s="27"/>
      <c r="J13" s="13"/>
      <c r="L13" s="13"/>
      <c r="M13" s="23"/>
    </row>
    <row r="14" spans="1:13" x14ac:dyDescent="0.25">
      <c r="A14" s="24" t="s">
        <v>18</v>
      </c>
      <c r="B14" s="25"/>
      <c r="C14" s="25"/>
      <c r="D14" s="25"/>
      <c r="E14" s="25"/>
      <c r="F14" s="26"/>
      <c r="G14" s="25"/>
      <c r="H14" s="27"/>
      <c r="J14" s="13"/>
      <c r="K14" s="112">
        <v>4.93</v>
      </c>
      <c r="L14" s="113"/>
      <c r="M14" s="23">
        <f>K14*I8*12</f>
        <v>22196.831999999999</v>
      </c>
    </row>
    <row r="15" spans="1:13" x14ac:dyDescent="0.25">
      <c r="A15" s="24" t="s">
        <v>19</v>
      </c>
      <c r="B15" s="25"/>
      <c r="C15" s="25"/>
      <c r="D15" s="25"/>
      <c r="E15" s="25"/>
      <c r="F15" s="26"/>
      <c r="G15" s="25"/>
      <c r="H15" s="27"/>
      <c r="J15" s="13"/>
      <c r="L15" s="13"/>
      <c r="M15" s="23"/>
    </row>
    <row r="16" spans="1:13" x14ac:dyDescent="0.25">
      <c r="A16" s="24" t="s">
        <v>20</v>
      </c>
      <c r="B16" s="25"/>
      <c r="C16" s="25"/>
      <c r="D16" s="25"/>
      <c r="E16" s="25"/>
      <c r="F16" s="26"/>
      <c r="G16" s="25"/>
      <c r="H16" s="27"/>
      <c r="J16" s="13"/>
      <c r="L16" s="13"/>
      <c r="M16" s="23"/>
    </row>
    <row r="17" spans="1:13" x14ac:dyDescent="0.25">
      <c r="A17" s="24" t="s">
        <v>21</v>
      </c>
      <c r="B17" s="25"/>
      <c r="C17" s="25"/>
      <c r="D17" s="25"/>
      <c r="E17" s="25"/>
      <c r="F17" s="26"/>
      <c r="G17" s="25"/>
      <c r="H17" s="27"/>
      <c r="J17" s="13"/>
      <c r="L17" s="13"/>
      <c r="M17" s="23"/>
    </row>
    <row r="18" spans="1:13" x14ac:dyDescent="0.25">
      <c r="A18" s="22" t="s">
        <v>22</v>
      </c>
      <c r="B18" s="25"/>
      <c r="C18" s="25"/>
      <c r="D18" s="25"/>
      <c r="E18" s="25"/>
      <c r="F18" s="26"/>
      <c r="G18" s="25"/>
      <c r="H18" s="27"/>
      <c r="J18" s="13"/>
      <c r="L18" s="13"/>
      <c r="M18" s="23"/>
    </row>
    <row r="19" spans="1:13" x14ac:dyDescent="0.25">
      <c r="A19" s="24" t="s">
        <v>23</v>
      </c>
      <c r="B19" s="25"/>
      <c r="C19" s="25"/>
      <c r="D19" s="25"/>
      <c r="E19" s="25"/>
      <c r="F19" s="26"/>
      <c r="G19" s="25"/>
      <c r="H19" s="27"/>
      <c r="J19" s="13"/>
      <c r="L19" s="13"/>
      <c r="M19" s="23"/>
    </row>
    <row r="20" spans="1:13" x14ac:dyDescent="0.25">
      <c r="A20" s="24" t="s">
        <v>24</v>
      </c>
      <c r="B20" s="25"/>
      <c r="C20" s="25"/>
      <c r="D20" s="25"/>
      <c r="E20" s="25"/>
      <c r="F20" s="26"/>
      <c r="G20" s="25"/>
      <c r="H20" s="27"/>
      <c r="J20" s="13"/>
      <c r="L20" s="13"/>
      <c r="M20" s="23"/>
    </row>
    <row r="21" spans="1:13" x14ac:dyDescent="0.25">
      <c r="A21" s="24" t="s">
        <v>25</v>
      </c>
      <c r="B21" s="25"/>
      <c r="C21" s="25"/>
      <c r="D21" s="25"/>
      <c r="E21" s="25"/>
      <c r="F21" s="26"/>
      <c r="G21" s="25"/>
      <c r="H21" s="27"/>
      <c r="J21" s="13"/>
      <c r="K21" s="112">
        <v>4.05</v>
      </c>
      <c r="L21" s="113"/>
      <c r="M21" s="23">
        <f>K21*I8*12</f>
        <v>18234.72</v>
      </c>
    </row>
    <row r="22" spans="1:13" x14ac:dyDescent="0.25">
      <c r="A22" s="24" t="s">
        <v>26</v>
      </c>
      <c r="B22" s="25"/>
      <c r="C22" s="25"/>
      <c r="D22" s="25"/>
      <c r="E22" s="25"/>
      <c r="F22" s="26"/>
      <c r="G22" s="25"/>
      <c r="H22" s="27"/>
      <c r="J22" s="13"/>
      <c r="L22" s="13"/>
      <c r="M22" s="23"/>
    </row>
    <row r="23" spans="1:13" x14ac:dyDescent="0.25">
      <c r="A23" s="28" t="s">
        <v>27</v>
      </c>
      <c r="B23" s="29"/>
      <c r="C23" s="29"/>
      <c r="D23" s="29"/>
      <c r="E23" s="29"/>
      <c r="F23" s="29"/>
      <c r="G23" s="29"/>
      <c r="H23" s="30"/>
      <c r="I23" s="18"/>
      <c r="J23" s="19"/>
      <c r="K23" s="18"/>
      <c r="L23" s="19"/>
      <c r="M23" s="21"/>
    </row>
    <row r="24" spans="1:13" x14ac:dyDescent="0.25">
      <c r="A24" s="128" t="s">
        <v>28</v>
      </c>
      <c r="B24" s="129"/>
      <c r="C24" s="129"/>
      <c r="D24" s="129"/>
      <c r="E24" s="129"/>
      <c r="F24" s="129"/>
      <c r="G24" s="129"/>
      <c r="H24" s="130"/>
      <c r="I24" s="2" t="s">
        <v>29</v>
      </c>
      <c r="J24" s="13"/>
      <c r="K24" s="2"/>
      <c r="L24" s="13"/>
      <c r="M24" s="23"/>
    </row>
    <row r="25" spans="1:13" x14ac:dyDescent="0.25">
      <c r="A25" s="12"/>
      <c r="B25" s="2"/>
      <c r="C25" s="2"/>
      <c r="D25" s="2"/>
      <c r="E25" s="2"/>
      <c r="F25" s="2"/>
      <c r="G25" s="2"/>
      <c r="H25" s="13"/>
      <c r="I25" s="2" t="s">
        <v>30</v>
      </c>
      <c r="J25" s="13"/>
      <c r="K25" s="2"/>
      <c r="L25" s="13"/>
      <c r="M25" s="23"/>
    </row>
    <row r="26" spans="1:13" x14ac:dyDescent="0.25">
      <c r="A26" s="12"/>
      <c r="B26" s="2"/>
      <c r="C26" s="2"/>
      <c r="D26" s="2"/>
      <c r="E26" s="2"/>
      <c r="F26" s="2"/>
      <c r="G26" s="2"/>
      <c r="H26" s="13"/>
      <c r="I26" s="2" t="s">
        <v>31</v>
      </c>
      <c r="J26" s="13"/>
      <c r="K26" s="108">
        <v>1.1200000000000001</v>
      </c>
      <c r="L26" s="109"/>
      <c r="M26" s="23">
        <f>K26*12*I8</f>
        <v>5042.6880000000001</v>
      </c>
    </row>
    <row r="27" spans="1:13" x14ac:dyDescent="0.25">
      <c r="A27" s="12"/>
      <c r="B27" s="2"/>
      <c r="C27" s="2"/>
      <c r="D27" s="2"/>
      <c r="E27" s="2"/>
      <c r="F27" s="2"/>
      <c r="G27" s="2"/>
      <c r="H27" s="13"/>
      <c r="I27" s="2" t="s">
        <v>32</v>
      </c>
      <c r="J27" s="13"/>
      <c r="K27" s="2"/>
      <c r="L27" s="13"/>
      <c r="M27" s="23"/>
    </row>
    <row r="28" spans="1:13" x14ac:dyDescent="0.25">
      <c r="A28" s="17"/>
      <c r="B28" s="18"/>
      <c r="C28" s="18"/>
      <c r="D28" s="18"/>
      <c r="E28" s="18"/>
      <c r="F28" s="18"/>
      <c r="G28" s="18"/>
      <c r="H28" s="19"/>
      <c r="I28" s="18" t="s">
        <v>33</v>
      </c>
      <c r="J28" s="19"/>
      <c r="K28" s="18"/>
      <c r="L28" s="19"/>
      <c r="M28" s="21"/>
    </row>
    <row r="29" spans="1:13" x14ac:dyDescent="0.25">
      <c r="A29" s="90" t="s">
        <v>34</v>
      </c>
      <c r="B29" s="91"/>
      <c r="C29" s="91"/>
      <c r="D29" s="91"/>
      <c r="E29" s="91"/>
      <c r="F29" s="91"/>
      <c r="G29" s="91"/>
      <c r="H29" s="92"/>
      <c r="I29" s="31" t="s">
        <v>35</v>
      </c>
      <c r="J29" s="32"/>
      <c r="K29" s="88">
        <v>0.37</v>
      </c>
      <c r="L29" s="89"/>
      <c r="M29" s="33">
        <f>K29*12*I8</f>
        <v>1665.8879999999997</v>
      </c>
    </row>
    <row r="30" spans="1:13" ht="15.75" x14ac:dyDescent="0.25">
      <c r="A30" s="85" t="s">
        <v>36</v>
      </c>
      <c r="B30" s="86"/>
      <c r="C30" s="86"/>
      <c r="D30" s="86"/>
      <c r="E30" s="86"/>
      <c r="F30" s="86"/>
      <c r="G30" s="86"/>
      <c r="H30" s="87"/>
      <c r="I30" s="34"/>
      <c r="J30" s="32"/>
      <c r="K30" s="88">
        <f>K31+K32+K34+K36+K37</f>
        <v>0.53</v>
      </c>
      <c r="L30" s="89"/>
      <c r="M30" s="35">
        <f>M31+M32+M34+M36+M37</f>
        <v>2386.2719999999999</v>
      </c>
    </row>
    <row r="31" spans="1:13" x14ac:dyDescent="0.25">
      <c r="A31" s="36" t="s">
        <v>37</v>
      </c>
      <c r="B31" s="37"/>
      <c r="C31" s="38"/>
      <c r="D31" s="38"/>
      <c r="E31" s="38"/>
      <c r="F31" s="38"/>
      <c r="G31" s="38"/>
      <c r="H31" s="13"/>
      <c r="I31" s="95" t="s">
        <v>38</v>
      </c>
      <c r="J31" s="96"/>
      <c r="K31" s="117">
        <v>0.37</v>
      </c>
      <c r="L31" s="118"/>
      <c r="M31" s="23">
        <f>K31*12*I8</f>
        <v>1665.8879999999997</v>
      </c>
    </row>
    <row r="32" spans="1:13" x14ac:dyDescent="0.25">
      <c r="A32" s="36" t="s">
        <v>39</v>
      </c>
      <c r="B32" s="37"/>
      <c r="C32" s="38"/>
      <c r="D32" s="38"/>
      <c r="E32" s="38"/>
      <c r="F32" s="38"/>
      <c r="G32" s="38"/>
      <c r="H32" s="13"/>
      <c r="I32" s="95" t="s">
        <v>40</v>
      </c>
      <c r="J32" s="96"/>
      <c r="K32" s="97">
        <v>0.06</v>
      </c>
      <c r="L32" s="98"/>
      <c r="M32" s="23">
        <f>K32*12*I8</f>
        <v>270.14400000000001</v>
      </c>
    </row>
    <row r="33" spans="1:13" x14ac:dyDescent="0.25">
      <c r="A33" s="36" t="s">
        <v>41</v>
      </c>
      <c r="B33" s="37"/>
      <c r="C33" s="38"/>
      <c r="D33" s="38"/>
      <c r="E33" s="38"/>
      <c r="F33" s="38"/>
      <c r="G33" s="38"/>
      <c r="H33" s="13"/>
      <c r="I33" s="39"/>
      <c r="J33" s="15"/>
      <c r="K33" s="40"/>
      <c r="L33" s="41"/>
      <c r="M33" s="23"/>
    </row>
    <row r="34" spans="1:13" x14ac:dyDescent="0.25">
      <c r="A34" s="36" t="s">
        <v>42</v>
      </c>
      <c r="B34" s="37"/>
      <c r="C34" s="38"/>
      <c r="D34" s="38"/>
      <c r="E34" s="38"/>
      <c r="F34" s="38"/>
      <c r="G34" s="38"/>
      <c r="H34" s="13"/>
      <c r="I34" s="95" t="s">
        <v>43</v>
      </c>
      <c r="J34" s="96"/>
      <c r="K34" s="97">
        <v>0.04</v>
      </c>
      <c r="L34" s="98"/>
      <c r="M34" s="23">
        <f>K34*12*I8</f>
        <v>180.09599999999998</v>
      </c>
    </row>
    <row r="35" spans="1:13" x14ac:dyDescent="0.25">
      <c r="A35" s="36" t="s">
        <v>44</v>
      </c>
      <c r="B35" s="37"/>
      <c r="C35" s="38"/>
      <c r="D35" s="38"/>
      <c r="E35" s="38"/>
      <c r="F35" s="38"/>
      <c r="G35" s="38"/>
      <c r="H35" s="13"/>
      <c r="I35" s="39"/>
      <c r="J35" s="15"/>
      <c r="K35" s="40"/>
      <c r="L35" s="41"/>
      <c r="M35" s="23"/>
    </row>
    <row r="36" spans="1:13" x14ac:dyDescent="0.25">
      <c r="A36" s="36" t="s">
        <v>45</v>
      </c>
      <c r="B36" s="37"/>
      <c r="C36" s="38"/>
      <c r="D36" s="38"/>
      <c r="E36" s="38"/>
      <c r="F36" s="38"/>
      <c r="G36" s="38"/>
      <c r="H36" s="13"/>
      <c r="I36" s="95" t="s">
        <v>46</v>
      </c>
      <c r="J36" s="96"/>
      <c r="K36" s="97">
        <v>0.03</v>
      </c>
      <c r="L36" s="98"/>
      <c r="M36" s="23">
        <f>K36*12*I8</f>
        <v>135.072</v>
      </c>
    </row>
    <row r="37" spans="1:13" x14ac:dyDescent="0.25">
      <c r="A37" s="42" t="s">
        <v>47</v>
      </c>
      <c r="B37" s="37"/>
      <c r="C37" s="38"/>
      <c r="D37" s="38"/>
      <c r="E37" s="38"/>
      <c r="F37" s="38"/>
      <c r="G37" s="38"/>
      <c r="H37" s="13"/>
      <c r="I37" s="95" t="s">
        <v>46</v>
      </c>
      <c r="J37" s="96"/>
      <c r="K37" s="99">
        <v>0.03</v>
      </c>
      <c r="L37" s="100"/>
      <c r="M37" s="21">
        <f>K37*12*I8</f>
        <v>135.072</v>
      </c>
    </row>
    <row r="38" spans="1:13" ht="15.75" x14ac:dyDescent="0.25">
      <c r="A38" s="85" t="s">
        <v>48</v>
      </c>
      <c r="B38" s="86"/>
      <c r="C38" s="86"/>
      <c r="D38" s="86"/>
      <c r="E38" s="86"/>
      <c r="F38" s="86"/>
      <c r="G38" s="86"/>
      <c r="H38" s="87"/>
      <c r="I38" s="34" t="s">
        <v>49</v>
      </c>
      <c r="J38" s="32"/>
      <c r="K38" s="101">
        <v>0.16</v>
      </c>
      <c r="L38" s="102"/>
      <c r="M38" s="35">
        <f>K38*12*I8</f>
        <v>720.3839999999999</v>
      </c>
    </row>
    <row r="39" spans="1:13" ht="15.75" x14ac:dyDescent="0.25">
      <c r="A39" s="103" t="s">
        <v>50</v>
      </c>
      <c r="B39" s="104"/>
      <c r="C39" s="104"/>
      <c r="D39" s="104"/>
      <c r="E39" s="104"/>
      <c r="F39" s="104"/>
      <c r="G39" s="104"/>
      <c r="H39" s="105"/>
      <c r="J39" s="13"/>
      <c r="K39" s="136"/>
      <c r="L39" s="137"/>
      <c r="M39" s="23"/>
    </row>
    <row r="40" spans="1:13" x14ac:dyDescent="0.25">
      <c r="A40" s="12" t="s">
        <v>51</v>
      </c>
      <c r="D40" s="5"/>
      <c r="H40" s="13"/>
      <c r="J40" s="13"/>
      <c r="K40" s="43"/>
      <c r="L40" s="44"/>
      <c r="M40" s="23"/>
    </row>
    <row r="41" spans="1:13" x14ac:dyDescent="0.25">
      <c r="A41" s="12" t="s">
        <v>52</v>
      </c>
      <c r="D41" s="5"/>
      <c r="H41" s="13"/>
      <c r="J41" s="13"/>
      <c r="K41" s="43"/>
      <c r="L41" s="44"/>
      <c r="M41" s="23"/>
    </row>
    <row r="42" spans="1:13" x14ac:dyDescent="0.25">
      <c r="A42" s="12" t="s">
        <v>53</v>
      </c>
      <c r="D42" s="5"/>
      <c r="H42" s="13"/>
      <c r="J42" s="13"/>
      <c r="K42" s="43"/>
      <c r="L42" s="44"/>
      <c r="M42" s="23"/>
    </row>
    <row r="43" spans="1:13" x14ac:dyDescent="0.25">
      <c r="A43" s="12" t="s">
        <v>54</v>
      </c>
      <c r="D43" s="5"/>
      <c r="F43" s="45"/>
      <c r="H43" s="13"/>
      <c r="J43" s="13"/>
      <c r="K43" s="43"/>
      <c r="L43" s="44"/>
      <c r="M43" s="23"/>
    </row>
    <row r="44" spans="1:13" x14ac:dyDescent="0.25">
      <c r="A44" s="12" t="s">
        <v>55</v>
      </c>
      <c r="H44" s="13"/>
      <c r="J44" s="13"/>
      <c r="K44" s="108">
        <f>2.51+2.21</f>
        <v>4.72</v>
      </c>
      <c r="L44" s="109"/>
      <c r="M44" s="46">
        <f>K44*12*I8</f>
        <v>21251.328000000001</v>
      </c>
    </row>
    <row r="45" spans="1:13" x14ac:dyDescent="0.25">
      <c r="A45" s="12" t="s">
        <v>56</v>
      </c>
      <c r="H45" s="13"/>
      <c r="J45" s="13"/>
      <c r="L45" s="13"/>
      <c r="M45" s="23"/>
    </row>
    <row r="46" spans="1:13" x14ac:dyDescent="0.25">
      <c r="A46" s="12" t="s">
        <v>57</v>
      </c>
      <c r="H46" s="13"/>
      <c r="J46" s="13"/>
      <c r="L46" s="13"/>
      <c r="M46" s="23"/>
    </row>
    <row r="47" spans="1:13" x14ac:dyDescent="0.25">
      <c r="A47" s="17" t="s">
        <v>58</v>
      </c>
      <c r="B47" s="18"/>
      <c r="C47" s="18"/>
      <c r="D47" s="18"/>
      <c r="E47" s="18"/>
      <c r="F47" s="18"/>
      <c r="G47" s="18"/>
      <c r="H47" s="19"/>
      <c r="I47" s="18"/>
      <c r="J47" s="19"/>
      <c r="K47" s="18"/>
      <c r="L47" s="19"/>
      <c r="M47" s="21"/>
    </row>
    <row r="48" spans="1:13" x14ac:dyDescent="0.25">
      <c r="A48" s="90" t="s">
        <v>59</v>
      </c>
      <c r="B48" s="91"/>
      <c r="C48" s="91"/>
      <c r="D48" s="91"/>
      <c r="E48" s="91"/>
      <c r="F48" s="91"/>
      <c r="G48" s="91"/>
      <c r="H48" s="92"/>
      <c r="J48" s="47"/>
      <c r="K48" s="88">
        <f>K14+K21+K26+K29+K38+K30+K44</f>
        <v>15.879999999999999</v>
      </c>
      <c r="L48" s="89"/>
      <c r="M48" s="21">
        <f>M8+M26+M29+M30+M38+M44</f>
        <v>71498.111999999994</v>
      </c>
    </row>
    <row r="49" spans="1:13" x14ac:dyDescent="0.25">
      <c r="A49" s="90" t="s">
        <v>60</v>
      </c>
      <c r="B49" s="91"/>
      <c r="C49" s="91"/>
      <c r="D49" s="91"/>
      <c r="E49" s="91"/>
      <c r="F49" s="91"/>
      <c r="G49" s="91"/>
      <c r="H49" s="92"/>
      <c r="I49" s="34"/>
      <c r="J49" s="48"/>
      <c r="K49" s="110">
        <v>11.34</v>
      </c>
      <c r="L49" s="111"/>
      <c r="M49" s="21">
        <f>K49*I8*12</f>
        <v>51057.216</v>
      </c>
    </row>
    <row r="50" spans="1:13" ht="15.75" x14ac:dyDescent="0.25">
      <c r="A50" s="85" t="s">
        <v>61</v>
      </c>
      <c r="B50" s="86"/>
      <c r="C50" s="86"/>
      <c r="D50" s="86"/>
      <c r="E50" s="86"/>
      <c r="F50" s="86"/>
      <c r="G50" s="86"/>
      <c r="H50" s="87"/>
      <c r="I50" s="34"/>
      <c r="J50" s="32"/>
      <c r="K50" s="88">
        <v>3.45</v>
      </c>
      <c r="L50" s="89"/>
      <c r="M50" s="21">
        <f>K50*12*I8</f>
        <v>15533.280000000002</v>
      </c>
    </row>
    <row r="51" spans="1:13" ht="15.75" x14ac:dyDescent="0.25">
      <c r="A51" s="85" t="s">
        <v>62</v>
      </c>
      <c r="B51" s="86"/>
      <c r="C51" s="86"/>
      <c r="D51" s="86"/>
      <c r="E51" s="86"/>
      <c r="F51" s="86"/>
      <c r="G51" s="86"/>
      <c r="H51" s="87"/>
      <c r="I51" s="34"/>
      <c r="J51" s="32"/>
      <c r="K51" s="88">
        <v>0.81</v>
      </c>
      <c r="L51" s="89"/>
      <c r="M51" s="21">
        <f>K51*12*I8</f>
        <v>3646.944</v>
      </c>
    </row>
    <row r="52" spans="1:13" ht="15.75" x14ac:dyDescent="0.25">
      <c r="A52" s="49" t="s">
        <v>63</v>
      </c>
      <c r="B52" s="50"/>
      <c r="C52" s="50"/>
      <c r="D52" s="50"/>
      <c r="E52" s="50"/>
      <c r="F52" s="50"/>
      <c r="G52" s="50"/>
      <c r="H52" s="51"/>
      <c r="I52" s="34"/>
      <c r="J52" s="32"/>
      <c r="K52" s="88">
        <v>0.05</v>
      </c>
      <c r="L52" s="89"/>
      <c r="M52" s="21">
        <f>K52*I8*12</f>
        <v>225.12</v>
      </c>
    </row>
    <row r="53" spans="1:13" ht="15.75" x14ac:dyDescent="0.25">
      <c r="A53" s="49" t="s">
        <v>64</v>
      </c>
      <c r="B53" s="50"/>
      <c r="C53" s="50"/>
      <c r="D53" s="50"/>
      <c r="E53" s="50"/>
      <c r="F53" s="50"/>
      <c r="G53" s="50"/>
      <c r="H53" s="51"/>
      <c r="I53" s="34"/>
      <c r="J53" s="32"/>
      <c r="K53" s="88">
        <v>1.31</v>
      </c>
      <c r="L53" s="89"/>
      <c r="M53" s="21">
        <f>K53*I8*12</f>
        <v>5898.1440000000002</v>
      </c>
    </row>
    <row r="54" spans="1:13" x14ac:dyDescent="0.25">
      <c r="A54" s="90" t="s">
        <v>65</v>
      </c>
      <c r="B54" s="91"/>
      <c r="C54" s="91"/>
      <c r="D54" s="91"/>
      <c r="E54" s="91"/>
      <c r="F54" s="91"/>
      <c r="G54" s="91"/>
      <c r="H54" s="92"/>
      <c r="I54" s="34"/>
      <c r="J54" s="48"/>
      <c r="K54" s="88">
        <f>K48+K49+K50+K51+K52+K53</f>
        <v>32.839999999999996</v>
      </c>
      <c r="L54" s="89"/>
      <c r="M54" s="21">
        <f>M48+M49+M50+M51+M52+M53</f>
        <v>147858.81599999999</v>
      </c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2"/>
      <c r="J55" s="3"/>
      <c r="K55" s="4"/>
      <c r="L55" s="4"/>
      <c r="M55" s="3"/>
    </row>
    <row r="56" spans="1:13" x14ac:dyDescent="0.25">
      <c r="M56" s="5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2"/>
      <c r="J57" s="3"/>
      <c r="K57" s="4"/>
      <c r="L57" s="4"/>
      <c r="M57" s="3"/>
    </row>
    <row r="58" spans="1:13" x14ac:dyDescent="0.25">
      <c r="A58" s="119" t="s">
        <v>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5"/>
    </row>
    <row r="59" spans="1:13" x14ac:dyDescent="0.25">
      <c r="A59" s="120" t="s">
        <v>1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1:13" x14ac:dyDescent="0.25">
      <c r="A60" s="121" t="s">
        <v>66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</row>
    <row r="61" spans="1:13" x14ac:dyDescent="0.25">
      <c r="A61" s="6"/>
      <c r="B61" s="7"/>
      <c r="C61" s="7" t="s">
        <v>3</v>
      </c>
      <c r="D61" s="7"/>
      <c r="E61" s="7"/>
      <c r="F61" s="7"/>
      <c r="G61" s="7"/>
      <c r="H61" s="8"/>
      <c r="I61" s="7" t="s">
        <v>4</v>
      </c>
      <c r="J61" s="8"/>
      <c r="K61" s="9" t="s">
        <v>5</v>
      </c>
      <c r="L61" s="10"/>
      <c r="M61" s="11"/>
    </row>
    <row r="62" spans="1:13" x14ac:dyDescent="0.25">
      <c r="A62" s="12" t="s">
        <v>6</v>
      </c>
      <c r="B62" s="2"/>
      <c r="C62" s="2"/>
      <c r="D62" s="2"/>
      <c r="E62" s="2"/>
      <c r="F62" s="2"/>
      <c r="G62" s="2"/>
      <c r="H62" s="13"/>
      <c r="I62" s="2"/>
      <c r="J62" s="13"/>
      <c r="K62" s="14" t="s">
        <v>7</v>
      </c>
      <c r="L62" s="15"/>
      <c r="M62" s="16" t="s">
        <v>8</v>
      </c>
    </row>
    <row r="63" spans="1:13" x14ac:dyDescent="0.25">
      <c r="A63" s="17"/>
      <c r="B63" s="18"/>
      <c r="C63" s="18"/>
      <c r="D63" s="18"/>
      <c r="E63" s="18"/>
      <c r="F63" s="18"/>
      <c r="G63" s="18"/>
      <c r="H63" s="19"/>
      <c r="I63" s="122" t="s">
        <v>9</v>
      </c>
      <c r="J63" s="123"/>
      <c r="K63" s="18" t="s">
        <v>10</v>
      </c>
      <c r="L63" s="19"/>
      <c r="M63" s="20" t="s">
        <v>11</v>
      </c>
    </row>
    <row r="64" spans="1:13" x14ac:dyDescent="0.25">
      <c r="A64" s="90" t="s">
        <v>12</v>
      </c>
      <c r="B64" s="91"/>
      <c r="C64" s="91"/>
      <c r="D64" s="91"/>
      <c r="E64" s="91"/>
      <c r="F64" s="91"/>
      <c r="G64" s="91"/>
      <c r="H64" s="92"/>
      <c r="I64" s="124">
        <v>277.5</v>
      </c>
      <c r="J64" s="125"/>
      <c r="K64" s="126">
        <f>K70+K77</f>
        <v>8.98</v>
      </c>
      <c r="L64" s="145"/>
      <c r="M64" s="21">
        <f>M70+M77</f>
        <v>29903.399999999998</v>
      </c>
    </row>
    <row r="65" spans="1:13" x14ac:dyDescent="0.25">
      <c r="A65" s="22" t="s">
        <v>13</v>
      </c>
      <c r="F65" s="2"/>
      <c r="H65" s="13"/>
      <c r="J65" s="13"/>
      <c r="L65" s="13"/>
      <c r="M65" s="23"/>
    </row>
    <row r="66" spans="1:13" x14ac:dyDescent="0.25">
      <c r="A66" s="22" t="s">
        <v>14</v>
      </c>
      <c r="F66" s="2"/>
      <c r="H66" s="13"/>
      <c r="J66" s="13"/>
      <c r="L66" s="13"/>
      <c r="M66" s="23"/>
    </row>
    <row r="67" spans="1:13" x14ac:dyDescent="0.25">
      <c r="A67" s="24" t="s">
        <v>15</v>
      </c>
      <c r="B67" s="25"/>
      <c r="C67" s="25"/>
      <c r="D67" s="25"/>
      <c r="E67" s="25"/>
      <c r="F67" s="26"/>
      <c r="G67" s="25"/>
      <c r="H67" s="27"/>
      <c r="J67" s="13"/>
      <c r="L67" s="13"/>
      <c r="M67" s="23"/>
    </row>
    <row r="68" spans="1:13" x14ac:dyDescent="0.25">
      <c r="A68" s="24" t="s">
        <v>16</v>
      </c>
      <c r="B68" s="25"/>
      <c r="C68" s="25"/>
      <c r="D68" s="25"/>
      <c r="E68" s="25"/>
      <c r="F68" s="26"/>
      <c r="G68" s="25"/>
      <c r="H68" s="27"/>
      <c r="J68" s="13"/>
      <c r="L68" s="13"/>
      <c r="M68" s="23"/>
    </row>
    <row r="69" spans="1:13" x14ac:dyDescent="0.25">
      <c r="A69" s="24" t="s">
        <v>17</v>
      </c>
      <c r="B69" s="25"/>
      <c r="C69" s="25"/>
      <c r="D69" s="25"/>
      <c r="E69" s="25"/>
      <c r="F69" s="26"/>
      <c r="G69" s="25"/>
      <c r="H69" s="27"/>
      <c r="J69" s="13"/>
      <c r="L69" s="13"/>
      <c r="M69" s="23"/>
    </row>
    <row r="70" spans="1:13" x14ac:dyDescent="0.25">
      <c r="A70" s="24" t="s">
        <v>18</v>
      </c>
      <c r="B70" s="25"/>
      <c r="C70" s="25"/>
      <c r="D70" s="25"/>
      <c r="E70" s="25"/>
      <c r="F70" s="26"/>
      <c r="G70" s="25"/>
      <c r="H70" s="27"/>
      <c r="J70" s="13"/>
      <c r="K70" s="112">
        <v>4.93</v>
      </c>
      <c r="L70" s="113"/>
      <c r="M70" s="23">
        <f>K70*I64*12</f>
        <v>16416.899999999998</v>
      </c>
    </row>
    <row r="71" spans="1:13" x14ac:dyDescent="0.25">
      <c r="A71" s="24" t="s">
        <v>19</v>
      </c>
      <c r="B71" s="25"/>
      <c r="C71" s="25"/>
      <c r="D71" s="25"/>
      <c r="E71" s="25"/>
      <c r="F71" s="26"/>
      <c r="G71" s="25"/>
      <c r="H71" s="27"/>
      <c r="J71" s="13"/>
      <c r="L71" s="13"/>
      <c r="M71" s="23"/>
    </row>
    <row r="72" spans="1:13" x14ac:dyDescent="0.25">
      <c r="A72" s="24" t="s">
        <v>20</v>
      </c>
      <c r="B72" s="25"/>
      <c r="C72" s="25"/>
      <c r="D72" s="25"/>
      <c r="E72" s="25"/>
      <c r="F72" s="26"/>
      <c r="G72" s="25"/>
      <c r="H72" s="27"/>
      <c r="J72" s="13"/>
      <c r="L72" s="13"/>
      <c r="M72" s="23"/>
    </row>
    <row r="73" spans="1:13" x14ac:dyDescent="0.25">
      <c r="A73" s="24" t="s">
        <v>21</v>
      </c>
      <c r="B73" s="25"/>
      <c r="C73" s="25"/>
      <c r="D73" s="25"/>
      <c r="E73" s="25"/>
      <c r="F73" s="26"/>
      <c r="G73" s="25"/>
      <c r="H73" s="27"/>
      <c r="J73" s="13"/>
      <c r="L73" s="13"/>
      <c r="M73" s="23"/>
    </row>
    <row r="74" spans="1:13" x14ac:dyDescent="0.25">
      <c r="A74" s="22" t="s">
        <v>22</v>
      </c>
      <c r="B74" s="25"/>
      <c r="C74" s="25"/>
      <c r="D74" s="25"/>
      <c r="E74" s="25"/>
      <c r="F74" s="26"/>
      <c r="G74" s="25"/>
      <c r="H74" s="27"/>
      <c r="J74" s="13"/>
      <c r="L74" s="13"/>
      <c r="M74" s="23"/>
    </row>
    <row r="75" spans="1:13" x14ac:dyDescent="0.25">
      <c r="A75" s="24" t="s">
        <v>23</v>
      </c>
      <c r="B75" s="25"/>
      <c r="C75" s="25"/>
      <c r="D75" s="25"/>
      <c r="E75" s="25"/>
      <c r="F75" s="26"/>
      <c r="G75" s="25"/>
      <c r="H75" s="27"/>
      <c r="J75" s="13"/>
      <c r="L75" s="13"/>
      <c r="M75" s="23"/>
    </row>
    <row r="76" spans="1:13" x14ac:dyDescent="0.25">
      <c r="A76" s="24" t="s">
        <v>24</v>
      </c>
      <c r="B76" s="25"/>
      <c r="C76" s="25"/>
      <c r="D76" s="25"/>
      <c r="E76" s="25"/>
      <c r="F76" s="26"/>
      <c r="G76" s="25"/>
      <c r="H76" s="27"/>
      <c r="J76" s="13"/>
      <c r="L76" s="13"/>
      <c r="M76" s="23"/>
    </row>
    <row r="77" spans="1:13" x14ac:dyDescent="0.25">
      <c r="A77" s="24" t="s">
        <v>25</v>
      </c>
      <c r="B77" s="25"/>
      <c r="C77" s="25"/>
      <c r="D77" s="25"/>
      <c r="E77" s="25"/>
      <c r="F77" s="26"/>
      <c r="G77" s="25"/>
      <c r="H77" s="27"/>
      <c r="J77" s="13"/>
      <c r="K77" s="112">
        <v>4.05</v>
      </c>
      <c r="L77" s="113"/>
      <c r="M77" s="23">
        <f>K77*I64*12</f>
        <v>13486.5</v>
      </c>
    </row>
    <row r="78" spans="1:13" x14ac:dyDescent="0.25">
      <c r="A78" s="24" t="s">
        <v>26</v>
      </c>
      <c r="B78" s="25"/>
      <c r="C78" s="25"/>
      <c r="D78" s="25"/>
      <c r="E78" s="25"/>
      <c r="F78" s="26"/>
      <c r="G78" s="25"/>
      <c r="H78" s="27"/>
      <c r="J78" s="13"/>
      <c r="L78" s="13"/>
      <c r="M78" s="23"/>
    </row>
    <row r="79" spans="1:13" x14ac:dyDescent="0.25">
      <c r="A79" s="28" t="s">
        <v>27</v>
      </c>
      <c r="B79" s="29"/>
      <c r="C79" s="29"/>
      <c r="D79" s="29"/>
      <c r="E79" s="29"/>
      <c r="F79" s="29"/>
      <c r="G79" s="29"/>
      <c r="H79" s="30"/>
      <c r="I79" s="18"/>
      <c r="J79" s="19"/>
      <c r="K79" s="18"/>
      <c r="L79" s="19"/>
      <c r="M79" s="21"/>
    </row>
    <row r="80" spans="1:13" x14ac:dyDescent="0.25">
      <c r="A80" s="128" t="s">
        <v>28</v>
      </c>
      <c r="B80" s="129"/>
      <c r="C80" s="129"/>
      <c r="D80" s="129"/>
      <c r="E80" s="129"/>
      <c r="F80" s="129"/>
      <c r="G80" s="129"/>
      <c r="H80" s="130"/>
      <c r="I80" s="2" t="s">
        <v>29</v>
      </c>
      <c r="J80" s="13"/>
      <c r="K80" s="2"/>
      <c r="L80" s="13"/>
      <c r="M80" s="23"/>
    </row>
    <row r="81" spans="1:13" x14ac:dyDescent="0.25">
      <c r="A81" s="12"/>
      <c r="B81" s="2"/>
      <c r="C81" s="2"/>
      <c r="D81" s="2"/>
      <c r="E81" s="2"/>
      <c r="F81" s="2"/>
      <c r="G81" s="2"/>
      <c r="H81" s="13"/>
      <c r="I81" s="2" t="s">
        <v>30</v>
      </c>
      <c r="J81" s="13"/>
      <c r="K81" s="2"/>
      <c r="L81" s="13"/>
      <c r="M81" s="23"/>
    </row>
    <row r="82" spans="1:13" x14ac:dyDescent="0.25">
      <c r="A82" s="12"/>
      <c r="B82" s="2"/>
      <c r="C82" s="2"/>
      <c r="D82" s="2"/>
      <c r="E82" s="2"/>
      <c r="F82" s="2"/>
      <c r="G82" s="2"/>
      <c r="H82" s="13"/>
      <c r="I82" s="2" t="s">
        <v>31</v>
      </c>
      <c r="J82" s="13"/>
      <c r="K82" s="108">
        <v>1.1200000000000001</v>
      </c>
      <c r="L82" s="109"/>
      <c r="M82" s="23">
        <f>K82*12*I64</f>
        <v>3729.6000000000004</v>
      </c>
    </row>
    <row r="83" spans="1:13" x14ac:dyDescent="0.25">
      <c r="A83" s="12"/>
      <c r="B83" s="2"/>
      <c r="C83" s="2"/>
      <c r="D83" s="2"/>
      <c r="E83" s="2"/>
      <c r="F83" s="2"/>
      <c r="G83" s="2"/>
      <c r="H83" s="13"/>
      <c r="I83" s="2" t="s">
        <v>32</v>
      </c>
      <c r="J83" s="13"/>
      <c r="K83" s="2"/>
      <c r="L83" s="13"/>
      <c r="M83" s="23"/>
    </row>
    <row r="84" spans="1:13" x14ac:dyDescent="0.25">
      <c r="A84" s="17"/>
      <c r="B84" s="18"/>
      <c r="C84" s="18"/>
      <c r="D84" s="18"/>
      <c r="E84" s="18"/>
      <c r="F84" s="18"/>
      <c r="G84" s="18"/>
      <c r="H84" s="19"/>
      <c r="I84" s="18" t="s">
        <v>33</v>
      </c>
      <c r="J84" s="19"/>
      <c r="K84" s="18"/>
      <c r="L84" s="19"/>
      <c r="M84" s="21"/>
    </row>
    <row r="85" spans="1:13" x14ac:dyDescent="0.25">
      <c r="A85" s="90" t="s">
        <v>34</v>
      </c>
      <c r="B85" s="91"/>
      <c r="C85" s="91"/>
      <c r="D85" s="91"/>
      <c r="E85" s="91"/>
      <c r="F85" s="91"/>
      <c r="G85" s="91"/>
      <c r="H85" s="92"/>
      <c r="I85" s="31" t="s">
        <v>35</v>
      </c>
      <c r="J85" s="32"/>
      <c r="K85" s="88">
        <v>0.37</v>
      </c>
      <c r="L85" s="89"/>
      <c r="M85" s="33">
        <f>K85*12*I64</f>
        <v>1232.0999999999999</v>
      </c>
    </row>
    <row r="86" spans="1:13" ht="15.75" x14ac:dyDescent="0.25">
      <c r="A86" s="85" t="s">
        <v>36</v>
      </c>
      <c r="B86" s="86"/>
      <c r="C86" s="86"/>
      <c r="D86" s="86"/>
      <c r="E86" s="86"/>
      <c r="F86" s="86"/>
      <c r="G86" s="86"/>
      <c r="H86" s="87"/>
      <c r="I86" s="34"/>
      <c r="J86" s="32"/>
      <c r="K86" s="88">
        <f>K87+K88+K90+K92+K93</f>
        <v>0.53</v>
      </c>
      <c r="L86" s="89"/>
      <c r="M86" s="35">
        <f>M87+M88+M90+M92+M93</f>
        <v>1764.9</v>
      </c>
    </row>
    <row r="87" spans="1:13" x14ac:dyDescent="0.25">
      <c r="A87" s="36" t="s">
        <v>37</v>
      </c>
      <c r="B87" s="37"/>
      <c r="C87" s="38"/>
      <c r="D87" s="38"/>
      <c r="E87" s="38"/>
      <c r="F87" s="38"/>
      <c r="G87" s="38"/>
      <c r="H87" s="13"/>
      <c r="I87" s="95" t="s">
        <v>38</v>
      </c>
      <c r="J87" s="96"/>
      <c r="K87" s="117">
        <v>0.37</v>
      </c>
      <c r="L87" s="118"/>
      <c r="M87" s="23">
        <f>K87*12*I64</f>
        <v>1232.0999999999999</v>
      </c>
    </row>
    <row r="88" spans="1:13" x14ac:dyDescent="0.25">
      <c r="A88" s="36" t="s">
        <v>39</v>
      </c>
      <c r="B88" s="37"/>
      <c r="C88" s="38"/>
      <c r="D88" s="38"/>
      <c r="E88" s="38"/>
      <c r="F88" s="38"/>
      <c r="G88" s="38"/>
      <c r="H88" s="13"/>
      <c r="I88" s="95" t="s">
        <v>40</v>
      </c>
      <c r="J88" s="96"/>
      <c r="K88" s="97">
        <v>0.06</v>
      </c>
      <c r="L88" s="98"/>
      <c r="M88" s="23">
        <f>K88*12*I64</f>
        <v>199.79999999999998</v>
      </c>
    </row>
    <row r="89" spans="1:13" x14ac:dyDescent="0.25">
      <c r="A89" s="36" t="s">
        <v>41</v>
      </c>
      <c r="B89" s="37"/>
      <c r="C89" s="38"/>
      <c r="D89" s="38"/>
      <c r="E89" s="38"/>
      <c r="F89" s="38"/>
      <c r="G89" s="38"/>
      <c r="H89" s="13"/>
      <c r="I89" s="39"/>
      <c r="J89" s="15"/>
      <c r="K89" s="40"/>
      <c r="L89" s="41"/>
      <c r="M89" s="23"/>
    </row>
    <row r="90" spans="1:13" x14ac:dyDescent="0.25">
      <c r="A90" s="36" t="s">
        <v>42</v>
      </c>
      <c r="B90" s="37"/>
      <c r="C90" s="38"/>
      <c r="D90" s="38"/>
      <c r="E90" s="38"/>
      <c r="F90" s="38"/>
      <c r="G90" s="38"/>
      <c r="H90" s="13"/>
      <c r="I90" s="95" t="s">
        <v>43</v>
      </c>
      <c r="J90" s="96"/>
      <c r="K90" s="97">
        <v>0.04</v>
      </c>
      <c r="L90" s="98"/>
      <c r="M90" s="23">
        <f>K90*12*I64</f>
        <v>133.19999999999999</v>
      </c>
    </row>
    <row r="91" spans="1:13" x14ac:dyDescent="0.25">
      <c r="A91" s="36" t="s">
        <v>44</v>
      </c>
      <c r="B91" s="37"/>
      <c r="C91" s="38"/>
      <c r="D91" s="38"/>
      <c r="E91" s="38"/>
      <c r="F91" s="38"/>
      <c r="G91" s="38"/>
      <c r="H91" s="13"/>
      <c r="I91" s="39"/>
      <c r="J91" s="15"/>
      <c r="K91" s="40"/>
      <c r="L91" s="41"/>
      <c r="M91" s="23"/>
    </row>
    <row r="92" spans="1:13" x14ac:dyDescent="0.25">
      <c r="A92" s="36" t="s">
        <v>45</v>
      </c>
      <c r="B92" s="37"/>
      <c r="C92" s="38"/>
      <c r="D92" s="38"/>
      <c r="E92" s="38"/>
      <c r="F92" s="38"/>
      <c r="G92" s="38"/>
      <c r="H92" s="13"/>
      <c r="I92" s="95" t="s">
        <v>46</v>
      </c>
      <c r="J92" s="96"/>
      <c r="K92" s="97">
        <v>0.03</v>
      </c>
      <c r="L92" s="98"/>
      <c r="M92" s="23">
        <f>K92*12*I64</f>
        <v>99.899999999999991</v>
      </c>
    </row>
    <row r="93" spans="1:13" x14ac:dyDescent="0.25">
      <c r="A93" s="42" t="s">
        <v>47</v>
      </c>
      <c r="B93" s="37"/>
      <c r="C93" s="38"/>
      <c r="D93" s="38"/>
      <c r="E93" s="38"/>
      <c r="F93" s="38"/>
      <c r="G93" s="38"/>
      <c r="H93" s="13"/>
      <c r="I93" s="95" t="s">
        <v>46</v>
      </c>
      <c r="J93" s="96"/>
      <c r="K93" s="99">
        <v>0.03</v>
      </c>
      <c r="L93" s="100"/>
      <c r="M93" s="21">
        <f>K93*12*I64</f>
        <v>99.899999999999991</v>
      </c>
    </row>
    <row r="94" spans="1:13" ht="15.75" x14ac:dyDescent="0.25">
      <c r="A94" s="85" t="s">
        <v>48</v>
      </c>
      <c r="B94" s="86"/>
      <c r="C94" s="86"/>
      <c r="D94" s="86"/>
      <c r="E94" s="86"/>
      <c r="F94" s="86"/>
      <c r="G94" s="86"/>
      <c r="H94" s="87"/>
      <c r="I94" s="34" t="s">
        <v>49</v>
      </c>
      <c r="J94" s="32"/>
      <c r="K94" s="101">
        <v>0.16</v>
      </c>
      <c r="L94" s="102"/>
      <c r="M94" s="35">
        <f>K94*12*I64</f>
        <v>532.79999999999995</v>
      </c>
    </row>
    <row r="95" spans="1:13" ht="15.75" x14ac:dyDescent="0.25">
      <c r="A95" s="103" t="s">
        <v>50</v>
      </c>
      <c r="B95" s="104"/>
      <c r="C95" s="104"/>
      <c r="D95" s="104"/>
      <c r="E95" s="104"/>
      <c r="F95" s="104"/>
      <c r="G95" s="104"/>
      <c r="H95" s="105"/>
      <c r="J95" s="13"/>
      <c r="K95" s="136"/>
      <c r="L95" s="137"/>
      <c r="M95" s="23"/>
    </row>
    <row r="96" spans="1:13" x14ac:dyDescent="0.25">
      <c r="A96" s="12" t="s">
        <v>51</v>
      </c>
      <c r="D96" s="5"/>
      <c r="H96" s="13"/>
      <c r="J96" s="13"/>
      <c r="K96" s="43"/>
      <c r="L96" s="44"/>
      <c r="M96" s="23"/>
    </row>
    <row r="97" spans="1:13" x14ac:dyDescent="0.25">
      <c r="A97" s="12" t="s">
        <v>52</v>
      </c>
      <c r="D97" s="5"/>
      <c r="H97" s="13"/>
      <c r="J97" s="13"/>
      <c r="K97" s="43"/>
      <c r="L97" s="44"/>
      <c r="M97" s="23"/>
    </row>
    <row r="98" spans="1:13" x14ac:dyDescent="0.25">
      <c r="A98" s="12" t="s">
        <v>53</v>
      </c>
      <c r="D98" s="5"/>
      <c r="H98" s="13"/>
      <c r="J98" s="13"/>
      <c r="K98" s="43"/>
      <c r="L98" s="44"/>
      <c r="M98" s="23"/>
    </row>
    <row r="99" spans="1:13" x14ac:dyDescent="0.25">
      <c r="A99" s="12" t="s">
        <v>54</v>
      </c>
      <c r="D99" s="5"/>
      <c r="F99" s="45"/>
      <c r="H99" s="13"/>
      <c r="J99" s="13"/>
      <c r="K99" s="43"/>
      <c r="L99" s="44"/>
      <c r="M99" s="23"/>
    </row>
    <row r="100" spans="1:13" x14ac:dyDescent="0.25">
      <c r="A100" s="12" t="s">
        <v>55</v>
      </c>
      <c r="H100" s="13"/>
      <c r="J100" s="13"/>
      <c r="K100" s="108">
        <f>2.51+2.21</f>
        <v>4.72</v>
      </c>
      <c r="L100" s="109"/>
      <c r="M100" s="46">
        <f>K100*12*I64</f>
        <v>15717.6</v>
      </c>
    </row>
    <row r="101" spans="1:13" x14ac:dyDescent="0.25">
      <c r="A101" s="12" t="s">
        <v>56</v>
      </c>
      <c r="H101" s="13"/>
      <c r="J101" s="13"/>
      <c r="L101" s="13"/>
      <c r="M101" s="23"/>
    </row>
    <row r="102" spans="1:13" x14ac:dyDescent="0.25">
      <c r="A102" s="12" t="s">
        <v>57</v>
      </c>
      <c r="H102" s="13"/>
      <c r="J102" s="13"/>
      <c r="L102" s="13"/>
      <c r="M102" s="23"/>
    </row>
    <row r="103" spans="1:13" x14ac:dyDescent="0.25">
      <c r="A103" s="17" t="s">
        <v>58</v>
      </c>
      <c r="B103" s="18"/>
      <c r="C103" s="18"/>
      <c r="D103" s="18"/>
      <c r="E103" s="18"/>
      <c r="F103" s="18"/>
      <c r="G103" s="18"/>
      <c r="H103" s="19"/>
      <c r="I103" s="18"/>
      <c r="J103" s="19"/>
      <c r="K103" s="18"/>
      <c r="L103" s="19"/>
      <c r="M103" s="21"/>
    </row>
    <row r="104" spans="1:13" x14ac:dyDescent="0.25">
      <c r="A104" s="90" t="s">
        <v>59</v>
      </c>
      <c r="B104" s="91"/>
      <c r="C104" s="91"/>
      <c r="D104" s="91"/>
      <c r="E104" s="91"/>
      <c r="F104" s="91"/>
      <c r="G104" s="91"/>
      <c r="H104" s="92"/>
      <c r="J104" s="47"/>
      <c r="K104" s="88">
        <f>K70+K77+K82+K85+K94+K86+K100</f>
        <v>15.879999999999999</v>
      </c>
      <c r="L104" s="89"/>
      <c r="M104" s="21">
        <f>M64+M82+M85+M86+M94+M100</f>
        <v>52880.4</v>
      </c>
    </row>
    <row r="105" spans="1:13" x14ac:dyDescent="0.25">
      <c r="A105" s="90" t="s">
        <v>60</v>
      </c>
      <c r="B105" s="91"/>
      <c r="C105" s="91"/>
      <c r="D105" s="91"/>
      <c r="E105" s="91"/>
      <c r="F105" s="91"/>
      <c r="G105" s="91"/>
      <c r="H105" s="92"/>
      <c r="I105" s="34"/>
      <c r="J105" s="48"/>
      <c r="K105" s="110">
        <v>10.92</v>
      </c>
      <c r="L105" s="111"/>
      <c r="M105" s="21">
        <f>K105*I64*12</f>
        <v>36363.600000000006</v>
      </c>
    </row>
    <row r="106" spans="1:13" ht="15.75" x14ac:dyDescent="0.25">
      <c r="A106" s="85" t="s">
        <v>61</v>
      </c>
      <c r="B106" s="86"/>
      <c r="C106" s="86"/>
      <c r="D106" s="86"/>
      <c r="E106" s="86"/>
      <c r="F106" s="86"/>
      <c r="G106" s="86"/>
      <c r="H106" s="87"/>
      <c r="I106" s="34"/>
      <c r="J106" s="32"/>
      <c r="K106" s="88">
        <v>3.45</v>
      </c>
      <c r="L106" s="89"/>
      <c r="M106" s="21">
        <f>K106*12*I64</f>
        <v>11488.500000000002</v>
      </c>
    </row>
    <row r="107" spans="1:13" ht="15.75" x14ac:dyDescent="0.25">
      <c r="A107" s="85" t="s">
        <v>62</v>
      </c>
      <c r="B107" s="86"/>
      <c r="C107" s="86"/>
      <c r="D107" s="86"/>
      <c r="E107" s="86"/>
      <c r="F107" s="86"/>
      <c r="G107" s="86"/>
      <c r="H107" s="87"/>
      <c r="I107" s="34"/>
      <c r="J107" s="32"/>
      <c r="K107" s="88">
        <v>0.81</v>
      </c>
      <c r="L107" s="89"/>
      <c r="M107" s="21">
        <f>K107*12*I64</f>
        <v>2697.3</v>
      </c>
    </row>
    <row r="108" spans="1:13" x14ac:dyDescent="0.25">
      <c r="A108" s="90"/>
      <c r="B108" s="91"/>
      <c r="C108" s="91"/>
      <c r="D108" s="91"/>
      <c r="E108" s="91"/>
      <c r="F108" s="91"/>
      <c r="G108" s="91"/>
      <c r="H108" s="92"/>
      <c r="I108" s="34"/>
      <c r="J108" s="32"/>
      <c r="K108" s="88">
        <v>0</v>
      </c>
      <c r="L108" s="89"/>
      <c r="M108" s="21">
        <f>K108*12*I64</f>
        <v>0</v>
      </c>
    </row>
    <row r="109" spans="1:13" ht="15.75" x14ac:dyDescent="0.25">
      <c r="A109" s="49" t="s">
        <v>63</v>
      </c>
      <c r="B109" s="50"/>
      <c r="C109" s="50"/>
      <c r="D109" s="50"/>
      <c r="E109" s="50"/>
      <c r="F109" s="50"/>
      <c r="G109" s="50"/>
      <c r="H109" s="51"/>
      <c r="I109" s="34"/>
      <c r="J109" s="32"/>
      <c r="K109" s="88">
        <v>0.08</v>
      </c>
      <c r="L109" s="89"/>
      <c r="M109" s="21">
        <f>K109*12*I64</f>
        <v>266.39999999999998</v>
      </c>
    </row>
    <row r="110" spans="1:13" ht="15.75" x14ac:dyDescent="0.25">
      <c r="A110" s="49" t="s">
        <v>64</v>
      </c>
      <c r="B110" s="50"/>
      <c r="C110" s="50"/>
      <c r="D110" s="50"/>
      <c r="E110" s="50"/>
      <c r="F110" s="50"/>
      <c r="G110" s="50"/>
      <c r="H110" s="51"/>
      <c r="I110" s="34"/>
      <c r="J110" s="32"/>
      <c r="K110" s="88">
        <v>0.61</v>
      </c>
      <c r="L110" s="89"/>
      <c r="M110" s="21">
        <f>K110*12*I64</f>
        <v>2031.3000000000002</v>
      </c>
    </row>
    <row r="111" spans="1:13" x14ac:dyDescent="0.25">
      <c r="A111" s="90" t="s">
        <v>65</v>
      </c>
      <c r="B111" s="91"/>
      <c r="C111" s="91"/>
      <c r="D111" s="91"/>
      <c r="E111" s="91"/>
      <c r="F111" s="91"/>
      <c r="G111" s="91"/>
      <c r="H111" s="92"/>
      <c r="I111" s="34"/>
      <c r="J111" s="48"/>
      <c r="K111" s="88">
        <f>K104+K105+K106+K107+K108+K109+K110</f>
        <v>31.749999999999993</v>
      </c>
      <c r="L111" s="89"/>
      <c r="M111" s="21">
        <f>M104+M105+M106+M107+M108+M109+M110</f>
        <v>105727.5</v>
      </c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2"/>
      <c r="J112" s="3"/>
      <c r="K112" s="4"/>
      <c r="L112" s="4"/>
      <c r="M112" s="3"/>
    </row>
    <row r="113" spans="1:13" x14ac:dyDescent="0.25">
      <c r="M113" s="5"/>
    </row>
    <row r="114" spans="1:13" x14ac:dyDescent="0.25">
      <c r="A114" s="119" t="s">
        <v>0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5"/>
    </row>
    <row r="115" spans="1:13" x14ac:dyDescent="0.25">
      <c r="A115" s="120" t="s">
        <v>1</v>
      </c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1:13" x14ac:dyDescent="0.25">
      <c r="A116" s="121" t="s">
        <v>67</v>
      </c>
      <c r="B116" s="121"/>
      <c r="C116" s="121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</row>
    <row r="117" spans="1:13" x14ac:dyDescent="0.25">
      <c r="A117" s="6"/>
      <c r="B117" s="7"/>
      <c r="C117" s="7" t="s">
        <v>3</v>
      </c>
      <c r="D117" s="7"/>
      <c r="E117" s="7"/>
      <c r="F117" s="7"/>
      <c r="G117" s="7"/>
      <c r="H117" s="8"/>
      <c r="I117" s="7" t="s">
        <v>4</v>
      </c>
      <c r="J117" s="8"/>
      <c r="K117" s="9" t="s">
        <v>5</v>
      </c>
      <c r="L117" s="10"/>
      <c r="M117" s="11"/>
    </row>
    <row r="118" spans="1:13" x14ac:dyDescent="0.25">
      <c r="A118" s="12"/>
      <c r="B118" s="2"/>
      <c r="C118" s="2"/>
      <c r="D118" s="2"/>
      <c r="E118" s="2"/>
      <c r="F118" s="2"/>
      <c r="G118" s="2"/>
      <c r="H118" s="13"/>
      <c r="I118" s="2"/>
      <c r="J118" s="13"/>
      <c r="K118" s="14" t="s">
        <v>7</v>
      </c>
      <c r="L118" s="15"/>
      <c r="M118" s="16" t="s">
        <v>8</v>
      </c>
    </row>
    <row r="119" spans="1:13" x14ac:dyDescent="0.25">
      <c r="A119" s="17"/>
      <c r="B119" s="18"/>
      <c r="C119" s="18"/>
      <c r="D119" s="18"/>
      <c r="E119" s="18"/>
      <c r="F119" s="18"/>
      <c r="G119" s="18"/>
      <c r="H119" s="19"/>
      <c r="I119" s="122" t="s">
        <v>9</v>
      </c>
      <c r="J119" s="123"/>
      <c r="K119" s="18" t="s">
        <v>10</v>
      </c>
      <c r="L119" s="19"/>
      <c r="M119" s="20" t="s">
        <v>11</v>
      </c>
    </row>
    <row r="120" spans="1:13" x14ac:dyDescent="0.25">
      <c r="A120" s="90"/>
      <c r="B120" s="91"/>
      <c r="C120" s="91"/>
      <c r="D120" s="91"/>
      <c r="E120" s="91"/>
      <c r="F120" s="91"/>
      <c r="G120" s="91"/>
      <c r="H120" s="92"/>
      <c r="I120" s="124">
        <v>206</v>
      </c>
      <c r="J120" s="125"/>
      <c r="K120" s="126">
        <f>K126+K130</f>
        <v>8.98</v>
      </c>
      <c r="L120" s="145"/>
      <c r="M120" s="21">
        <f>M126+M130</f>
        <v>22198.559999999998</v>
      </c>
    </row>
    <row r="121" spans="1:13" x14ac:dyDescent="0.25">
      <c r="A121" s="22" t="s">
        <v>13</v>
      </c>
      <c r="F121" s="2"/>
      <c r="H121" s="13"/>
      <c r="J121" s="13"/>
      <c r="L121" s="13"/>
      <c r="M121" s="23"/>
    </row>
    <row r="122" spans="1:13" x14ac:dyDescent="0.25">
      <c r="A122" s="22" t="s">
        <v>14</v>
      </c>
      <c r="F122" s="2"/>
      <c r="H122" s="13"/>
      <c r="J122" s="13"/>
      <c r="L122" s="13"/>
      <c r="M122" s="23"/>
    </row>
    <row r="123" spans="1:13" x14ac:dyDescent="0.25">
      <c r="A123" s="24" t="s">
        <v>15</v>
      </c>
      <c r="B123" s="25"/>
      <c r="C123" s="25"/>
      <c r="D123" s="25"/>
      <c r="E123" s="25"/>
      <c r="F123" s="26"/>
      <c r="G123" s="25"/>
      <c r="H123" s="27"/>
      <c r="J123" s="13"/>
      <c r="L123" s="13"/>
      <c r="M123" s="23"/>
    </row>
    <row r="124" spans="1:13" x14ac:dyDescent="0.25">
      <c r="A124" s="24" t="s">
        <v>16</v>
      </c>
      <c r="B124" s="25"/>
      <c r="C124" s="25"/>
      <c r="D124" s="25"/>
      <c r="E124" s="25"/>
      <c r="F124" s="26"/>
      <c r="G124" s="25"/>
      <c r="H124" s="27"/>
      <c r="J124" s="13"/>
      <c r="L124" s="13"/>
      <c r="M124" s="23"/>
    </row>
    <row r="125" spans="1:13" x14ac:dyDescent="0.25">
      <c r="A125" s="24" t="s">
        <v>68</v>
      </c>
      <c r="B125" s="25"/>
      <c r="C125" s="25"/>
      <c r="D125" s="25"/>
      <c r="E125" s="25"/>
      <c r="F125" s="26"/>
      <c r="G125" s="25"/>
      <c r="H125" s="27"/>
      <c r="J125" s="13"/>
      <c r="L125" s="13"/>
      <c r="M125" s="23"/>
    </row>
    <row r="126" spans="1:13" x14ac:dyDescent="0.25">
      <c r="A126" s="24"/>
      <c r="B126" s="25"/>
      <c r="C126" s="25"/>
      <c r="D126" s="25"/>
      <c r="E126" s="25"/>
      <c r="F126" s="26"/>
      <c r="G126" s="25"/>
      <c r="H126" s="27"/>
      <c r="J126" s="13"/>
      <c r="K126" s="112">
        <v>4.93</v>
      </c>
      <c r="L126" s="113"/>
      <c r="M126" s="23">
        <f>K126*I120*12</f>
        <v>12186.96</v>
      </c>
    </row>
    <row r="127" spans="1:13" x14ac:dyDescent="0.25">
      <c r="A127" s="22" t="s">
        <v>22</v>
      </c>
      <c r="B127" s="25"/>
      <c r="C127" s="25"/>
      <c r="D127" s="25"/>
      <c r="E127" s="25"/>
      <c r="F127" s="26"/>
      <c r="G127" s="25"/>
      <c r="H127" s="27"/>
      <c r="J127" s="13"/>
      <c r="L127" s="13"/>
      <c r="M127" s="23"/>
    </row>
    <row r="128" spans="1:13" x14ac:dyDescent="0.25">
      <c r="A128" s="24" t="s">
        <v>23</v>
      </c>
      <c r="B128" s="25"/>
      <c r="C128" s="25"/>
      <c r="D128" s="25"/>
      <c r="E128" s="25"/>
      <c r="F128" s="26"/>
      <c r="G128" s="25"/>
      <c r="H128" s="27"/>
      <c r="J128" s="13"/>
      <c r="L128" s="13"/>
      <c r="M128" s="23"/>
    </row>
    <row r="129" spans="1:13" x14ac:dyDescent="0.25">
      <c r="A129" s="24" t="s">
        <v>69</v>
      </c>
      <c r="B129" s="25"/>
      <c r="C129" s="25"/>
      <c r="D129" s="25"/>
      <c r="E129" s="25"/>
      <c r="F129" s="26"/>
      <c r="G129" s="25"/>
      <c r="H129" s="27"/>
      <c r="J129" s="13"/>
      <c r="L129" s="13"/>
      <c r="M129" s="23"/>
    </row>
    <row r="130" spans="1:13" x14ac:dyDescent="0.25">
      <c r="A130" s="24" t="s">
        <v>70</v>
      </c>
      <c r="B130" s="25"/>
      <c r="C130" s="25"/>
      <c r="D130" s="25"/>
      <c r="E130" s="25"/>
      <c r="F130" s="26"/>
      <c r="G130" s="25"/>
      <c r="H130" s="27"/>
      <c r="I130" s="17"/>
      <c r="J130" s="19"/>
      <c r="K130" s="138">
        <v>4.05</v>
      </c>
      <c r="L130" s="139"/>
      <c r="M130" s="21">
        <f>K130*I120*12</f>
        <v>10011.599999999999</v>
      </c>
    </row>
    <row r="131" spans="1:13" x14ac:dyDescent="0.25">
      <c r="A131" s="128" t="s">
        <v>28</v>
      </c>
      <c r="B131" s="129"/>
      <c r="C131" s="129"/>
      <c r="D131" s="129"/>
      <c r="E131" s="129"/>
      <c r="F131" s="129"/>
      <c r="G131" s="129"/>
      <c r="H131" s="130"/>
      <c r="I131" s="2" t="s">
        <v>29</v>
      </c>
      <c r="J131" s="13"/>
      <c r="K131" s="2"/>
      <c r="L131" s="13"/>
      <c r="M131" s="23"/>
    </row>
    <row r="132" spans="1:13" x14ac:dyDescent="0.25">
      <c r="A132" s="12"/>
      <c r="B132" s="2"/>
      <c r="C132" s="2"/>
      <c r="D132" s="2"/>
      <c r="E132" s="2"/>
      <c r="F132" s="2"/>
      <c r="G132" s="2"/>
      <c r="H132" s="13"/>
      <c r="I132" s="2" t="s">
        <v>30</v>
      </c>
      <c r="J132" s="13"/>
      <c r="K132" s="2"/>
      <c r="L132" s="13"/>
      <c r="M132" s="23"/>
    </row>
    <row r="133" spans="1:13" x14ac:dyDescent="0.25">
      <c r="A133" s="12"/>
      <c r="B133" s="2"/>
      <c r="C133" s="2"/>
      <c r="D133" s="2"/>
      <c r="E133" s="2"/>
      <c r="F133" s="2"/>
      <c r="G133" s="2"/>
      <c r="H133" s="13"/>
      <c r="I133" s="2" t="s">
        <v>31</v>
      </c>
      <c r="J133" s="13"/>
      <c r="K133" s="108">
        <v>1.1200000000000001</v>
      </c>
      <c r="L133" s="109"/>
      <c r="M133" s="23">
        <f>K133*12*I120</f>
        <v>2768.6400000000003</v>
      </c>
    </row>
    <row r="134" spans="1:13" x14ac:dyDescent="0.25">
      <c r="A134" s="12"/>
      <c r="B134" s="2"/>
      <c r="C134" s="2"/>
      <c r="D134" s="2"/>
      <c r="E134" s="2"/>
      <c r="F134" s="2"/>
      <c r="G134" s="2"/>
      <c r="H134" s="13"/>
      <c r="I134" s="2" t="s">
        <v>32</v>
      </c>
      <c r="J134" s="13"/>
      <c r="K134" s="2"/>
      <c r="L134" s="13"/>
      <c r="M134" s="23"/>
    </row>
    <row r="135" spans="1:13" x14ac:dyDescent="0.25">
      <c r="A135" s="17"/>
      <c r="B135" s="18"/>
      <c r="C135" s="18"/>
      <c r="D135" s="18"/>
      <c r="E135" s="18"/>
      <c r="F135" s="18"/>
      <c r="G135" s="18"/>
      <c r="H135" s="19"/>
      <c r="I135" s="18" t="s">
        <v>33</v>
      </c>
      <c r="J135" s="19"/>
      <c r="K135" s="18"/>
      <c r="L135" s="19"/>
      <c r="M135" s="21"/>
    </row>
    <row r="136" spans="1:13" ht="15.75" x14ac:dyDescent="0.25">
      <c r="A136" s="103" t="s">
        <v>71</v>
      </c>
      <c r="B136" s="104"/>
      <c r="C136" s="104"/>
      <c r="D136" s="104"/>
      <c r="E136" s="104"/>
      <c r="F136" s="104"/>
      <c r="G136" s="104"/>
      <c r="H136" s="105"/>
      <c r="J136" s="13"/>
      <c r="K136" s="146">
        <v>2.94</v>
      </c>
      <c r="L136" s="148"/>
      <c r="M136" s="46">
        <f>K136*12*I120</f>
        <v>7267.68</v>
      </c>
    </row>
    <row r="137" spans="1:13" x14ac:dyDescent="0.25">
      <c r="A137" s="90" t="s">
        <v>59</v>
      </c>
      <c r="B137" s="91"/>
      <c r="C137" s="91"/>
      <c r="D137" s="91"/>
      <c r="E137" s="91"/>
      <c r="F137" s="91"/>
      <c r="G137" s="91"/>
      <c r="H137" s="92"/>
      <c r="J137" s="47"/>
      <c r="K137" s="88">
        <f>K126+K130+K133+K136</f>
        <v>13.040000000000001</v>
      </c>
      <c r="L137" s="89"/>
      <c r="M137" s="21">
        <f>M120+M133+M136</f>
        <v>32234.879999999997</v>
      </c>
    </row>
    <row r="138" spans="1:13" x14ac:dyDescent="0.25">
      <c r="A138" s="90" t="s">
        <v>72</v>
      </c>
      <c r="B138" s="91"/>
      <c r="C138" s="91"/>
      <c r="D138" s="91"/>
      <c r="E138" s="91"/>
      <c r="F138" s="91"/>
      <c r="G138" s="91"/>
      <c r="H138" s="92"/>
      <c r="I138" s="34"/>
      <c r="J138" s="48"/>
      <c r="K138" s="88">
        <f>K137</f>
        <v>13.040000000000001</v>
      </c>
      <c r="L138" s="89"/>
      <c r="M138" s="21">
        <f>M137</f>
        <v>32234.879999999997</v>
      </c>
    </row>
    <row r="139" spans="1:13" x14ac:dyDescent="0.25">
      <c r="M139" s="5"/>
    </row>
    <row r="140" spans="1:13" x14ac:dyDescent="0.25">
      <c r="A140" s="119" t="s">
        <v>0</v>
      </c>
      <c r="B140" s="119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5"/>
    </row>
    <row r="141" spans="1:13" x14ac:dyDescent="0.25">
      <c r="A141" s="120" t="s">
        <v>1</v>
      </c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1:13" x14ac:dyDescent="0.25">
      <c r="A142" s="121" t="s">
        <v>73</v>
      </c>
      <c r="B142" s="121"/>
      <c r="C142" s="121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</row>
    <row r="143" spans="1:13" x14ac:dyDescent="0.25">
      <c r="A143" s="6"/>
      <c r="B143" s="7"/>
      <c r="C143" s="7" t="s">
        <v>3</v>
      </c>
      <c r="D143" s="7"/>
      <c r="E143" s="7"/>
      <c r="F143" s="7"/>
      <c r="G143" s="7"/>
      <c r="H143" s="8"/>
      <c r="I143" s="7" t="s">
        <v>4</v>
      </c>
      <c r="J143" s="8"/>
      <c r="K143" s="9" t="s">
        <v>5</v>
      </c>
      <c r="L143" s="10"/>
      <c r="M143" s="11"/>
    </row>
    <row r="144" spans="1:13" x14ac:dyDescent="0.25">
      <c r="A144" s="12"/>
      <c r="B144" s="2"/>
      <c r="C144" s="2"/>
      <c r="D144" s="2"/>
      <c r="E144" s="2"/>
      <c r="F144" s="2"/>
      <c r="G144" s="2"/>
      <c r="H144" s="13"/>
      <c r="I144" s="2"/>
      <c r="J144" s="13"/>
      <c r="K144" s="14" t="s">
        <v>7</v>
      </c>
      <c r="L144" s="15"/>
      <c r="M144" s="16" t="s">
        <v>8</v>
      </c>
    </row>
    <row r="145" spans="1:13" x14ac:dyDescent="0.25">
      <c r="A145" s="17"/>
      <c r="B145" s="18"/>
      <c r="C145" s="18"/>
      <c r="D145" s="18"/>
      <c r="E145" s="18"/>
      <c r="F145" s="18"/>
      <c r="G145" s="18"/>
      <c r="H145" s="19"/>
      <c r="I145" s="122" t="s">
        <v>9</v>
      </c>
      <c r="J145" s="123"/>
      <c r="K145" s="18" t="s">
        <v>10</v>
      </c>
      <c r="L145" s="19"/>
      <c r="M145" s="20" t="s">
        <v>11</v>
      </c>
    </row>
    <row r="146" spans="1:13" x14ac:dyDescent="0.25">
      <c r="A146" s="90"/>
      <c r="B146" s="91"/>
      <c r="C146" s="91"/>
      <c r="D146" s="91"/>
      <c r="E146" s="91"/>
      <c r="F146" s="91"/>
      <c r="G146" s="91"/>
      <c r="H146" s="92"/>
      <c r="I146" s="124">
        <v>355.5</v>
      </c>
      <c r="J146" s="125"/>
      <c r="K146" s="126">
        <f>K152+K156</f>
        <v>8.98</v>
      </c>
      <c r="L146" s="145"/>
      <c r="M146" s="21">
        <f>M152+M156</f>
        <v>38308.68</v>
      </c>
    </row>
    <row r="147" spans="1:13" x14ac:dyDescent="0.25">
      <c r="A147" s="22" t="s">
        <v>13</v>
      </c>
      <c r="F147" s="2"/>
      <c r="H147" s="13"/>
      <c r="J147" s="13"/>
      <c r="L147" s="13"/>
      <c r="M147" s="23"/>
    </row>
    <row r="148" spans="1:13" x14ac:dyDescent="0.25">
      <c r="A148" s="22" t="s">
        <v>14</v>
      </c>
      <c r="F148" s="2"/>
      <c r="H148" s="13"/>
      <c r="J148" s="13"/>
      <c r="L148" s="13"/>
      <c r="M148" s="23"/>
    </row>
    <row r="149" spans="1:13" x14ac:dyDescent="0.25">
      <c r="A149" s="24" t="s">
        <v>15</v>
      </c>
      <c r="B149" s="25"/>
      <c r="C149" s="25"/>
      <c r="D149" s="25"/>
      <c r="E149" s="25"/>
      <c r="F149" s="26"/>
      <c r="G149" s="25"/>
      <c r="H149" s="27"/>
      <c r="J149" s="13"/>
      <c r="L149" s="13"/>
      <c r="M149" s="23"/>
    </row>
    <row r="150" spans="1:13" x14ac:dyDescent="0.25">
      <c r="A150" s="24" t="s">
        <v>16</v>
      </c>
      <c r="B150" s="25"/>
      <c r="C150" s="25"/>
      <c r="D150" s="25"/>
      <c r="E150" s="25"/>
      <c r="F150" s="26"/>
      <c r="G150" s="25"/>
      <c r="H150" s="27"/>
      <c r="J150" s="13"/>
      <c r="L150" s="13"/>
      <c r="M150" s="23"/>
    </row>
    <row r="151" spans="1:13" x14ac:dyDescent="0.25">
      <c r="A151" s="24" t="s">
        <v>68</v>
      </c>
      <c r="B151" s="25"/>
      <c r="C151" s="25"/>
      <c r="D151" s="25"/>
      <c r="E151" s="25"/>
      <c r="F151" s="26"/>
      <c r="G151" s="25"/>
      <c r="H151" s="27"/>
      <c r="J151" s="13"/>
      <c r="L151" s="13"/>
      <c r="M151" s="23"/>
    </row>
    <row r="152" spans="1:13" x14ac:dyDescent="0.25">
      <c r="A152" s="24"/>
      <c r="B152" s="25"/>
      <c r="C152" s="25"/>
      <c r="D152" s="25"/>
      <c r="E152" s="25"/>
      <c r="F152" s="26"/>
      <c r="G152" s="25"/>
      <c r="H152" s="27"/>
      <c r="J152" s="13"/>
      <c r="K152" s="112">
        <v>4.93</v>
      </c>
      <c r="L152" s="113"/>
      <c r="M152" s="23">
        <f>K152*I146*12</f>
        <v>21031.38</v>
      </c>
    </row>
    <row r="153" spans="1:13" x14ac:dyDescent="0.25">
      <c r="A153" s="22" t="s">
        <v>22</v>
      </c>
      <c r="B153" s="25"/>
      <c r="C153" s="25"/>
      <c r="D153" s="25"/>
      <c r="E153" s="25"/>
      <c r="F153" s="26"/>
      <c r="G153" s="25"/>
      <c r="H153" s="27"/>
      <c r="J153" s="13"/>
      <c r="L153" s="13"/>
      <c r="M153" s="23"/>
    </row>
    <row r="154" spans="1:13" x14ac:dyDescent="0.25">
      <c r="A154" s="24" t="s">
        <v>23</v>
      </c>
      <c r="B154" s="25"/>
      <c r="C154" s="25"/>
      <c r="D154" s="25"/>
      <c r="E154" s="25"/>
      <c r="F154" s="26"/>
      <c r="G154" s="25"/>
      <c r="H154" s="27"/>
      <c r="J154" s="13"/>
      <c r="L154" s="13"/>
      <c r="M154" s="23"/>
    </row>
    <row r="155" spans="1:13" x14ac:dyDescent="0.25">
      <c r="A155" s="24" t="s">
        <v>69</v>
      </c>
      <c r="B155" s="25"/>
      <c r="C155" s="25"/>
      <c r="D155" s="25"/>
      <c r="E155" s="25"/>
      <c r="F155" s="26"/>
      <c r="G155" s="25"/>
      <c r="H155" s="27"/>
      <c r="J155" s="13"/>
      <c r="L155" s="13"/>
      <c r="M155" s="23"/>
    </row>
    <row r="156" spans="1:13" x14ac:dyDescent="0.25">
      <c r="A156" s="24"/>
      <c r="B156" s="25"/>
      <c r="C156" s="25"/>
      <c r="D156" s="25"/>
      <c r="E156" s="25"/>
      <c r="F156" s="26"/>
      <c r="G156" s="25"/>
      <c r="H156" s="27"/>
      <c r="I156" s="17"/>
      <c r="J156" s="19"/>
      <c r="K156" s="138">
        <v>4.05</v>
      </c>
      <c r="L156" s="139"/>
      <c r="M156" s="21">
        <f>K156*I146*12</f>
        <v>17277.3</v>
      </c>
    </row>
    <row r="157" spans="1:13" x14ac:dyDescent="0.25">
      <c r="A157" s="128" t="s">
        <v>28</v>
      </c>
      <c r="B157" s="129"/>
      <c r="C157" s="129"/>
      <c r="D157" s="129"/>
      <c r="E157" s="129"/>
      <c r="F157" s="129"/>
      <c r="G157" s="129"/>
      <c r="H157" s="130"/>
      <c r="I157" s="2" t="s">
        <v>29</v>
      </c>
      <c r="J157" s="13"/>
      <c r="K157" s="2"/>
      <c r="L157" s="13"/>
      <c r="M157" s="23"/>
    </row>
    <row r="158" spans="1:13" x14ac:dyDescent="0.25">
      <c r="A158" s="12"/>
      <c r="B158" s="2"/>
      <c r="C158" s="2"/>
      <c r="D158" s="2"/>
      <c r="E158" s="2"/>
      <c r="F158" s="2"/>
      <c r="G158" s="2"/>
      <c r="H158" s="13"/>
      <c r="I158" s="2" t="s">
        <v>30</v>
      </c>
      <c r="J158" s="13"/>
      <c r="K158" s="2"/>
      <c r="L158" s="13"/>
      <c r="M158" s="23"/>
    </row>
    <row r="159" spans="1:13" x14ac:dyDescent="0.25">
      <c r="A159" s="12"/>
      <c r="B159" s="2"/>
      <c r="C159" s="2"/>
      <c r="D159" s="2"/>
      <c r="E159" s="2"/>
      <c r="F159" s="2"/>
      <c r="G159" s="2"/>
      <c r="H159" s="13"/>
      <c r="I159" s="2" t="s">
        <v>31</v>
      </c>
      <c r="J159" s="13"/>
      <c r="K159" s="108">
        <v>1.1200000000000001</v>
      </c>
      <c r="L159" s="109"/>
      <c r="M159" s="23">
        <f>K159*12*I146</f>
        <v>4777.92</v>
      </c>
    </row>
    <row r="160" spans="1:13" x14ac:dyDescent="0.25">
      <c r="A160" s="12"/>
      <c r="B160" s="2"/>
      <c r="C160" s="2"/>
      <c r="D160" s="2"/>
      <c r="E160" s="2"/>
      <c r="F160" s="2"/>
      <c r="G160" s="2"/>
      <c r="H160" s="13"/>
      <c r="I160" s="2" t="s">
        <v>32</v>
      </c>
      <c r="J160" s="13"/>
      <c r="K160" s="2"/>
      <c r="L160" s="13"/>
      <c r="M160" s="23"/>
    </row>
    <row r="161" spans="1:13" x14ac:dyDescent="0.25">
      <c r="A161" s="17"/>
      <c r="B161" s="18"/>
      <c r="C161" s="18"/>
      <c r="D161" s="18"/>
      <c r="E161" s="18"/>
      <c r="F161" s="18"/>
      <c r="G161" s="18"/>
      <c r="H161" s="19"/>
      <c r="I161" s="18" t="s">
        <v>33</v>
      </c>
      <c r="J161" s="19"/>
      <c r="K161" s="18"/>
      <c r="L161" s="19"/>
      <c r="M161" s="21"/>
    </row>
    <row r="162" spans="1:13" x14ac:dyDescent="0.25">
      <c r="A162" s="131" t="s">
        <v>74</v>
      </c>
      <c r="B162" s="132"/>
      <c r="C162" s="132"/>
      <c r="D162" s="132"/>
      <c r="E162" s="132"/>
      <c r="F162" s="132"/>
      <c r="G162" s="132"/>
      <c r="H162" s="133"/>
      <c r="I162" s="52"/>
      <c r="J162" s="13"/>
      <c r="K162" s="149">
        <f>K163+K169</f>
        <v>1.8900000000000001</v>
      </c>
      <c r="L162" s="150"/>
      <c r="M162" s="53">
        <f>M163+M169</f>
        <v>8062.74</v>
      </c>
    </row>
    <row r="163" spans="1:13" x14ac:dyDescent="0.25">
      <c r="A163" s="114" t="s">
        <v>75</v>
      </c>
      <c r="B163" s="115"/>
      <c r="C163" s="115"/>
      <c r="D163" s="115"/>
      <c r="E163" s="115"/>
      <c r="F163" s="115"/>
      <c r="G163" s="115"/>
      <c r="H163" s="116"/>
      <c r="J163" s="13"/>
      <c r="K163" s="108">
        <f>K164+K165+K166+K168</f>
        <v>1.1100000000000001</v>
      </c>
      <c r="L163" s="109"/>
      <c r="M163" s="46">
        <f>M164+M165+M166+M168</f>
        <v>4735.26</v>
      </c>
    </row>
    <row r="164" spans="1:13" x14ac:dyDescent="0.25">
      <c r="A164" s="12" t="s">
        <v>76</v>
      </c>
      <c r="H164" s="13"/>
      <c r="I164" t="s">
        <v>77</v>
      </c>
      <c r="J164" s="13"/>
      <c r="K164" s="112">
        <v>0.81</v>
      </c>
      <c r="L164" s="113"/>
      <c r="M164" s="23">
        <f>K164*12*I146</f>
        <v>3455.46</v>
      </c>
    </row>
    <row r="165" spans="1:13" x14ac:dyDescent="0.25">
      <c r="A165" s="12" t="s">
        <v>78</v>
      </c>
      <c r="H165" s="13"/>
      <c r="I165" t="s">
        <v>79</v>
      </c>
      <c r="J165" s="13"/>
      <c r="K165" s="112">
        <v>0.18</v>
      </c>
      <c r="L165" s="113"/>
      <c r="M165" s="23">
        <f>K165*12*I146</f>
        <v>767.88</v>
      </c>
    </row>
    <row r="166" spans="1:13" x14ac:dyDescent="0.25">
      <c r="A166" s="12" t="s">
        <v>80</v>
      </c>
      <c r="H166" s="13"/>
      <c r="I166" t="s">
        <v>81</v>
      </c>
      <c r="J166" s="13"/>
      <c r="K166" s="112">
        <v>0.08</v>
      </c>
      <c r="L166" s="113"/>
      <c r="M166" s="23">
        <f>K166*12*I146</f>
        <v>341.28</v>
      </c>
    </row>
    <row r="167" spans="1:13" x14ac:dyDescent="0.25">
      <c r="A167" s="12" t="s">
        <v>82</v>
      </c>
      <c r="H167" s="13"/>
      <c r="J167" s="13"/>
      <c r="L167" s="13"/>
      <c r="M167" s="23"/>
    </row>
    <row r="168" spans="1:13" x14ac:dyDescent="0.25">
      <c r="A168" s="12" t="s">
        <v>83</v>
      </c>
      <c r="H168" s="13"/>
      <c r="I168" t="s">
        <v>84</v>
      </c>
      <c r="J168" s="13"/>
      <c r="K168" s="112">
        <v>0.04</v>
      </c>
      <c r="L168" s="113"/>
      <c r="M168" s="23">
        <f>K168*12*I146</f>
        <v>170.64</v>
      </c>
    </row>
    <row r="169" spans="1:13" x14ac:dyDescent="0.25">
      <c r="A169" s="114" t="s">
        <v>85</v>
      </c>
      <c r="B169" s="115"/>
      <c r="C169" s="115"/>
      <c r="D169" s="115"/>
      <c r="E169" s="115"/>
      <c r="F169" s="115"/>
      <c r="G169" s="115"/>
      <c r="H169" s="116"/>
      <c r="J169" s="13"/>
      <c r="K169" s="108">
        <f>K170+K171+K172</f>
        <v>0.78</v>
      </c>
      <c r="L169" s="109"/>
      <c r="M169" s="46">
        <f>M170+M171+M172</f>
        <v>3327.48</v>
      </c>
    </row>
    <row r="170" spans="1:13" x14ac:dyDescent="0.25">
      <c r="A170" s="12" t="s">
        <v>86</v>
      </c>
      <c r="H170" s="13"/>
      <c r="I170" t="s">
        <v>81</v>
      </c>
      <c r="J170" s="13"/>
      <c r="K170" s="112">
        <v>0.28000000000000003</v>
      </c>
      <c r="L170" s="113"/>
      <c r="M170" s="23">
        <f>K170*12*I146</f>
        <v>1194.48</v>
      </c>
    </row>
    <row r="171" spans="1:13" x14ac:dyDescent="0.25">
      <c r="A171" s="12" t="s">
        <v>87</v>
      </c>
      <c r="H171" s="13"/>
      <c r="I171" t="s">
        <v>77</v>
      </c>
      <c r="J171" s="13"/>
      <c r="K171" s="112">
        <v>0.46</v>
      </c>
      <c r="L171" s="113"/>
      <c r="M171" s="23">
        <f>K171*12*I146</f>
        <v>1962.3600000000001</v>
      </c>
    </row>
    <row r="172" spans="1:13" x14ac:dyDescent="0.25">
      <c r="A172" s="12" t="s">
        <v>88</v>
      </c>
      <c r="H172" s="13"/>
      <c r="I172" t="s">
        <v>81</v>
      </c>
      <c r="J172" s="13"/>
      <c r="K172" s="138">
        <v>0.04</v>
      </c>
      <c r="L172" s="139"/>
      <c r="M172" s="21">
        <f>K172*12*I146</f>
        <v>170.64</v>
      </c>
    </row>
    <row r="173" spans="1:13" ht="15.75" x14ac:dyDescent="0.25">
      <c r="A173" s="85" t="s">
        <v>36</v>
      </c>
      <c r="B173" s="86"/>
      <c r="C173" s="86"/>
      <c r="D173" s="86"/>
      <c r="E173" s="86"/>
      <c r="F173" s="86"/>
      <c r="G173" s="86"/>
      <c r="H173" s="87"/>
      <c r="I173" s="34"/>
      <c r="J173" s="32"/>
      <c r="K173" s="88">
        <f>K174+K175+K177+K179+K180</f>
        <v>2.13</v>
      </c>
      <c r="L173" s="89"/>
      <c r="M173" s="35">
        <f>M174+M175+M177+M179+M180</f>
        <v>9086.58</v>
      </c>
    </row>
    <row r="174" spans="1:13" x14ac:dyDescent="0.25">
      <c r="A174" s="36" t="s">
        <v>89</v>
      </c>
      <c r="B174" s="37"/>
      <c r="C174" s="38"/>
      <c r="D174" s="38"/>
      <c r="E174" s="38"/>
      <c r="F174" s="38"/>
      <c r="G174" s="38"/>
      <c r="H174" s="13"/>
      <c r="I174" s="95" t="s">
        <v>38</v>
      </c>
      <c r="J174" s="96"/>
      <c r="K174" s="117">
        <v>0.56999999999999995</v>
      </c>
      <c r="L174" s="118"/>
      <c r="M174" s="23">
        <f>K174*12*I146</f>
        <v>2431.62</v>
      </c>
    </row>
    <row r="175" spans="1:13" x14ac:dyDescent="0.25">
      <c r="A175" s="36" t="s">
        <v>39</v>
      </c>
      <c r="B175" s="37"/>
      <c r="C175" s="38"/>
      <c r="D175" s="38"/>
      <c r="E175" s="38"/>
      <c r="F175" s="38"/>
      <c r="G175" s="38"/>
      <c r="H175" s="13"/>
      <c r="I175" s="95" t="s">
        <v>90</v>
      </c>
      <c r="J175" s="96"/>
      <c r="K175" s="97">
        <v>1.35</v>
      </c>
      <c r="L175" s="98"/>
      <c r="M175" s="23">
        <f>K175*12*I146</f>
        <v>5759.1000000000013</v>
      </c>
    </row>
    <row r="176" spans="1:13" x14ac:dyDescent="0.25">
      <c r="A176" s="36" t="s">
        <v>41</v>
      </c>
      <c r="B176" s="37"/>
      <c r="C176" s="38"/>
      <c r="D176" s="38"/>
      <c r="E176" s="38"/>
      <c r="F176" s="38"/>
      <c r="G176" s="38"/>
      <c r="H176" s="13"/>
      <c r="I176" s="39"/>
      <c r="J176" s="15"/>
      <c r="K176" s="40"/>
      <c r="L176" s="41"/>
      <c r="M176" s="23"/>
    </row>
    <row r="177" spans="1:13" x14ac:dyDescent="0.25">
      <c r="A177" s="36" t="s">
        <v>42</v>
      </c>
      <c r="B177" s="37"/>
      <c r="C177" s="38"/>
      <c r="D177" s="38"/>
      <c r="E177" s="38"/>
      <c r="F177" s="38"/>
      <c r="G177" s="38"/>
      <c r="H177" s="13"/>
      <c r="I177" s="95" t="s">
        <v>43</v>
      </c>
      <c r="J177" s="96"/>
      <c r="K177" s="97">
        <v>0.09</v>
      </c>
      <c r="L177" s="98"/>
      <c r="M177" s="23">
        <f>K177*12*I146</f>
        <v>383.94</v>
      </c>
    </row>
    <row r="178" spans="1:13" x14ac:dyDescent="0.25">
      <c r="A178" s="36" t="s">
        <v>44</v>
      </c>
      <c r="B178" s="37"/>
      <c r="C178" s="38"/>
      <c r="D178" s="38"/>
      <c r="E178" s="38"/>
      <c r="F178" s="38"/>
      <c r="G178" s="38"/>
      <c r="H178" s="13"/>
      <c r="I178" s="39"/>
      <c r="J178" s="15"/>
      <c r="K178" s="40"/>
      <c r="L178" s="41"/>
      <c r="M178" s="23"/>
    </row>
    <row r="179" spans="1:13" x14ac:dyDescent="0.25">
      <c r="A179" s="36" t="s">
        <v>45</v>
      </c>
      <c r="B179" s="37"/>
      <c r="C179" s="38"/>
      <c r="D179" s="38"/>
      <c r="E179" s="38"/>
      <c r="F179" s="38"/>
      <c r="G179" s="38"/>
      <c r="H179" s="13"/>
      <c r="I179" s="95" t="s">
        <v>43</v>
      </c>
      <c r="J179" s="96"/>
      <c r="K179" s="97">
        <v>0.06</v>
      </c>
      <c r="L179" s="98"/>
      <c r="M179" s="23">
        <f>K179*12*I146</f>
        <v>255.95999999999998</v>
      </c>
    </row>
    <row r="180" spans="1:13" x14ac:dyDescent="0.25">
      <c r="A180" s="42" t="s">
        <v>91</v>
      </c>
      <c r="B180" s="37"/>
      <c r="C180" s="38"/>
      <c r="D180" s="38"/>
      <c r="E180" s="38"/>
      <c r="F180" s="38"/>
      <c r="G180" s="38"/>
      <c r="H180" s="13"/>
      <c r="I180" s="95" t="s">
        <v>46</v>
      </c>
      <c r="J180" s="96"/>
      <c r="K180" s="99">
        <v>0.06</v>
      </c>
      <c r="L180" s="100"/>
      <c r="M180" s="21">
        <f>K180*12*I146</f>
        <v>255.95999999999998</v>
      </c>
    </row>
    <row r="181" spans="1:13" ht="15.75" x14ac:dyDescent="0.25">
      <c r="A181" s="85" t="s">
        <v>50</v>
      </c>
      <c r="B181" s="86"/>
      <c r="C181" s="86"/>
      <c r="D181" s="86"/>
      <c r="E181" s="86"/>
      <c r="F181" s="86"/>
      <c r="G181" s="86"/>
      <c r="H181" s="87"/>
      <c r="I181" s="34"/>
      <c r="J181" s="32"/>
      <c r="K181" s="101">
        <v>5.58</v>
      </c>
      <c r="L181" s="102"/>
      <c r="M181" s="35">
        <f>K181*12*I146</f>
        <v>23804.280000000002</v>
      </c>
    </row>
    <row r="182" spans="1:13" x14ac:dyDescent="0.25">
      <c r="A182" s="90" t="s">
        <v>59</v>
      </c>
      <c r="B182" s="91"/>
      <c r="C182" s="91"/>
      <c r="D182" s="91"/>
      <c r="E182" s="91"/>
      <c r="F182" s="91"/>
      <c r="G182" s="91"/>
      <c r="H182" s="92"/>
      <c r="J182" s="47"/>
      <c r="K182" s="88">
        <f>K152+K156+K159+K162+K181+K173</f>
        <v>19.7</v>
      </c>
      <c r="L182" s="89"/>
      <c r="M182" s="21">
        <f>M146+M159+M162+M173+M181</f>
        <v>84040.2</v>
      </c>
    </row>
    <row r="183" spans="1:13" x14ac:dyDescent="0.25">
      <c r="A183" s="90" t="s">
        <v>60</v>
      </c>
      <c r="B183" s="91"/>
      <c r="C183" s="91"/>
      <c r="D183" s="91"/>
      <c r="E183" s="91"/>
      <c r="F183" s="91"/>
      <c r="G183" s="91"/>
      <c r="H183" s="92"/>
      <c r="I183" s="34"/>
      <c r="J183" s="48"/>
      <c r="K183" s="110">
        <v>15.15</v>
      </c>
      <c r="L183" s="111"/>
      <c r="M183" s="21">
        <f>K183*12*I146</f>
        <v>64629.9</v>
      </c>
    </row>
    <row r="184" spans="1:13" ht="15.75" x14ac:dyDescent="0.25">
      <c r="A184" s="85" t="s">
        <v>61</v>
      </c>
      <c r="B184" s="86"/>
      <c r="C184" s="86"/>
      <c r="D184" s="86"/>
      <c r="E184" s="86"/>
      <c r="F184" s="86"/>
      <c r="G184" s="86"/>
      <c r="H184" s="87"/>
      <c r="I184" s="34"/>
      <c r="J184" s="32"/>
      <c r="K184" s="88">
        <v>3.45</v>
      </c>
      <c r="L184" s="89"/>
      <c r="M184" s="21">
        <f>K184*12*I146</f>
        <v>14717.700000000003</v>
      </c>
    </row>
    <row r="185" spans="1:13" ht="15.75" x14ac:dyDescent="0.25">
      <c r="A185" s="85" t="s">
        <v>62</v>
      </c>
      <c r="B185" s="86"/>
      <c r="C185" s="86"/>
      <c r="D185" s="86"/>
      <c r="E185" s="86"/>
      <c r="F185" s="86"/>
      <c r="G185" s="86"/>
      <c r="H185" s="87"/>
      <c r="I185" s="34"/>
      <c r="J185" s="32"/>
      <c r="K185" s="88">
        <v>0.81</v>
      </c>
      <c r="L185" s="89"/>
      <c r="M185" s="21">
        <f>K185*12*I146</f>
        <v>3455.46</v>
      </c>
    </row>
    <row r="186" spans="1:13" x14ac:dyDescent="0.25">
      <c r="A186" s="90" t="s">
        <v>92</v>
      </c>
      <c r="B186" s="91"/>
      <c r="C186" s="91"/>
      <c r="D186" s="91"/>
      <c r="E186" s="91"/>
      <c r="F186" s="91"/>
      <c r="G186" s="91"/>
      <c r="H186" s="92"/>
      <c r="I186" s="34"/>
      <c r="J186" s="32"/>
      <c r="K186" s="93">
        <v>1.32</v>
      </c>
      <c r="L186" s="94"/>
      <c r="M186" s="21">
        <f>K186*12*I146</f>
        <v>5631.12</v>
      </c>
    </row>
    <row r="187" spans="1:13" ht="15.75" x14ac:dyDescent="0.25">
      <c r="A187" s="49" t="s">
        <v>93</v>
      </c>
      <c r="B187" s="50"/>
      <c r="C187" s="50"/>
      <c r="D187" s="50"/>
      <c r="E187" s="50"/>
      <c r="F187" s="50"/>
      <c r="G187" s="50"/>
      <c r="H187" s="51"/>
      <c r="I187" s="34"/>
      <c r="J187" s="32"/>
      <c r="K187" s="88">
        <v>3.57</v>
      </c>
      <c r="L187" s="89"/>
      <c r="M187" s="21">
        <f>K187*12*I146</f>
        <v>15229.619999999999</v>
      </c>
    </row>
    <row r="188" spans="1:13" ht="15.75" x14ac:dyDescent="0.25">
      <c r="A188" s="49" t="s">
        <v>63</v>
      </c>
      <c r="B188" s="50"/>
      <c r="C188" s="50"/>
      <c r="D188" s="50"/>
      <c r="E188" s="50"/>
      <c r="F188" s="50"/>
      <c r="G188" s="50"/>
      <c r="H188" s="51"/>
      <c r="I188" s="34"/>
      <c r="J188" s="32"/>
      <c r="K188" s="88">
        <v>0.08</v>
      </c>
      <c r="L188" s="89"/>
      <c r="M188" s="21">
        <f>K188*12*I146</f>
        <v>341.28</v>
      </c>
    </row>
    <row r="189" spans="1:13" ht="15.75" x14ac:dyDescent="0.25">
      <c r="A189" s="49" t="s">
        <v>64</v>
      </c>
      <c r="B189" s="50"/>
      <c r="C189" s="50"/>
      <c r="D189" s="50"/>
      <c r="E189" s="50"/>
      <c r="F189" s="50"/>
      <c r="G189" s="50"/>
      <c r="H189" s="51"/>
      <c r="I189" s="34"/>
      <c r="J189" s="32"/>
      <c r="K189" s="88">
        <v>0.06</v>
      </c>
      <c r="L189" s="89"/>
      <c r="M189" s="21">
        <f>K189*12*I146</f>
        <v>255.95999999999998</v>
      </c>
    </row>
    <row r="190" spans="1:13" x14ac:dyDescent="0.25">
      <c r="A190" s="90" t="s">
        <v>65</v>
      </c>
      <c r="B190" s="91"/>
      <c r="C190" s="91"/>
      <c r="D190" s="91"/>
      <c r="E190" s="91"/>
      <c r="F190" s="91"/>
      <c r="G190" s="91"/>
      <c r="H190" s="92"/>
      <c r="I190" s="34"/>
      <c r="J190" s="48"/>
      <c r="K190" s="88">
        <f>K182+K184+K185+K186+K183+K187+K188+K189</f>
        <v>44.14</v>
      </c>
      <c r="L190" s="89"/>
      <c r="M190" s="21">
        <f>M182+M183+M184+M185+M186+M187+M188+M189</f>
        <v>188301.24</v>
      </c>
    </row>
    <row r="191" spans="1:13" x14ac:dyDescent="0.25">
      <c r="M191" s="5"/>
    </row>
    <row r="192" spans="1:13" x14ac:dyDescent="0.25">
      <c r="A192" s="119" t="s">
        <v>0</v>
      </c>
      <c r="B192" s="119"/>
      <c r="C192" s="119"/>
      <c r="D192" s="119"/>
      <c r="E192" s="119"/>
      <c r="F192" s="119"/>
      <c r="G192" s="119"/>
      <c r="H192" s="119"/>
      <c r="I192" s="119"/>
      <c r="J192" s="119"/>
      <c r="K192" s="119"/>
      <c r="L192" s="119"/>
      <c r="M192" s="5"/>
    </row>
    <row r="193" spans="1:13" x14ac:dyDescent="0.25">
      <c r="A193" s="120" t="s">
        <v>1</v>
      </c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1:13" x14ac:dyDescent="0.25">
      <c r="A194" s="121" t="s">
        <v>94</v>
      </c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</row>
    <row r="195" spans="1:13" x14ac:dyDescent="0.25">
      <c r="A195" s="6"/>
      <c r="B195" s="7"/>
      <c r="C195" s="7" t="s">
        <v>3</v>
      </c>
      <c r="D195" s="7"/>
      <c r="E195" s="7"/>
      <c r="F195" s="7"/>
      <c r="G195" s="7"/>
      <c r="H195" s="8"/>
      <c r="I195" s="7" t="s">
        <v>4</v>
      </c>
      <c r="J195" s="8"/>
      <c r="K195" s="9" t="s">
        <v>5</v>
      </c>
      <c r="L195" s="10"/>
      <c r="M195" s="11"/>
    </row>
    <row r="196" spans="1:13" x14ac:dyDescent="0.25">
      <c r="A196" s="12"/>
      <c r="B196" s="2"/>
      <c r="C196" s="2"/>
      <c r="D196" s="2"/>
      <c r="E196" s="2"/>
      <c r="F196" s="2"/>
      <c r="G196" s="2"/>
      <c r="H196" s="13"/>
      <c r="I196" s="2"/>
      <c r="J196" s="13"/>
      <c r="K196" s="14" t="s">
        <v>7</v>
      </c>
      <c r="L196" s="15"/>
      <c r="M196" s="16" t="s">
        <v>8</v>
      </c>
    </row>
    <row r="197" spans="1:13" x14ac:dyDescent="0.25">
      <c r="A197" s="17"/>
      <c r="B197" s="18"/>
      <c r="C197" s="18"/>
      <c r="D197" s="18"/>
      <c r="E197" s="18"/>
      <c r="F197" s="18"/>
      <c r="G197" s="18"/>
      <c r="H197" s="19"/>
      <c r="I197" s="122" t="s">
        <v>9</v>
      </c>
      <c r="J197" s="123"/>
      <c r="K197" s="18" t="s">
        <v>10</v>
      </c>
      <c r="L197" s="19"/>
      <c r="M197" s="20" t="s">
        <v>11</v>
      </c>
    </row>
    <row r="198" spans="1:13" x14ac:dyDescent="0.25">
      <c r="A198" s="90"/>
      <c r="B198" s="91"/>
      <c r="C198" s="91"/>
      <c r="D198" s="91"/>
      <c r="E198" s="91"/>
      <c r="F198" s="91"/>
      <c r="G198" s="91"/>
      <c r="H198" s="92"/>
      <c r="I198" s="124">
        <v>219.9</v>
      </c>
      <c r="J198" s="125"/>
      <c r="K198" s="126">
        <f>K204+K208</f>
        <v>8.98</v>
      </c>
      <c r="L198" s="145"/>
      <c r="M198" s="21">
        <f>M204+M208</f>
        <v>23696.423999999999</v>
      </c>
    </row>
    <row r="199" spans="1:13" x14ac:dyDescent="0.25">
      <c r="A199" s="22" t="s">
        <v>13</v>
      </c>
      <c r="F199" s="2"/>
      <c r="H199" s="13"/>
      <c r="J199" s="13"/>
      <c r="L199" s="13"/>
      <c r="M199" s="23"/>
    </row>
    <row r="200" spans="1:13" x14ac:dyDescent="0.25">
      <c r="A200" s="22" t="s">
        <v>14</v>
      </c>
      <c r="F200" s="2"/>
      <c r="H200" s="13"/>
      <c r="J200" s="13"/>
      <c r="L200" s="13"/>
      <c r="M200" s="23"/>
    </row>
    <row r="201" spans="1:13" x14ac:dyDescent="0.25">
      <c r="A201" s="24" t="s">
        <v>15</v>
      </c>
      <c r="B201" s="25"/>
      <c r="C201" s="25"/>
      <c r="D201" s="25"/>
      <c r="E201" s="25"/>
      <c r="F201" s="26"/>
      <c r="G201" s="25"/>
      <c r="H201" s="27"/>
      <c r="J201" s="13"/>
      <c r="L201" s="13"/>
      <c r="M201" s="23"/>
    </row>
    <row r="202" spans="1:13" x14ac:dyDescent="0.25">
      <c r="A202" s="24" t="s">
        <v>16</v>
      </c>
      <c r="B202" s="25"/>
      <c r="C202" s="25"/>
      <c r="D202" s="25"/>
      <c r="E202" s="25"/>
      <c r="F202" s="26"/>
      <c r="G202" s="25"/>
      <c r="H202" s="27"/>
      <c r="J202" s="13"/>
      <c r="L202" s="13"/>
      <c r="M202" s="23"/>
    </row>
    <row r="203" spans="1:13" x14ac:dyDescent="0.25">
      <c r="A203" s="24" t="s">
        <v>68</v>
      </c>
      <c r="B203" s="25"/>
      <c r="C203" s="25"/>
      <c r="D203" s="25"/>
      <c r="E203" s="25"/>
      <c r="F203" s="26"/>
      <c r="G203" s="25"/>
      <c r="H203" s="27"/>
      <c r="J203" s="13"/>
      <c r="L203" s="13"/>
      <c r="M203" s="23"/>
    </row>
    <row r="204" spans="1:13" x14ac:dyDescent="0.25">
      <c r="A204" s="24"/>
      <c r="B204" s="25"/>
      <c r="C204" s="25"/>
      <c r="D204" s="25"/>
      <c r="E204" s="25"/>
      <c r="F204" s="26"/>
      <c r="G204" s="25"/>
      <c r="H204" s="27"/>
      <c r="J204" s="13"/>
      <c r="K204" s="112">
        <v>4.93</v>
      </c>
      <c r="L204" s="113"/>
      <c r="M204" s="23">
        <f>K204*I198*12</f>
        <v>13009.284</v>
      </c>
    </row>
    <row r="205" spans="1:13" x14ac:dyDescent="0.25">
      <c r="A205" s="22" t="s">
        <v>22</v>
      </c>
      <c r="B205" s="25"/>
      <c r="C205" s="25"/>
      <c r="D205" s="25"/>
      <c r="E205" s="25"/>
      <c r="F205" s="26"/>
      <c r="G205" s="25"/>
      <c r="H205" s="27"/>
      <c r="J205" s="13"/>
      <c r="L205" s="13"/>
      <c r="M205" s="23"/>
    </row>
    <row r="206" spans="1:13" x14ac:dyDescent="0.25">
      <c r="A206" s="24" t="s">
        <v>23</v>
      </c>
      <c r="B206" s="25"/>
      <c r="C206" s="25"/>
      <c r="D206" s="25"/>
      <c r="E206" s="25"/>
      <c r="F206" s="26"/>
      <c r="G206" s="25"/>
      <c r="H206" s="27"/>
      <c r="J206" s="13"/>
      <c r="L206" s="13"/>
      <c r="M206" s="23"/>
    </row>
    <row r="207" spans="1:13" x14ac:dyDescent="0.25">
      <c r="A207" s="24" t="s">
        <v>69</v>
      </c>
      <c r="B207" s="25"/>
      <c r="C207" s="25"/>
      <c r="D207" s="25"/>
      <c r="E207" s="25"/>
      <c r="F207" s="26"/>
      <c r="G207" s="25"/>
      <c r="H207" s="27"/>
      <c r="J207" s="13"/>
      <c r="L207" s="13"/>
      <c r="M207" s="23"/>
    </row>
    <row r="208" spans="1:13" x14ac:dyDescent="0.25">
      <c r="A208" s="24"/>
      <c r="B208" s="25"/>
      <c r="C208" s="25"/>
      <c r="D208" s="25"/>
      <c r="E208" s="25"/>
      <c r="F208" s="26"/>
      <c r="G208" s="25"/>
      <c r="H208" s="27"/>
      <c r="I208" s="17"/>
      <c r="J208" s="19"/>
      <c r="K208" s="138">
        <v>4.05</v>
      </c>
      <c r="L208" s="139"/>
      <c r="M208" s="21">
        <f>K208*I198*12</f>
        <v>10687.14</v>
      </c>
    </row>
    <row r="209" spans="1:13" x14ac:dyDescent="0.25">
      <c r="A209" s="128" t="s">
        <v>28</v>
      </c>
      <c r="B209" s="129"/>
      <c r="C209" s="129"/>
      <c r="D209" s="129"/>
      <c r="E209" s="129"/>
      <c r="F209" s="129"/>
      <c r="G209" s="129"/>
      <c r="H209" s="130"/>
      <c r="I209" s="2" t="s">
        <v>29</v>
      </c>
      <c r="J209" s="13"/>
      <c r="K209" s="2"/>
      <c r="L209" s="13"/>
      <c r="M209" s="23"/>
    </row>
    <row r="210" spans="1:13" x14ac:dyDescent="0.25">
      <c r="A210" s="12"/>
      <c r="B210" s="2"/>
      <c r="C210" s="2"/>
      <c r="D210" s="2"/>
      <c r="E210" s="2"/>
      <c r="F210" s="2"/>
      <c r="G210" s="2"/>
      <c r="H210" s="13"/>
      <c r="I210" s="2" t="s">
        <v>30</v>
      </c>
      <c r="J210" s="13"/>
      <c r="K210" s="2"/>
      <c r="L210" s="13"/>
      <c r="M210" s="23"/>
    </row>
    <row r="211" spans="1:13" x14ac:dyDescent="0.25">
      <c r="A211" s="12"/>
      <c r="B211" s="2"/>
      <c r="C211" s="2"/>
      <c r="D211" s="2"/>
      <c r="E211" s="2"/>
      <c r="F211" s="2"/>
      <c r="G211" s="2"/>
      <c r="H211" s="13"/>
      <c r="I211" s="2" t="s">
        <v>31</v>
      </c>
      <c r="J211" s="13"/>
      <c r="K211" s="108">
        <v>1.1200000000000001</v>
      </c>
      <c r="L211" s="109"/>
      <c r="M211" s="23">
        <f>K211*12*I198</f>
        <v>2955.4560000000001</v>
      </c>
    </row>
    <row r="212" spans="1:13" x14ac:dyDescent="0.25">
      <c r="A212" s="12"/>
      <c r="B212" s="2"/>
      <c r="C212" s="2"/>
      <c r="D212" s="2"/>
      <c r="E212" s="2"/>
      <c r="F212" s="2"/>
      <c r="G212" s="2"/>
      <c r="H212" s="13"/>
      <c r="I212" s="2" t="s">
        <v>32</v>
      </c>
      <c r="J212" s="13"/>
      <c r="K212" s="2"/>
      <c r="L212" s="13"/>
      <c r="M212" s="23"/>
    </row>
    <row r="213" spans="1:13" x14ac:dyDescent="0.25">
      <c r="A213" s="17"/>
      <c r="B213" s="18"/>
      <c r="C213" s="18"/>
      <c r="D213" s="18"/>
      <c r="E213" s="18"/>
      <c r="F213" s="18"/>
      <c r="G213" s="18"/>
      <c r="H213" s="19"/>
      <c r="I213" s="18" t="s">
        <v>33</v>
      </c>
      <c r="J213" s="19"/>
      <c r="K213" s="18"/>
      <c r="L213" s="19"/>
      <c r="M213" s="21"/>
    </row>
    <row r="214" spans="1:13" ht="15.75" x14ac:dyDescent="0.25">
      <c r="A214" s="103" t="s">
        <v>50</v>
      </c>
      <c r="B214" s="104"/>
      <c r="C214" s="104"/>
      <c r="D214" s="104"/>
      <c r="E214" s="104"/>
      <c r="F214" s="104"/>
      <c r="G214" s="104"/>
      <c r="H214" s="105"/>
      <c r="J214" s="13"/>
      <c r="K214" s="146">
        <v>5.12</v>
      </c>
      <c r="L214" s="148"/>
      <c r="M214" s="46">
        <f>K214*12*I198</f>
        <v>13510.655999999999</v>
      </c>
    </row>
    <row r="215" spans="1:13" x14ac:dyDescent="0.25">
      <c r="A215" s="90" t="s">
        <v>59</v>
      </c>
      <c r="B215" s="91"/>
      <c r="C215" s="91"/>
      <c r="D215" s="91"/>
      <c r="E215" s="91"/>
      <c r="F215" s="91"/>
      <c r="G215" s="91"/>
      <c r="H215" s="92"/>
      <c r="J215" s="47"/>
      <c r="K215" s="88">
        <f>K204+K208+K211+K214</f>
        <v>15.220000000000002</v>
      </c>
      <c r="L215" s="89"/>
      <c r="M215" s="21">
        <f>M198+M211+M214</f>
        <v>40162.535999999993</v>
      </c>
    </row>
    <row r="216" spans="1:13" ht="15.75" x14ac:dyDescent="0.25">
      <c r="A216" s="85" t="s">
        <v>61</v>
      </c>
      <c r="B216" s="86"/>
      <c r="C216" s="86"/>
      <c r="D216" s="86"/>
      <c r="E216" s="86"/>
      <c r="F216" s="86"/>
      <c r="G216" s="86"/>
      <c r="H216" s="87"/>
      <c r="I216" s="34"/>
      <c r="J216" s="32"/>
      <c r="K216" s="88">
        <v>3.45</v>
      </c>
      <c r="L216" s="89"/>
      <c r="M216" s="21">
        <f>K216*12*I198</f>
        <v>9103.86</v>
      </c>
    </row>
    <row r="217" spans="1:13" ht="15.75" x14ac:dyDescent="0.25">
      <c r="A217" s="85" t="s">
        <v>62</v>
      </c>
      <c r="B217" s="86"/>
      <c r="C217" s="86"/>
      <c r="D217" s="86"/>
      <c r="E217" s="86"/>
      <c r="F217" s="86"/>
      <c r="G217" s="86"/>
      <c r="H217" s="87"/>
      <c r="I217" s="34"/>
      <c r="J217" s="32"/>
      <c r="K217" s="88">
        <v>0.81</v>
      </c>
      <c r="L217" s="89"/>
      <c r="M217" s="21">
        <f>K217*12*I198</f>
        <v>2137.4280000000003</v>
      </c>
    </row>
    <row r="218" spans="1:13" x14ac:dyDescent="0.25">
      <c r="A218" s="90" t="s">
        <v>95</v>
      </c>
      <c r="B218" s="91"/>
      <c r="C218" s="91"/>
      <c r="D218" s="91"/>
      <c r="E218" s="91"/>
      <c r="F218" s="91"/>
      <c r="G218" s="91"/>
      <c r="H218" s="92"/>
      <c r="I218" s="34"/>
      <c r="J218" s="48"/>
      <c r="K218" s="88">
        <f>K215+K216+K217</f>
        <v>19.48</v>
      </c>
      <c r="L218" s="89"/>
      <c r="M218" s="21">
        <f>M215+M216+M217</f>
        <v>51403.823999999993</v>
      </c>
    </row>
    <row r="219" spans="1:13" x14ac:dyDescent="0.25">
      <c r="M219" s="5"/>
    </row>
    <row r="220" spans="1:13" x14ac:dyDescent="0.25">
      <c r="A220" s="119" t="s">
        <v>0</v>
      </c>
      <c r="B220" s="119"/>
      <c r="C220" s="119"/>
      <c r="D220" s="119"/>
      <c r="E220" s="119"/>
      <c r="F220" s="119"/>
      <c r="G220" s="119"/>
      <c r="H220" s="119"/>
      <c r="I220" s="119"/>
      <c r="J220" s="119"/>
      <c r="K220" s="119"/>
      <c r="L220" s="119"/>
      <c r="M220" s="5"/>
    </row>
    <row r="221" spans="1:13" x14ac:dyDescent="0.25">
      <c r="A221" s="120" t="s">
        <v>1</v>
      </c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1:13" x14ac:dyDescent="0.25">
      <c r="A222" s="121" t="s">
        <v>96</v>
      </c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</row>
    <row r="223" spans="1:13" x14ac:dyDescent="0.25">
      <c r="A223" s="6"/>
      <c r="B223" s="7"/>
      <c r="C223" s="7" t="s">
        <v>3</v>
      </c>
      <c r="D223" s="7"/>
      <c r="E223" s="7"/>
      <c r="F223" s="7"/>
      <c r="G223" s="7"/>
      <c r="H223" s="8"/>
      <c r="I223" s="7" t="s">
        <v>4</v>
      </c>
      <c r="J223" s="8"/>
      <c r="K223" s="9" t="s">
        <v>5</v>
      </c>
      <c r="L223" s="10"/>
      <c r="M223" s="11"/>
    </row>
    <row r="224" spans="1:13" x14ac:dyDescent="0.25">
      <c r="A224" s="12"/>
      <c r="B224" s="2"/>
      <c r="C224" s="2"/>
      <c r="D224" s="2"/>
      <c r="E224" s="2"/>
      <c r="F224" s="2"/>
      <c r="G224" s="2"/>
      <c r="H224" s="13"/>
      <c r="I224" s="2"/>
      <c r="J224" s="13"/>
      <c r="K224" s="14" t="s">
        <v>7</v>
      </c>
      <c r="L224" s="15"/>
      <c r="M224" s="16" t="s">
        <v>8</v>
      </c>
    </row>
    <row r="225" spans="1:13" x14ac:dyDescent="0.25">
      <c r="A225" s="17"/>
      <c r="B225" s="18"/>
      <c r="C225" s="18"/>
      <c r="D225" s="18"/>
      <c r="E225" s="18"/>
      <c r="F225" s="18"/>
      <c r="G225" s="18"/>
      <c r="H225" s="19"/>
      <c r="I225" s="122" t="s">
        <v>9</v>
      </c>
      <c r="J225" s="123"/>
      <c r="K225" s="18" t="s">
        <v>10</v>
      </c>
      <c r="L225" s="19"/>
      <c r="M225" s="20" t="s">
        <v>11</v>
      </c>
    </row>
    <row r="226" spans="1:13" x14ac:dyDescent="0.25">
      <c r="A226" s="90" t="s">
        <v>12</v>
      </c>
      <c r="B226" s="91"/>
      <c r="C226" s="91"/>
      <c r="D226" s="91"/>
      <c r="E226" s="91"/>
      <c r="F226" s="91"/>
      <c r="G226" s="91"/>
      <c r="H226" s="92"/>
      <c r="I226" s="124">
        <v>714.2</v>
      </c>
      <c r="J226" s="125"/>
      <c r="K226" s="126">
        <f>K232+K239</f>
        <v>8.98</v>
      </c>
      <c r="L226" s="145"/>
      <c r="M226" s="21">
        <f>M232+M239</f>
        <v>76962.19200000001</v>
      </c>
    </row>
    <row r="227" spans="1:13" x14ac:dyDescent="0.25">
      <c r="A227" s="22" t="s">
        <v>13</v>
      </c>
      <c r="F227" s="2"/>
      <c r="H227" s="13"/>
      <c r="J227" s="13"/>
      <c r="L227" s="13"/>
      <c r="M227" s="23"/>
    </row>
    <row r="228" spans="1:13" x14ac:dyDescent="0.25">
      <c r="A228" s="22" t="s">
        <v>14</v>
      </c>
      <c r="F228" s="2"/>
      <c r="H228" s="13"/>
      <c r="J228" s="13"/>
      <c r="L228" s="13"/>
      <c r="M228" s="23"/>
    </row>
    <row r="229" spans="1:13" x14ac:dyDescent="0.25">
      <c r="A229" s="24" t="s">
        <v>15</v>
      </c>
      <c r="B229" s="25"/>
      <c r="C229" s="25"/>
      <c r="D229" s="25"/>
      <c r="E229" s="25"/>
      <c r="F229" s="26"/>
      <c r="G229" s="25"/>
      <c r="H229" s="27"/>
      <c r="J229" s="13"/>
      <c r="L229" s="13"/>
      <c r="M229" s="23"/>
    </row>
    <row r="230" spans="1:13" x14ac:dyDescent="0.25">
      <c r="A230" s="24" t="s">
        <v>16</v>
      </c>
      <c r="B230" s="25"/>
      <c r="C230" s="25"/>
      <c r="D230" s="25"/>
      <c r="E230" s="25"/>
      <c r="F230" s="26"/>
      <c r="G230" s="25"/>
      <c r="H230" s="27"/>
      <c r="J230" s="13"/>
      <c r="L230" s="13"/>
      <c r="M230" s="23"/>
    </row>
    <row r="231" spans="1:13" x14ac:dyDescent="0.25">
      <c r="A231" s="24" t="s">
        <v>17</v>
      </c>
      <c r="B231" s="25"/>
      <c r="C231" s="25"/>
      <c r="D231" s="25"/>
      <c r="E231" s="25"/>
      <c r="F231" s="26"/>
      <c r="G231" s="25"/>
      <c r="H231" s="27"/>
      <c r="J231" s="13"/>
      <c r="L231" s="13"/>
      <c r="M231" s="23"/>
    </row>
    <row r="232" spans="1:13" x14ac:dyDescent="0.25">
      <c r="A232" s="24" t="s">
        <v>18</v>
      </c>
      <c r="B232" s="25"/>
      <c r="C232" s="25"/>
      <c r="D232" s="25"/>
      <c r="E232" s="25"/>
      <c r="F232" s="26"/>
      <c r="G232" s="25"/>
      <c r="H232" s="27"/>
      <c r="J232" s="13"/>
      <c r="K232" s="112">
        <v>4.93</v>
      </c>
      <c r="L232" s="113"/>
      <c r="M232" s="23">
        <f>K232*I226*12</f>
        <v>42252.072</v>
      </c>
    </row>
    <row r="233" spans="1:13" x14ac:dyDescent="0.25">
      <c r="A233" s="24" t="s">
        <v>19</v>
      </c>
      <c r="B233" s="25"/>
      <c r="C233" s="25"/>
      <c r="D233" s="25"/>
      <c r="E233" s="25"/>
      <c r="F233" s="26"/>
      <c r="G233" s="25"/>
      <c r="H233" s="27"/>
      <c r="J233" s="13"/>
      <c r="L233" s="13"/>
      <c r="M233" s="23"/>
    </row>
    <row r="234" spans="1:13" x14ac:dyDescent="0.25">
      <c r="A234" s="24" t="s">
        <v>20</v>
      </c>
      <c r="B234" s="25"/>
      <c r="C234" s="25"/>
      <c r="D234" s="25"/>
      <c r="E234" s="25"/>
      <c r="F234" s="26"/>
      <c r="G234" s="25"/>
      <c r="H234" s="27"/>
      <c r="J234" s="13"/>
      <c r="L234" s="13"/>
      <c r="M234" s="23"/>
    </row>
    <row r="235" spans="1:13" x14ac:dyDescent="0.25">
      <c r="A235" s="24" t="s">
        <v>21</v>
      </c>
      <c r="B235" s="25"/>
      <c r="C235" s="25"/>
      <c r="D235" s="25"/>
      <c r="E235" s="25"/>
      <c r="F235" s="26"/>
      <c r="G235" s="25"/>
      <c r="H235" s="27"/>
      <c r="J235" s="13"/>
      <c r="L235" s="13"/>
      <c r="M235" s="23"/>
    </row>
    <row r="236" spans="1:13" x14ac:dyDescent="0.25">
      <c r="A236" s="22" t="s">
        <v>22</v>
      </c>
      <c r="B236" s="25"/>
      <c r="C236" s="25"/>
      <c r="D236" s="25"/>
      <c r="E236" s="25"/>
      <c r="F236" s="26"/>
      <c r="G236" s="25"/>
      <c r="H236" s="27"/>
      <c r="J236" s="13"/>
      <c r="L236" s="13"/>
      <c r="M236" s="23"/>
    </row>
    <row r="237" spans="1:13" x14ac:dyDescent="0.25">
      <c r="A237" s="24" t="s">
        <v>23</v>
      </c>
      <c r="B237" s="25"/>
      <c r="C237" s="25"/>
      <c r="D237" s="25"/>
      <c r="E237" s="25"/>
      <c r="F237" s="26"/>
      <c r="G237" s="25"/>
      <c r="H237" s="27"/>
      <c r="J237" s="13"/>
      <c r="L237" s="13"/>
      <c r="M237" s="23"/>
    </row>
    <row r="238" spans="1:13" x14ac:dyDescent="0.25">
      <c r="A238" s="24" t="s">
        <v>24</v>
      </c>
      <c r="B238" s="25"/>
      <c r="C238" s="25"/>
      <c r="D238" s="25"/>
      <c r="E238" s="25"/>
      <c r="F238" s="26"/>
      <c r="G238" s="25"/>
      <c r="H238" s="27"/>
      <c r="J238" s="13"/>
      <c r="L238" s="13"/>
      <c r="M238" s="23"/>
    </row>
    <row r="239" spans="1:13" x14ac:dyDescent="0.25">
      <c r="A239" s="24" t="s">
        <v>25</v>
      </c>
      <c r="B239" s="25"/>
      <c r="C239" s="25"/>
      <c r="D239" s="25"/>
      <c r="E239" s="25"/>
      <c r="F239" s="26"/>
      <c r="G239" s="25"/>
      <c r="H239" s="27"/>
      <c r="J239" s="13"/>
      <c r="K239" s="112">
        <v>4.05</v>
      </c>
      <c r="L239" s="113"/>
      <c r="M239" s="23">
        <f>K239*I226*12</f>
        <v>34710.120000000003</v>
      </c>
    </row>
    <row r="240" spans="1:13" x14ac:dyDescent="0.25">
      <c r="A240" s="24" t="s">
        <v>26</v>
      </c>
      <c r="B240" s="25"/>
      <c r="C240" s="25"/>
      <c r="D240" s="25"/>
      <c r="E240" s="25"/>
      <c r="F240" s="26"/>
      <c r="G240" s="25"/>
      <c r="H240" s="27"/>
      <c r="J240" s="13"/>
      <c r="L240" s="13"/>
      <c r="M240" s="23"/>
    </row>
    <row r="241" spans="1:13" x14ac:dyDescent="0.25">
      <c r="A241" s="28" t="s">
        <v>27</v>
      </c>
      <c r="B241" s="29"/>
      <c r="C241" s="29"/>
      <c r="D241" s="29"/>
      <c r="E241" s="29"/>
      <c r="F241" s="29"/>
      <c r="G241" s="29"/>
      <c r="H241" s="30"/>
      <c r="I241" s="18"/>
      <c r="J241" s="19"/>
      <c r="K241" s="18"/>
      <c r="L241" s="19"/>
      <c r="M241" s="21"/>
    </row>
    <row r="242" spans="1:13" x14ac:dyDescent="0.25">
      <c r="A242" s="128" t="s">
        <v>28</v>
      </c>
      <c r="B242" s="129"/>
      <c r="C242" s="129"/>
      <c r="D242" s="129"/>
      <c r="E242" s="129"/>
      <c r="F242" s="129"/>
      <c r="G242" s="129"/>
      <c r="H242" s="130"/>
      <c r="I242" s="2" t="s">
        <v>29</v>
      </c>
      <c r="J242" s="13"/>
      <c r="K242" s="2"/>
      <c r="L242" s="13"/>
      <c r="M242" s="23"/>
    </row>
    <row r="243" spans="1:13" x14ac:dyDescent="0.25">
      <c r="A243" s="12"/>
      <c r="B243" s="2"/>
      <c r="C243" s="2"/>
      <c r="D243" s="2"/>
      <c r="E243" s="2"/>
      <c r="F243" s="2"/>
      <c r="G243" s="2"/>
      <c r="H243" s="13"/>
      <c r="I243" s="2" t="s">
        <v>30</v>
      </c>
      <c r="J243" s="13"/>
      <c r="K243" s="2"/>
      <c r="L243" s="13"/>
      <c r="M243" s="23"/>
    </row>
    <row r="244" spans="1:13" x14ac:dyDescent="0.25">
      <c r="A244" s="12"/>
      <c r="B244" s="2"/>
      <c r="C244" s="2"/>
      <c r="D244" s="2"/>
      <c r="E244" s="2"/>
      <c r="F244" s="2"/>
      <c r="G244" s="2"/>
      <c r="H244" s="13"/>
      <c r="I244" s="2" t="s">
        <v>31</v>
      </c>
      <c r="J244" s="13"/>
      <c r="K244" s="108">
        <v>1.1200000000000001</v>
      </c>
      <c r="L244" s="109"/>
      <c r="M244" s="23">
        <f>K244*12*I226</f>
        <v>9598.8480000000018</v>
      </c>
    </row>
    <row r="245" spans="1:13" x14ac:dyDescent="0.25">
      <c r="A245" s="12"/>
      <c r="B245" s="2"/>
      <c r="C245" s="2"/>
      <c r="D245" s="2"/>
      <c r="E245" s="2"/>
      <c r="F245" s="2"/>
      <c r="G245" s="2"/>
      <c r="H245" s="13"/>
      <c r="I245" s="2" t="s">
        <v>32</v>
      </c>
      <c r="J245" s="13"/>
      <c r="K245" s="2"/>
      <c r="L245" s="13"/>
      <c r="M245" s="23"/>
    </row>
    <row r="246" spans="1:13" x14ac:dyDescent="0.25">
      <c r="A246" s="17"/>
      <c r="B246" s="18"/>
      <c r="C246" s="18"/>
      <c r="D246" s="18"/>
      <c r="E246" s="18"/>
      <c r="F246" s="18"/>
      <c r="G246" s="18"/>
      <c r="H246" s="19"/>
      <c r="I246" s="18" t="s">
        <v>33</v>
      </c>
      <c r="J246" s="19"/>
      <c r="K246" s="18"/>
      <c r="L246" s="19"/>
      <c r="M246" s="21"/>
    </row>
    <row r="247" spans="1:13" x14ac:dyDescent="0.25">
      <c r="A247" s="131" t="s">
        <v>74</v>
      </c>
      <c r="B247" s="132"/>
      <c r="C247" s="132"/>
      <c r="D247" s="132"/>
      <c r="E247" s="132"/>
      <c r="F247" s="132"/>
      <c r="G247" s="132"/>
      <c r="H247" s="133"/>
      <c r="I247" s="52"/>
      <c r="J247" s="13"/>
      <c r="K247" s="149">
        <f>K248+K256</f>
        <v>1.8900000000000001</v>
      </c>
      <c r="L247" s="150"/>
      <c r="M247" s="53">
        <f>M248+M256</f>
        <v>16198.056000000004</v>
      </c>
    </row>
    <row r="248" spans="1:13" x14ac:dyDescent="0.25">
      <c r="A248" s="114" t="s">
        <v>75</v>
      </c>
      <c r="B248" s="115"/>
      <c r="C248" s="115"/>
      <c r="D248" s="115"/>
      <c r="E248" s="115"/>
      <c r="F248" s="115"/>
      <c r="G248" s="115"/>
      <c r="H248" s="116"/>
      <c r="J248" s="13"/>
      <c r="K248" s="108">
        <f>K249+K250+K251+K253+K255</f>
        <v>1.1100000000000001</v>
      </c>
      <c r="L248" s="109"/>
      <c r="M248" s="46">
        <f>M249+M250+M251+M253+M255</f>
        <v>9513.1440000000021</v>
      </c>
    </row>
    <row r="249" spans="1:13" x14ac:dyDescent="0.25">
      <c r="A249" s="12" t="s">
        <v>76</v>
      </c>
      <c r="H249" s="13"/>
      <c r="I249" t="s">
        <v>77</v>
      </c>
      <c r="J249" s="13"/>
      <c r="K249" s="112">
        <v>0.39</v>
      </c>
      <c r="L249" s="113"/>
      <c r="M249" s="23">
        <f>K249*12*I226</f>
        <v>3342.4560000000001</v>
      </c>
    </row>
    <row r="250" spans="1:13" x14ac:dyDescent="0.25">
      <c r="A250" s="12" t="s">
        <v>78</v>
      </c>
      <c r="H250" s="13"/>
      <c r="I250" t="s">
        <v>79</v>
      </c>
      <c r="J250" s="13"/>
      <c r="K250" s="112">
        <v>0.18</v>
      </c>
      <c r="L250" s="113"/>
      <c r="M250" s="23">
        <f>K250*12*I226</f>
        <v>1542.6720000000003</v>
      </c>
    </row>
    <row r="251" spans="1:13" x14ac:dyDescent="0.25">
      <c r="A251" s="12" t="s">
        <v>80</v>
      </c>
      <c r="H251" s="13"/>
      <c r="I251" t="s">
        <v>81</v>
      </c>
      <c r="J251" s="13"/>
      <c r="K251" s="112">
        <v>0.08</v>
      </c>
      <c r="L251" s="113"/>
      <c r="M251" s="23">
        <f>K251*12*I226</f>
        <v>685.63200000000006</v>
      </c>
    </row>
    <row r="252" spans="1:13" x14ac:dyDescent="0.25">
      <c r="A252" s="12" t="s">
        <v>82</v>
      </c>
      <c r="H252" s="13"/>
      <c r="J252" s="13"/>
      <c r="L252" s="13"/>
      <c r="M252" s="23"/>
    </row>
    <row r="253" spans="1:13" x14ac:dyDescent="0.25">
      <c r="A253" s="12" t="s">
        <v>97</v>
      </c>
      <c r="H253" s="13"/>
      <c r="I253" t="s">
        <v>98</v>
      </c>
      <c r="J253" s="13"/>
      <c r="K253" s="112">
        <v>0.42</v>
      </c>
      <c r="L253" s="113"/>
      <c r="M253" s="23">
        <f>K253*12*I226</f>
        <v>3599.5680000000002</v>
      </c>
    </row>
    <row r="254" spans="1:13" x14ac:dyDescent="0.25">
      <c r="A254" s="12" t="s">
        <v>99</v>
      </c>
      <c r="H254" s="13"/>
      <c r="I254" t="s">
        <v>100</v>
      </c>
      <c r="J254" s="13"/>
      <c r="L254" s="13"/>
      <c r="M254" s="23"/>
    </row>
    <row r="255" spans="1:13" x14ac:dyDescent="0.25">
      <c r="A255" s="12" t="s">
        <v>101</v>
      </c>
      <c r="H255" s="13"/>
      <c r="I255" t="s">
        <v>84</v>
      </c>
      <c r="J255" s="13"/>
      <c r="K255" s="112">
        <v>0.04</v>
      </c>
      <c r="L255" s="113"/>
      <c r="M255" s="23">
        <f>K255*12*I226</f>
        <v>342.81600000000003</v>
      </c>
    </row>
    <row r="256" spans="1:13" x14ac:dyDescent="0.25">
      <c r="A256" s="114" t="s">
        <v>85</v>
      </c>
      <c r="B256" s="115"/>
      <c r="C256" s="115"/>
      <c r="D256" s="115"/>
      <c r="E256" s="115"/>
      <c r="F256" s="115"/>
      <c r="G256" s="115"/>
      <c r="H256" s="116"/>
      <c r="J256" s="13"/>
      <c r="K256" s="108">
        <f>K257+K258+K259+K260</f>
        <v>0.78</v>
      </c>
      <c r="L256" s="109"/>
      <c r="M256" s="46">
        <f>M257+M258+M259+M260</f>
        <v>6684.9120000000012</v>
      </c>
    </row>
    <row r="257" spans="1:13" x14ac:dyDescent="0.25">
      <c r="A257" s="12" t="s">
        <v>102</v>
      </c>
      <c r="H257" s="13"/>
      <c r="I257" t="s">
        <v>81</v>
      </c>
      <c r="J257" s="13"/>
      <c r="K257" s="112">
        <v>0.22</v>
      </c>
      <c r="L257" s="113"/>
      <c r="M257" s="23">
        <f>K257*12*I226</f>
        <v>1885.4880000000003</v>
      </c>
    </row>
    <row r="258" spans="1:13" x14ac:dyDescent="0.25">
      <c r="A258" s="12" t="s">
        <v>103</v>
      </c>
      <c r="H258" s="13"/>
      <c r="I258" t="s">
        <v>104</v>
      </c>
      <c r="J258" s="13"/>
      <c r="K258" s="112">
        <v>0.06</v>
      </c>
      <c r="L258" s="113"/>
      <c r="M258" s="23">
        <f>K258*12*I226</f>
        <v>514.22400000000005</v>
      </c>
    </row>
    <row r="259" spans="1:13" x14ac:dyDescent="0.25">
      <c r="A259" s="12" t="s">
        <v>105</v>
      </c>
      <c r="H259" s="13"/>
      <c r="I259" t="s">
        <v>77</v>
      </c>
      <c r="J259" s="13"/>
      <c r="K259" s="112">
        <v>0.46</v>
      </c>
      <c r="L259" s="113"/>
      <c r="M259" s="23">
        <f>K259*12*I226</f>
        <v>3942.3840000000005</v>
      </c>
    </row>
    <row r="260" spans="1:13" x14ac:dyDescent="0.25">
      <c r="A260" s="12" t="s">
        <v>106</v>
      </c>
      <c r="H260" s="13"/>
      <c r="I260" t="s">
        <v>81</v>
      </c>
      <c r="J260" s="13"/>
      <c r="K260" s="138">
        <v>0.04</v>
      </c>
      <c r="L260" s="139"/>
      <c r="M260" s="21">
        <f>K260*12*I226</f>
        <v>342.81600000000003</v>
      </c>
    </row>
    <row r="261" spans="1:13" ht="15.75" x14ac:dyDescent="0.25">
      <c r="A261" s="85" t="s">
        <v>36</v>
      </c>
      <c r="B261" s="86"/>
      <c r="C261" s="86"/>
      <c r="D261" s="86"/>
      <c r="E261" s="86"/>
      <c r="F261" s="86"/>
      <c r="G261" s="86"/>
      <c r="H261" s="87"/>
      <c r="I261" s="34"/>
      <c r="J261" s="32"/>
      <c r="K261" s="88">
        <f>K262+K263+K265+K267+K268</f>
        <v>0.53</v>
      </c>
      <c r="L261" s="89"/>
      <c r="M261" s="35">
        <f>M262+M263+M265+M267+M268</f>
        <v>4542.3119999999999</v>
      </c>
    </row>
    <row r="262" spans="1:13" x14ac:dyDescent="0.25">
      <c r="A262" s="36" t="s">
        <v>37</v>
      </c>
      <c r="B262" s="37"/>
      <c r="C262" s="38"/>
      <c r="D262" s="38"/>
      <c r="E262" s="38"/>
      <c r="F262" s="38"/>
      <c r="G262" s="38"/>
      <c r="H262" s="13"/>
      <c r="I262" s="95" t="s">
        <v>38</v>
      </c>
      <c r="J262" s="96"/>
      <c r="K262" s="117">
        <v>0.37</v>
      </c>
      <c r="L262" s="118"/>
      <c r="M262" s="23">
        <f>K262*12*I226</f>
        <v>3171.0479999999998</v>
      </c>
    </row>
    <row r="263" spans="1:13" x14ac:dyDescent="0.25">
      <c r="A263" s="36" t="s">
        <v>39</v>
      </c>
      <c r="B263" s="37"/>
      <c r="C263" s="38"/>
      <c r="D263" s="38"/>
      <c r="E263" s="38"/>
      <c r="F263" s="38"/>
      <c r="G263" s="38"/>
      <c r="H263" s="13"/>
      <c r="I263" s="95" t="s">
        <v>40</v>
      </c>
      <c r="J263" s="96"/>
      <c r="K263" s="97">
        <v>0.06</v>
      </c>
      <c r="L263" s="98"/>
      <c r="M263" s="23">
        <f>K263*12*I226</f>
        <v>514.22400000000005</v>
      </c>
    </row>
    <row r="264" spans="1:13" x14ac:dyDescent="0.25">
      <c r="A264" s="36" t="s">
        <v>41</v>
      </c>
      <c r="B264" s="37"/>
      <c r="C264" s="38"/>
      <c r="D264" s="38"/>
      <c r="E264" s="38"/>
      <c r="F264" s="38"/>
      <c r="G264" s="38"/>
      <c r="H264" s="13"/>
      <c r="I264" s="39"/>
      <c r="J264" s="15"/>
      <c r="K264" s="40"/>
      <c r="L264" s="41"/>
      <c r="M264" s="23"/>
    </row>
    <row r="265" spans="1:13" x14ac:dyDescent="0.25">
      <c r="A265" s="36" t="s">
        <v>42</v>
      </c>
      <c r="B265" s="37"/>
      <c r="C265" s="38"/>
      <c r="D265" s="38"/>
      <c r="E265" s="38"/>
      <c r="F265" s="38"/>
      <c r="G265" s="38"/>
      <c r="H265" s="13"/>
      <c r="I265" s="95" t="s">
        <v>43</v>
      </c>
      <c r="J265" s="96"/>
      <c r="K265" s="97">
        <v>0.04</v>
      </c>
      <c r="L265" s="98"/>
      <c r="M265" s="23">
        <f>K265*12*I226</f>
        <v>342.81600000000003</v>
      </c>
    </row>
    <row r="266" spans="1:13" x14ac:dyDescent="0.25">
      <c r="A266" s="36" t="s">
        <v>44</v>
      </c>
      <c r="B266" s="37"/>
      <c r="C266" s="38"/>
      <c r="D266" s="38"/>
      <c r="E266" s="38"/>
      <c r="F266" s="38"/>
      <c r="G266" s="38"/>
      <c r="H266" s="13"/>
      <c r="I266" s="39"/>
      <c r="J266" s="15"/>
      <c r="K266" s="40"/>
      <c r="L266" s="41"/>
      <c r="M266" s="23"/>
    </row>
    <row r="267" spans="1:13" x14ac:dyDescent="0.25">
      <c r="A267" s="36" t="s">
        <v>45</v>
      </c>
      <c r="B267" s="37"/>
      <c r="C267" s="38"/>
      <c r="D267" s="38"/>
      <c r="E267" s="38"/>
      <c r="F267" s="38"/>
      <c r="G267" s="38"/>
      <c r="H267" s="13"/>
      <c r="I267" s="95" t="s">
        <v>46</v>
      </c>
      <c r="J267" s="96"/>
      <c r="K267" s="97">
        <v>0.03</v>
      </c>
      <c r="L267" s="98"/>
      <c r="M267" s="23">
        <f>K267*12*I226</f>
        <v>257.11200000000002</v>
      </c>
    </row>
    <row r="268" spans="1:13" x14ac:dyDescent="0.25">
      <c r="A268" s="42" t="s">
        <v>47</v>
      </c>
      <c r="B268" s="37"/>
      <c r="C268" s="38"/>
      <c r="D268" s="38"/>
      <c r="E268" s="38"/>
      <c r="F268" s="38"/>
      <c r="G268" s="38"/>
      <c r="H268" s="13"/>
      <c r="I268" s="95" t="s">
        <v>46</v>
      </c>
      <c r="J268" s="96"/>
      <c r="K268" s="99">
        <v>0.03</v>
      </c>
      <c r="L268" s="100"/>
      <c r="M268" s="21">
        <f>K268*12*I226</f>
        <v>257.11200000000002</v>
      </c>
    </row>
    <row r="269" spans="1:13" ht="15.75" x14ac:dyDescent="0.25">
      <c r="A269" s="85" t="s">
        <v>48</v>
      </c>
      <c r="B269" s="86"/>
      <c r="C269" s="86"/>
      <c r="D269" s="86"/>
      <c r="E269" s="86"/>
      <c r="F269" s="86"/>
      <c r="G269" s="86"/>
      <c r="H269" s="87"/>
      <c r="I269" s="34" t="s">
        <v>49</v>
      </c>
      <c r="J269" s="32"/>
      <c r="K269" s="101">
        <v>0.16</v>
      </c>
      <c r="L269" s="102"/>
      <c r="M269" s="35">
        <f>K269*12*I226</f>
        <v>1371.2640000000001</v>
      </c>
    </row>
    <row r="270" spans="1:13" ht="15.75" x14ac:dyDescent="0.25">
      <c r="A270" s="103" t="s">
        <v>50</v>
      </c>
      <c r="B270" s="104"/>
      <c r="C270" s="104"/>
      <c r="D270" s="104"/>
      <c r="E270" s="104"/>
      <c r="F270" s="104"/>
      <c r="G270" s="104"/>
      <c r="H270" s="105"/>
      <c r="J270" s="13"/>
      <c r="K270" s="136"/>
      <c r="L270" s="137"/>
      <c r="M270" s="23"/>
    </row>
    <row r="271" spans="1:13" x14ac:dyDescent="0.25">
      <c r="A271" s="12" t="s">
        <v>51</v>
      </c>
      <c r="D271" s="5"/>
      <c r="H271" s="13"/>
      <c r="J271" s="13"/>
      <c r="K271" s="43"/>
      <c r="L271" s="44"/>
      <c r="M271" s="23"/>
    </row>
    <row r="272" spans="1:13" x14ac:dyDescent="0.25">
      <c r="A272" s="12" t="s">
        <v>52</v>
      </c>
      <c r="D272" s="5"/>
      <c r="H272" s="13"/>
      <c r="J272" s="13"/>
      <c r="K272" s="43"/>
      <c r="L272" s="44"/>
      <c r="M272" s="23"/>
    </row>
    <row r="273" spans="1:13" x14ac:dyDescent="0.25">
      <c r="A273" s="12" t="s">
        <v>53</v>
      </c>
      <c r="D273" s="5"/>
      <c r="H273" s="13"/>
      <c r="J273" s="13"/>
      <c r="K273" s="43"/>
      <c r="L273" s="44"/>
      <c r="M273" s="23"/>
    </row>
    <row r="274" spans="1:13" x14ac:dyDescent="0.25">
      <c r="A274" s="12" t="s">
        <v>54</v>
      </c>
      <c r="D274" s="5"/>
      <c r="F274" s="45"/>
      <c r="H274" s="13"/>
      <c r="J274" s="13"/>
      <c r="K274" s="43"/>
      <c r="L274" s="44"/>
      <c r="M274" s="23"/>
    </row>
    <row r="275" spans="1:13" x14ac:dyDescent="0.25">
      <c r="A275" s="12" t="s">
        <v>55</v>
      </c>
      <c r="H275" s="13"/>
      <c r="J275" s="13"/>
      <c r="K275" s="108">
        <f>2.91+2.51</f>
        <v>5.42</v>
      </c>
      <c r="L275" s="109"/>
      <c r="M275" s="46">
        <f>K275*12*I226</f>
        <v>46451.567999999999</v>
      </c>
    </row>
    <row r="276" spans="1:13" x14ac:dyDescent="0.25">
      <c r="A276" s="12" t="s">
        <v>56</v>
      </c>
      <c r="H276" s="13"/>
      <c r="J276" s="13"/>
      <c r="L276" s="13"/>
      <c r="M276" s="23"/>
    </row>
    <row r="277" spans="1:13" x14ac:dyDescent="0.25">
      <c r="A277" s="12" t="s">
        <v>57</v>
      </c>
      <c r="H277" s="13"/>
      <c r="J277" s="13"/>
      <c r="L277" s="13"/>
      <c r="M277" s="23"/>
    </row>
    <row r="278" spans="1:13" x14ac:dyDescent="0.25">
      <c r="A278" s="17" t="s">
        <v>58</v>
      </c>
      <c r="B278" s="18"/>
      <c r="C278" s="18"/>
      <c r="D278" s="18"/>
      <c r="E278" s="18"/>
      <c r="F278" s="18"/>
      <c r="G278" s="18"/>
      <c r="H278" s="19"/>
      <c r="I278" s="18"/>
      <c r="J278" s="19"/>
      <c r="K278" s="18"/>
      <c r="L278" s="19"/>
      <c r="M278" s="21"/>
    </row>
    <row r="279" spans="1:13" x14ac:dyDescent="0.25">
      <c r="A279" s="90" t="s">
        <v>59</v>
      </c>
      <c r="B279" s="91"/>
      <c r="C279" s="91"/>
      <c r="D279" s="91"/>
      <c r="E279" s="91"/>
      <c r="F279" s="91"/>
      <c r="G279" s="91"/>
      <c r="H279" s="92"/>
      <c r="J279" s="47"/>
      <c r="K279" s="88">
        <f>K232+K239+K244+K247+K269+K261+K275</f>
        <v>18.100000000000001</v>
      </c>
      <c r="L279" s="89"/>
      <c r="M279" s="21">
        <f>M226+M244+M247+M261+M269+M275</f>
        <v>155124.24000000002</v>
      </c>
    </row>
    <row r="280" spans="1:13" x14ac:dyDescent="0.25">
      <c r="A280" s="90" t="s">
        <v>60</v>
      </c>
      <c r="B280" s="91"/>
      <c r="C280" s="91"/>
      <c r="D280" s="91"/>
      <c r="E280" s="91"/>
      <c r="F280" s="91"/>
      <c r="G280" s="91"/>
      <c r="H280" s="92"/>
      <c r="I280" s="34"/>
      <c r="J280" s="48"/>
      <c r="K280" s="110">
        <v>15.79</v>
      </c>
      <c r="L280" s="111"/>
      <c r="M280" s="21">
        <f>K280*12*I226</f>
        <v>135326.61600000001</v>
      </c>
    </row>
    <row r="281" spans="1:13" ht="15.75" x14ac:dyDescent="0.25">
      <c r="A281" s="85" t="s">
        <v>61</v>
      </c>
      <c r="B281" s="86"/>
      <c r="C281" s="86"/>
      <c r="D281" s="86"/>
      <c r="E281" s="86"/>
      <c r="F281" s="86"/>
      <c r="G281" s="86"/>
      <c r="H281" s="87"/>
      <c r="I281" s="34"/>
      <c r="J281" s="32"/>
      <c r="K281" s="88">
        <v>3.45</v>
      </c>
      <c r="L281" s="89"/>
      <c r="M281" s="21">
        <f>K281*12*I226</f>
        <v>29567.880000000005</v>
      </c>
    </row>
    <row r="282" spans="1:13" ht="15.75" x14ac:dyDescent="0.25">
      <c r="A282" s="85" t="s">
        <v>62</v>
      </c>
      <c r="B282" s="86"/>
      <c r="C282" s="86"/>
      <c r="D282" s="86"/>
      <c r="E282" s="86"/>
      <c r="F282" s="86"/>
      <c r="G282" s="86"/>
      <c r="H282" s="87"/>
      <c r="I282" s="34"/>
      <c r="J282" s="32"/>
      <c r="K282" s="88">
        <v>0.81</v>
      </c>
      <c r="L282" s="89"/>
      <c r="M282" s="21">
        <f>K282*12*I226</f>
        <v>6942.0240000000013</v>
      </c>
    </row>
    <row r="283" spans="1:13" x14ac:dyDescent="0.25">
      <c r="A283" s="90" t="s">
        <v>92</v>
      </c>
      <c r="B283" s="91"/>
      <c r="C283" s="91"/>
      <c r="D283" s="91"/>
      <c r="E283" s="91"/>
      <c r="F283" s="91"/>
      <c r="G283" s="91"/>
      <c r="H283" s="92"/>
      <c r="I283" s="34"/>
      <c r="J283" s="32"/>
      <c r="K283" s="93">
        <v>1.32</v>
      </c>
      <c r="L283" s="94"/>
      <c r="M283" s="21">
        <f>K283*12*I226</f>
        <v>11312.928</v>
      </c>
    </row>
    <row r="284" spans="1:13" ht="15.75" x14ac:dyDescent="0.25">
      <c r="A284" s="49" t="s">
        <v>107</v>
      </c>
      <c r="B284" s="50"/>
      <c r="C284" s="50"/>
      <c r="D284" s="50"/>
      <c r="E284" s="50"/>
      <c r="F284" s="50"/>
      <c r="G284" s="50"/>
      <c r="H284" s="51"/>
      <c r="I284" s="34"/>
      <c r="J284" s="32"/>
      <c r="K284" s="88">
        <v>0</v>
      </c>
      <c r="L284" s="89"/>
      <c r="M284" s="21">
        <f>K284*I240*12</f>
        <v>0</v>
      </c>
    </row>
    <row r="285" spans="1:13" ht="15.75" x14ac:dyDescent="0.25">
      <c r="A285" s="49" t="s">
        <v>63</v>
      </c>
      <c r="B285" s="50"/>
      <c r="C285" s="50"/>
      <c r="D285" s="50"/>
      <c r="E285" s="50"/>
      <c r="F285" s="50"/>
      <c r="G285" s="50"/>
      <c r="H285" s="51"/>
      <c r="I285" s="34"/>
      <c r="J285" s="32"/>
      <c r="K285" s="88">
        <v>0.1</v>
      </c>
      <c r="L285" s="89"/>
      <c r="M285" s="21">
        <f>K285*12*I226</f>
        <v>857.04000000000019</v>
      </c>
    </row>
    <row r="286" spans="1:13" ht="15.75" x14ac:dyDescent="0.25">
      <c r="A286" s="49" t="s">
        <v>64</v>
      </c>
      <c r="B286" s="50"/>
      <c r="C286" s="50"/>
      <c r="D286" s="50"/>
      <c r="E286" s="50"/>
      <c r="F286" s="50"/>
      <c r="G286" s="50"/>
      <c r="H286" s="51"/>
      <c r="I286" s="34"/>
      <c r="J286" s="32"/>
      <c r="K286" s="88">
        <v>0.39</v>
      </c>
      <c r="L286" s="89"/>
      <c r="M286" s="21">
        <f>K286*12*I226</f>
        <v>3342.4560000000001</v>
      </c>
    </row>
    <row r="287" spans="1:13" x14ac:dyDescent="0.25">
      <c r="A287" s="90" t="s">
        <v>65</v>
      </c>
      <c r="B287" s="91"/>
      <c r="C287" s="91"/>
      <c r="D287" s="91"/>
      <c r="E287" s="91"/>
      <c r="F287" s="91"/>
      <c r="G287" s="91"/>
      <c r="H287" s="92"/>
      <c r="I287" s="34"/>
      <c r="J287" s="48"/>
      <c r="K287" s="88">
        <f>K279+K281+K282+K283+K280+K284+K285+K286</f>
        <v>39.96</v>
      </c>
      <c r="L287" s="89"/>
      <c r="M287" s="21">
        <f>M279+M280+M281+M282+M283+M284+M285+M286</f>
        <v>342473.18400000001</v>
      </c>
    </row>
    <row r="288" spans="1:13" x14ac:dyDescent="0.25">
      <c r="M288" s="5"/>
    </row>
    <row r="289" spans="1:13" x14ac:dyDescent="0.25">
      <c r="A289" s="119" t="s">
        <v>0</v>
      </c>
      <c r="B289" s="119"/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5"/>
    </row>
    <row r="290" spans="1:13" x14ac:dyDescent="0.25">
      <c r="A290" s="120" t="s">
        <v>1</v>
      </c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</row>
    <row r="291" spans="1:13" x14ac:dyDescent="0.25">
      <c r="A291" s="121" t="s">
        <v>108</v>
      </c>
      <c r="B291" s="121"/>
      <c r="C291" s="121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</row>
    <row r="292" spans="1:13" x14ac:dyDescent="0.25">
      <c r="A292" s="6"/>
      <c r="B292" s="7"/>
      <c r="C292" s="7" t="s">
        <v>3</v>
      </c>
      <c r="D292" s="7"/>
      <c r="E292" s="7"/>
      <c r="F292" s="7"/>
      <c r="G292" s="7"/>
      <c r="H292" s="8"/>
      <c r="I292" s="7" t="s">
        <v>4</v>
      </c>
      <c r="J292" s="8"/>
      <c r="K292" s="9" t="s">
        <v>5</v>
      </c>
      <c r="L292" s="10"/>
      <c r="M292" s="11"/>
    </row>
    <row r="293" spans="1:13" x14ac:dyDescent="0.25">
      <c r="A293" s="12"/>
      <c r="B293" s="2"/>
      <c r="C293" s="2"/>
      <c r="D293" s="2"/>
      <c r="E293" s="2"/>
      <c r="F293" s="2"/>
      <c r="G293" s="2"/>
      <c r="H293" s="13"/>
      <c r="I293" s="2"/>
      <c r="J293" s="13"/>
      <c r="K293" s="14" t="s">
        <v>7</v>
      </c>
      <c r="L293" s="15"/>
      <c r="M293" s="16" t="s">
        <v>8</v>
      </c>
    </row>
    <row r="294" spans="1:13" x14ac:dyDescent="0.25">
      <c r="A294" s="17"/>
      <c r="B294" s="18"/>
      <c r="C294" s="18"/>
      <c r="D294" s="18"/>
      <c r="E294" s="18"/>
      <c r="F294" s="18"/>
      <c r="G294" s="18"/>
      <c r="H294" s="19"/>
      <c r="I294" s="122" t="s">
        <v>9</v>
      </c>
      <c r="J294" s="123"/>
      <c r="K294" s="18" t="s">
        <v>10</v>
      </c>
      <c r="L294" s="19"/>
      <c r="M294" s="20" t="s">
        <v>11</v>
      </c>
    </row>
    <row r="295" spans="1:13" x14ac:dyDescent="0.25">
      <c r="A295" s="90" t="s">
        <v>12</v>
      </c>
      <c r="B295" s="91"/>
      <c r="C295" s="91"/>
      <c r="D295" s="91"/>
      <c r="E295" s="91"/>
      <c r="F295" s="91"/>
      <c r="G295" s="91"/>
      <c r="H295" s="92"/>
      <c r="I295" s="124">
        <v>2545.5</v>
      </c>
      <c r="J295" s="125"/>
      <c r="K295" s="126">
        <f>K301+K308</f>
        <v>8.98</v>
      </c>
      <c r="L295" s="145"/>
      <c r="M295" s="21">
        <f>M301+M308</f>
        <v>274303.07999999996</v>
      </c>
    </row>
    <row r="296" spans="1:13" x14ac:dyDescent="0.25">
      <c r="A296" s="22" t="s">
        <v>13</v>
      </c>
      <c r="F296" s="2"/>
      <c r="H296" s="13"/>
      <c r="J296" s="13"/>
      <c r="L296" s="13"/>
      <c r="M296" s="23"/>
    </row>
    <row r="297" spans="1:13" x14ac:dyDescent="0.25">
      <c r="A297" s="22" t="s">
        <v>14</v>
      </c>
      <c r="F297" s="2"/>
      <c r="H297" s="13"/>
      <c r="J297" s="13"/>
      <c r="L297" s="13"/>
      <c r="M297" s="23"/>
    </row>
    <row r="298" spans="1:13" x14ac:dyDescent="0.25">
      <c r="A298" s="24" t="s">
        <v>15</v>
      </c>
      <c r="B298" s="25"/>
      <c r="C298" s="25"/>
      <c r="D298" s="25"/>
      <c r="E298" s="25"/>
      <c r="F298" s="26"/>
      <c r="G298" s="25"/>
      <c r="H298" s="27"/>
      <c r="J298" s="13"/>
      <c r="L298" s="13"/>
      <c r="M298" s="23"/>
    </row>
    <row r="299" spans="1:13" x14ac:dyDescent="0.25">
      <c r="A299" s="24" t="s">
        <v>16</v>
      </c>
      <c r="B299" s="25"/>
      <c r="C299" s="25"/>
      <c r="D299" s="25"/>
      <c r="E299" s="25"/>
      <c r="F299" s="26"/>
      <c r="G299" s="25"/>
      <c r="H299" s="27"/>
      <c r="J299" s="13"/>
      <c r="L299" s="13"/>
      <c r="M299" s="23"/>
    </row>
    <row r="300" spans="1:13" x14ac:dyDescent="0.25">
      <c r="A300" s="24" t="s">
        <v>17</v>
      </c>
      <c r="B300" s="25"/>
      <c r="C300" s="25"/>
      <c r="D300" s="25"/>
      <c r="E300" s="25"/>
      <c r="F300" s="26"/>
      <c r="G300" s="25"/>
      <c r="H300" s="27"/>
      <c r="J300" s="13"/>
      <c r="L300" s="13"/>
      <c r="M300" s="23"/>
    </row>
    <row r="301" spans="1:13" x14ac:dyDescent="0.25">
      <c r="A301" s="24" t="s">
        <v>18</v>
      </c>
      <c r="B301" s="25"/>
      <c r="C301" s="25"/>
      <c r="D301" s="25"/>
      <c r="E301" s="25"/>
      <c r="F301" s="26"/>
      <c r="G301" s="25"/>
      <c r="H301" s="27"/>
      <c r="J301" s="13"/>
      <c r="K301" s="112">
        <v>4.93</v>
      </c>
      <c r="L301" s="113"/>
      <c r="M301" s="23">
        <f>K301*I295*12</f>
        <v>150591.77999999997</v>
      </c>
    </row>
    <row r="302" spans="1:13" x14ac:dyDescent="0.25">
      <c r="A302" s="24" t="s">
        <v>19</v>
      </c>
      <c r="B302" s="25"/>
      <c r="C302" s="25"/>
      <c r="D302" s="25"/>
      <c r="E302" s="25"/>
      <c r="F302" s="26"/>
      <c r="G302" s="25"/>
      <c r="H302" s="27"/>
      <c r="J302" s="13"/>
      <c r="L302" s="13"/>
      <c r="M302" s="23"/>
    </row>
    <row r="303" spans="1:13" x14ac:dyDescent="0.25">
      <c r="A303" s="24" t="s">
        <v>20</v>
      </c>
      <c r="B303" s="25"/>
      <c r="C303" s="25"/>
      <c r="D303" s="25"/>
      <c r="E303" s="25"/>
      <c r="F303" s="26"/>
      <c r="G303" s="25"/>
      <c r="H303" s="27"/>
      <c r="J303" s="13"/>
      <c r="L303" s="13"/>
      <c r="M303" s="23"/>
    </row>
    <row r="304" spans="1:13" x14ac:dyDescent="0.25">
      <c r="A304" s="24" t="s">
        <v>21</v>
      </c>
      <c r="B304" s="25"/>
      <c r="C304" s="25"/>
      <c r="D304" s="25"/>
      <c r="E304" s="25"/>
      <c r="F304" s="26"/>
      <c r="G304" s="25"/>
      <c r="H304" s="27"/>
      <c r="J304" s="13"/>
      <c r="L304" s="13"/>
      <c r="M304" s="23"/>
    </row>
    <row r="305" spans="1:13" x14ac:dyDescent="0.25">
      <c r="A305" s="22" t="s">
        <v>22</v>
      </c>
      <c r="B305" s="25"/>
      <c r="C305" s="25"/>
      <c r="D305" s="25"/>
      <c r="E305" s="25"/>
      <c r="F305" s="26"/>
      <c r="G305" s="25"/>
      <c r="H305" s="27"/>
      <c r="J305" s="13"/>
      <c r="L305" s="13"/>
      <c r="M305" s="23"/>
    </row>
    <row r="306" spans="1:13" x14ac:dyDescent="0.25">
      <c r="A306" s="24" t="s">
        <v>23</v>
      </c>
      <c r="B306" s="25"/>
      <c r="C306" s="25"/>
      <c r="D306" s="25"/>
      <c r="E306" s="25"/>
      <c r="F306" s="26"/>
      <c r="G306" s="25"/>
      <c r="H306" s="27"/>
      <c r="J306" s="13"/>
      <c r="L306" s="13"/>
      <c r="M306" s="23"/>
    </row>
    <row r="307" spans="1:13" x14ac:dyDescent="0.25">
      <c r="A307" s="24" t="s">
        <v>24</v>
      </c>
      <c r="B307" s="25"/>
      <c r="C307" s="25"/>
      <c r="D307" s="25"/>
      <c r="E307" s="25"/>
      <c r="F307" s="26"/>
      <c r="G307" s="25"/>
      <c r="H307" s="27"/>
      <c r="J307" s="13"/>
      <c r="L307" s="13"/>
      <c r="M307" s="23"/>
    </row>
    <row r="308" spans="1:13" x14ac:dyDescent="0.25">
      <c r="A308" s="24" t="s">
        <v>25</v>
      </c>
      <c r="B308" s="25"/>
      <c r="C308" s="25"/>
      <c r="D308" s="25"/>
      <c r="E308" s="25"/>
      <c r="F308" s="26"/>
      <c r="G308" s="25"/>
      <c r="H308" s="27"/>
      <c r="J308" s="13"/>
      <c r="K308" s="112">
        <v>4.05</v>
      </c>
      <c r="L308" s="113"/>
      <c r="M308" s="23">
        <f>K308*I295*12</f>
        <v>123711.29999999999</v>
      </c>
    </row>
    <row r="309" spans="1:13" x14ac:dyDescent="0.25">
      <c r="A309" s="24" t="s">
        <v>26</v>
      </c>
      <c r="B309" s="25"/>
      <c r="C309" s="25"/>
      <c r="D309" s="25"/>
      <c r="E309" s="25"/>
      <c r="F309" s="26"/>
      <c r="G309" s="25"/>
      <c r="H309" s="27"/>
      <c r="J309" s="13"/>
      <c r="L309" s="13"/>
      <c r="M309" s="23"/>
    </row>
    <row r="310" spans="1:13" x14ac:dyDescent="0.25">
      <c r="A310" s="28" t="s">
        <v>27</v>
      </c>
      <c r="B310" s="29"/>
      <c r="C310" s="29"/>
      <c r="D310" s="29"/>
      <c r="E310" s="29"/>
      <c r="F310" s="29"/>
      <c r="G310" s="29"/>
      <c r="H310" s="30"/>
      <c r="I310" s="18"/>
      <c r="J310" s="19"/>
      <c r="K310" s="18"/>
      <c r="L310" s="19"/>
      <c r="M310" s="21"/>
    </row>
    <row r="311" spans="1:13" x14ac:dyDescent="0.25">
      <c r="A311" s="128" t="s">
        <v>28</v>
      </c>
      <c r="B311" s="129"/>
      <c r="C311" s="129"/>
      <c r="D311" s="129"/>
      <c r="E311" s="129"/>
      <c r="F311" s="129"/>
      <c r="G311" s="129"/>
      <c r="H311" s="130"/>
      <c r="I311" s="2" t="s">
        <v>29</v>
      </c>
      <c r="J311" s="13"/>
      <c r="K311" s="2"/>
      <c r="L311" s="13"/>
      <c r="M311" s="23"/>
    </row>
    <row r="312" spans="1:13" x14ac:dyDescent="0.25">
      <c r="A312" s="12"/>
      <c r="B312" s="2"/>
      <c r="C312" s="2"/>
      <c r="D312" s="2"/>
      <c r="E312" s="2"/>
      <c r="F312" s="2"/>
      <c r="G312" s="2"/>
      <c r="H312" s="13"/>
      <c r="I312" s="2" t="s">
        <v>30</v>
      </c>
      <c r="J312" s="13"/>
      <c r="K312" s="2"/>
      <c r="L312" s="13"/>
      <c r="M312" s="23"/>
    </row>
    <row r="313" spans="1:13" x14ac:dyDescent="0.25">
      <c r="A313" s="12"/>
      <c r="B313" s="2"/>
      <c r="C313" s="2"/>
      <c r="D313" s="2"/>
      <c r="E313" s="2"/>
      <c r="F313" s="2"/>
      <c r="G313" s="2"/>
      <c r="H313" s="13"/>
      <c r="I313" s="2" t="s">
        <v>31</v>
      </c>
      <c r="J313" s="13"/>
      <c r="K313" s="108">
        <v>1.1200000000000001</v>
      </c>
      <c r="L313" s="109"/>
      <c r="M313" s="23">
        <f>K313*12*I295</f>
        <v>34211.520000000004</v>
      </c>
    </row>
    <row r="314" spans="1:13" x14ac:dyDescent="0.25">
      <c r="A314" s="12"/>
      <c r="B314" s="2"/>
      <c r="C314" s="2"/>
      <c r="D314" s="2"/>
      <c r="E314" s="2"/>
      <c r="F314" s="2"/>
      <c r="G314" s="2"/>
      <c r="H314" s="13"/>
      <c r="I314" s="2" t="s">
        <v>32</v>
      </c>
      <c r="J314" s="13"/>
      <c r="K314" s="2"/>
      <c r="L314" s="13"/>
      <c r="M314" s="23"/>
    </row>
    <row r="315" spans="1:13" x14ac:dyDescent="0.25">
      <c r="A315" s="17"/>
      <c r="B315" s="18"/>
      <c r="C315" s="18"/>
      <c r="D315" s="18"/>
      <c r="E315" s="18"/>
      <c r="F315" s="18"/>
      <c r="G315" s="18"/>
      <c r="H315" s="19"/>
      <c r="I315" s="18" t="s">
        <v>33</v>
      </c>
      <c r="J315" s="19"/>
      <c r="K315" s="18"/>
      <c r="L315" s="19"/>
      <c r="M315" s="21"/>
    </row>
    <row r="316" spans="1:13" x14ac:dyDescent="0.25">
      <c r="A316" s="90" t="s">
        <v>34</v>
      </c>
      <c r="B316" s="91"/>
      <c r="C316" s="91"/>
      <c r="D316" s="91"/>
      <c r="E316" s="91"/>
      <c r="F316" s="91"/>
      <c r="G316" s="91"/>
      <c r="H316" s="92"/>
      <c r="I316" s="31" t="s">
        <v>35</v>
      </c>
      <c r="J316" s="32"/>
      <c r="K316" s="88">
        <v>0.37</v>
      </c>
      <c r="L316" s="89"/>
      <c r="M316" s="33">
        <f>K316*12*I295</f>
        <v>11302.019999999999</v>
      </c>
    </row>
    <row r="317" spans="1:13" x14ac:dyDescent="0.25">
      <c r="A317" s="131" t="s">
        <v>74</v>
      </c>
      <c r="B317" s="132"/>
      <c r="C317" s="132"/>
      <c r="D317" s="132"/>
      <c r="E317" s="132"/>
      <c r="F317" s="132"/>
      <c r="G317" s="132"/>
      <c r="H317" s="133"/>
      <c r="I317" s="52"/>
      <c r="J317" s="13"/>
      <c r="K317" s="149">
        <f>K318+K326</f>
        <v>1.8900000000000001</v>
      </c>
      <c r="L317" s="150"/>
      <c r="M317" s="53">
        <f>M318+M326</f>
        <v>57731.94</v>
      </c>
    </row>
    <row r="318" spans="1:13" x14ac:dyDescent="0.25">
      <c r="A318" s="114" t="s">
        <v>75</v>
      </c>
      <c r="B318" s="115"/>
      <c r="C318" s="115"/>
      <c r="D318" s="115"/>
      <c r="E318" s="115"/>
      <c r="F318" s="115"/>
      <c r="G318" s="115"/>
      <c r="H318" s="116"/>
      <c r="J318" s="13"/>
      <c r="K318" s="108">
        <f>K319+K320+K321+K323+K325</f>
        <v>1.1100000000000001</v>
      </c>
      <c r="L318" s="109"/>
      <c r="M318" s="46">
        <f>M319+M320+M321+M323+M325</f>
        <v>33906.06</v>
      </c>
    </row>
    <row r="319" spans="1:13" x14ac:dyDescent="0.25">
      <c r="A319" s="12" t="s">
        <v>76</v>
      </c>
      <c r="H319" s="13"/>
      <c r="I319" t="s">
        <v>77</v>
      </c>
      <c r="J319" s="13"/>
      <c r="K319" s="112">
        <v>0.39</v>
      </c>
      <c r="L319" s="113"/>
      <c r="M319" s="23">
        <f>K319*12*I295</f>
        <v>11912.939999999999</v>
      </c>
    </row>
    <row r="320" spans="1:13" x14ac:dyDescent="0.25">
      <c r="A320" s="12" t="s">
        <v>78</v>
      </c>
      <c r="H320" s="13"/>
      <c r="I320" t="s">
        <v>79</v>
      </c>
      <c r="J320" s="13"/>
      <c r="K320" s="112">
        <v>0.18</v>
      </c>
      <c r="L320" s="113"/>
      <c r="M320" s="23">
        <f>K320*12*I295</f>
        <v>5498.2800000000007</v>
      </c>
    </row>
    <row r="321" spans="1:13" x14ac:dyDescent="0.25">
      <c r="A321" s="12" t="s">
        <v>80</v>
      </c>
      <c r="H321" s="13"/>
      <c r="I321" t="s">
        <v>81</v>
      </c>
      <c r="J321" s="13"/>
      <c r="K321" s="112">
        <v>0.08</v>
      </c>
      <c r="L321" s="113"/>
      <c r="M321" s="23">
        <f>K321*12*I295</f>
        <v>2443.6799999999998</v>
      </c>
    </row>
    <row r="322" spans="1:13" x14ac:dyDescent="0.25">
      <c r="A322" s="12" t="s">
        <v>82</v>
      </c>
      <c r="H322" s="13"/>
      <c r="J322" s="13"/>
      <c r="L322" s="13"/>
      <c r="M322" s="23"/>
    </row>
    <row r="323" spans="1:13" x14ac:dyDescent="0.25">
      <c r="A323" s="12" t="s">
        <v>97</v>
      </c>
      <c r="H323" s="13"/>
      <c r="I323" t="s">
        <v>98</v>
      </c>
      <c r="J323" s="13"/>
      <c r="K323" s="112">
        <v>0.42</v>
      </c>
      <c r="L323" s="113"/>
      <c r="M323" s="23">
        <f>K323*12*I295</f>
        <v>12829.32</v>
      </c>
    </row>
    <row r="324" spans="1:13" x14ac:dyDescent="0.25">
      <c r="A324" s="12" t="s">
        <v>99</v>
      </c>
      <c r="H324" s="13"/>
      <c r="I324" t="s">
        <v>100</v>
      </c>
      <c r="J324" s="13"/>
      <c r="L324" s="13"/>
      <c r="M324" s="23"/>
    </row>
    <row r="325" spans="1:13" x14ac:dyDescent="0.25">
      <c r="A325" s="12" t="s">
        <v>101</v>
      </c>
      <c r="H325" s="13"/>
      <c r="I325" t="s">
        <v>84</v>
      </c>
      <c r="J325" s="13"/>
      <c r="K325" s="112">
        <v>0.04</v>
      </c>
      <c r="L325" s="113"/>
      <c r="M325" s="23">
        <f>K325*12*I295</f>
        <v>1221.8399999999999</v>
      </c>
    </row>
    <row r="326" spans="1:13" x14ac:dyDescent="0.25">
      <c r="A326" s="114" t="s">
        <v>85</v>
      </c>
      <c r="B326" s="115"/>
      <c r="C326" s="115"/>
      <c r="D326" s="115"/>
      <c r="E326" s="115"/>
      <c r="F326" s="115"/>
      <c r="G326" s="115"/>
      <c r="H326" s="116"/>
      <c r="J326" s="13"/>
      <c r="K326" s="108">
        <f>K327+K328+K329+K330</f>
        <v>0.78</v>
      </c>
      <c r="L326" s="109"/>
      <c r="M326" s="46">
        <f>M327+M328+M329+M330</f>
        <v>23825.88</v>
      </c>
    </row>
    <row r="327" spans="1:13" x14ac:dyDescent="0.25">
      <c r="A327" s="12" t="s">
        <v>102</v>
      </c>
      <c r="H327" s="13"/>
      <c r="I327" t="s">
        <v>81</v>
      </c>
      <c r="J327" s="13"/>
      <c r="K327" s="112">
        <v>0.22</v>
      </c>
      <c r="L327" s="113"/>
      <c r="M327" s="23">
        <f>K327*12*I295</f>
        <v>6720.12</v>
      </c>
    </row>
    <row r="328" spans="1:13" x14ac:dyDescent="0.25">
      <c r="A328" s="12" t="s">
        <v>103</v>
      </c>
      <c r="H328" s="13"/>
      <c r="I328" t="s">
        <v>104</v>
      </c>
      <c r="J328" s="13"/>
      <c r="K328" s="112">
        <v>0.06</v>
      </c>
      <c r="L328" s="113"/>
      <c r="M328" s="23">
        <f>K328*12*I295</f>
        <v>1832.76</v>
      </c>
    </row>
    <row r="329" spans="1:13" x14ac:dyDescent="0.25">
      <c r="A329" s="12" t="s">
        <v>105</v>
      </c>
      <c r="H329" s="13"/>
      <c r="I329" t="s">
        <v>35</v>
      </c>
      <c r="J329" s="13"/>
      <c r="K329" s="112">
        <v>0.46</v>
      </c>
      <c r="L329" s="113"/>
      <c r="M329" s="23">
        <f>K329*12*I295</f>
        <v>14051.160000000002</v>
      </c>
    </row>
    <row r="330" spans="1:13" x14ac:dyDescent="0.25">
      <c r="A330" s="12" t="s">
        <v>106</v>
      </c>
      <c r="H330" s="13"/>
      <c r="I330" t="s">
        <v>81</v>
      </c>
      <c r="J330" s="13"/>
      <c r="K330" s="138">
        <v>0.04</v>
      </c>
      <c r="L330" s="139"/>
      <c r="M330" s="21">
        <f>K330*12*I295</f>
        <v>1221.8399999999999</v>
      </c>
    </row>
    <row r="331" spans="1:13" ht="15.75" x14ac:dyDescent="0.25">
      <c r="A331" s="85" t="s">
        <v>36</v>
      </c>
      <c r="B331" s="86"/>
      <c r="C331" s="86"/>
      <c r="D331" s="86"/>
      <c r="E331" s="86"/>
      <c r="F331" s="86"/>
      <c r="G331" s="86"/>
      <c r="H331" s="87"/>
      <c r="I331" s="34"/>
      <c r="J331" s="32"/>
      <c r="K331" s="88">
        <f>K332+K333+K335+K337+K338</f>
        <v>0.53</v>
      </c>
      <c r="L331" s="89"/>
      <c r="M331" s="35">
        <f>M332+M333+M335+M337+M338</f>
        <v>16189.379999999997</v>
      </c>
    </row>
    <row r="332" spans="1:13" x14ac:dyDescent="0.25">
      <c r="A332" s="36" t="s">
        <v>37</v>
      </c>
      <c r="B332" s="37"/>
      <c r="C332" s="38"/>
      <c r="D332" s="38"/>
      <c r="E332" s="38"/>
      <c r="F332" s="38"/>
      <c r="G332" s="38"/>
      <c r="H332" s="13"/>
      <c r="I332" s="95" t="s">
        <v>38</v>
      </c>
      <c r="J332" s="96"/>
      <c r="K332" s="117">
        <v>0.37</v>
      </c>
      <c r="L332" s="118"/>
      <c r="M332" s="23">
        <f>K332*12*I295</f>
        <v>11302.019999999999</v>
      </c>
    </row>
    <row r="333" spans="1:13" x14ac:dyDescent="0.25">
      <c r="A333" s="36" t="s">
        <v>39</v>
      </c>
      <c r="B333" s="37"/>
      <c r="C333" s="38"/>
      <c r="D333" s="38"/>
      <c r="E333" s="38"/>
      <c r="F333" s="38"/>
      <c r="G333" s="38"/>
      <c r="H333" s="13"/>
      <c r="I333" s="95" t="s">
        <v>40</v>
      </c>
      <c r="J333" s="96"/>
      <c r="K333" s="97">
        <v>0.06</v>
      </c>
      <c r="L333" s="98"/>
      <c r="M333" s="23">
        <f>K333*12*I295</f>
        <v>1832.76</v>
      </c>
    </row>
    <row r="334" spans="1:13" x14ac:dyDescent="0.25">
      <c r="A334" s="36" t="s">
        <v>41</v>
      </c>
      <c r="B334" s="37"/>
      <c r="C334" s="38"/>
      <c r="D334" s="38"/>
      <c r="E334" s="38"/>
      <c r="F334" s="38"/>
      <c r="G334" s="38"/>
      <c r="H334" s="13"/>
      <c r="I334" s="39"/>
      <c r="J334" s="15"/>
      <c r="K334" s="40"/>
      <c r="L334" s="41"/>
      <c r="M334" s="23"/>
    </row>
    <row r="335" spans="1:13" x14ac:dyDescent="0.25">
      <c r="A335" s="36" t="s">
        <v>42</v>
      </c>
      <c r="B335" s="37"/>
      <c r="C335" s="38"/>
      <c r="D335" s="38"/>
      <c r="E335" s="38"/>
      <c r="F335" s="38"/>
      <c r="G335" s="38"/>
      <c r="H335" s="13"/>
      <c r="I335" s="95" t="s">
        <v>43</v>
      </c>
      <c r="J335" s="96"/>
      <c r="K335" s="97">
        <v>0.04</v>
      </c>
      <c r="L335" s="98"/>
      <c r="M335" s="23">
        <f>K335*12*I295</f>
        <v>1221.8399999999999</v>
      </c>
    </row>
    <row r="336" spans="1:13" x14ac:dyDescent="0.25">
      <c r="A336" s="36" t="s">
        <v>44</v>
      </c>
      <c r="B336" s="37"/>
      <c r="C336" s="38"/>
      <c r="D336" s="38"/>
      <c r="E336" s="38"/>
      <c r="F336" s="38"/>
      <c r="G336" s="38"/>
      <c r="H336" s="13"/>
      <c r="I336" s="39"/>
      <c r="J336" s="15"/>
      <c r="K336" s="40"/>
      <c r="L336" s="41"/>
      <c r="M336" s="23"/>
    </row>
    <row r="337" spans="1:13" x14ac:dyDescent="0.25">
      <c r="A337" s="36" t="s">
        <v>45</v>
      </c>
      <c r="B337" s="37"/>
      <c r="C337" s="38"/>
      <c r="D337" s="38"/>
      <c r="E337" s="38"/>
      <c r="F337" s="38"/>
      <c r="G337" s="38"/>
      <c r="H337" s="13"/>
      <c r="I337" s="95" t="s">
        <v>46</v>
      </c>
      <c r="J337" s="96"/>
      <c r="K337" s="97">
        <v>0.03</v>
      </c>
      <c r="L337" s="98"/>
      <c r="M337" s="23">
        <f>K337*12*I295</f>
        <v>916.38</v>
      </c>
    </row>
    <row r="338" spans="1:13" x14ac:dyDescent="0.25">
      <c r="A338" s="42" t="s">
        <v>47</v>
      </c>
      <c r="B338" s="37"/>
      <c r="C338" s="38"/>
      <c r="D338" s="38"/>
      <c r="E338" s="38"/>
      <c r="F338" s="38"/>
      <c r="G338" s="38"/>
      <c r="H338" s="13"/>
      <c r="I338" s="95" t="s">
        <v>46</v>
      </c>
      <c r="J338" s="96"/>
      <c r="K338" s="99">
        <v>0.03</v>
      </c>
      <c r="L338" s="100"/>
      <c r="M338" s="21">
        <f>K338*12*I295</f>
        <v>916.38</v>
      </c>
    </row>
    <row r="339" spans="1:13" ht="15.75" x14ac:dyDescent="0.25">
      <c r="A339" s="85" t="s">
        <v>48</v>
      </c>
      <c r="B339" s="86"/>
      <c r="C339" s="86"/>
      <c r="D339" s="86"/>
      <c r="E339" s="86"/>
      <c r="F339" s="86"/>
      <c r="G339" s="86"/>
      <c r="H339" s="87"/>
      <c r="I339" s="34" t="s">
        <v>49</v>
      </c>
      <c r="J339" s="32"/>
      <c r="K339" s="101">
        <v>0.16</v>
      </c>
      <c r="L339" s="102"/>
      <c r="M339" s="35">
        <f>K339*12*I295</f>
        <v>4887.3599999999997</v>
      </c>
    </row>
    <row r="340" spans="1:13" ht="15.75" x14ac:dyDescent="0.25">
      <c r="A340" s="103" t="s">
        <v>50</v>
      </c>
      <c r="B340" s="104"/>
      <c r="C340" s="104"/>
      <c r="D340" s="104"/>
      <c r="E340" s="104"/>
      <c r="F340" s="104"/>
      <c r="G340" s="104"/>
      <c r="H340" s="105"/>
      <c r="J340" s="13"/>
      <c r="K340" s="136"/>
      <c r="L340" s="137"/>
      <c r="M340" s="23"/>
    </row>
    <row r="341" spans="1:13" x14ac:dyDescent="0.25">
      <c r="A341" s="12" t="s">
        <v>51</v>
      </c>
      <c r="D341" s="5"/>
      <c r="H341" s="13"/>
      <c r="J341" s="13"/>
      <c r="K341" s="43"/>
      <c r="L341" s="44"/>
      <c r="M341" s="23"/>
    </row>
    <row r="342" spans="1:13" x14ac:dyDescent="0.25">
      <c r="A342" s="12" t="s">
        <v>52</v>
      </c>
      <c r="D342" s="5"/>
      <c r="H342" s="13"/>
      <c r="J342" s="13"/>
      <c r="K342" s="43"/>
      <c r="L342" s="44"/>
      <c r="M342" s="23"/>
    </row>
    <row r="343" spans="1:13" x14ac:dyDescent="0.25">
      <c r="A343" s="12" t="s">
        <v>53</v>
      </c>
      <c r="D343" s="5"/>
      <c r="H343" s="13"/>
      <c r="J343" s="13"/>
      <c r="K343" s="43"/>
      <c r="L343" s="44"/>
      <c r="M343" s="23"/>
    </row>
    <row r="344" spans="1:13" x14ac:dyDescent="0.25">
      <c r="A344" s="12" t="s">
        <v>54</v>
      </c>
      <c r="D344" s="5"/>
      <c r="F344" s="45"/>
      <c r="H344" s="13"/>
      <c r="J344" s="13"/>
      <c r="K344" s="43"/>
      <c r="L344" s="44"/>
      <c r="M344" s="23"/>
    </row>
    <row r="345" spans="1:13" x14ac:dyDescent="0.25">
      <c r="A345" s="12" t="s">
        <v>55</v>
      </c>
      <c r="H345" s="13"/>
      <c r="J345" s="13"/>
      <c r="K345" s="108">
        <f>3+2.51</f>
        <v>5.51</v>
      </c>
      <c r="L345" s="109"/>
      <c r="M345" s="46">
        <f>K345*12*I295</f>
        <v>168308.46000000002</v>
      </c>
    </row>
    <row r="346" spans="1:13" x14ac:dyDescent="0.25">
      <c r="A346" s="12" t="s">
        <v>56</v>
      </c>
      <c r="H346" s="13"/>
      <c r="J346" s="13"/>
      <c r="L346" s="13"/>
      <c r="M346" s="23"/>
    </row>
    <row r="347" spans="1:13" x14ac:dyDescent="0.25">
      <c r="A347" s="12" t="s">
        <v>57</v>
      </c>
      <c r="H347" s="13"/>
      <c r="J347" s="13"/>
      <c r="L347" s="13"/>
      <c r="M347" s="23"/>
    </row>
    <row r="348" spans="1:13" x14ac:dyDescent="0.25">
      <c r="A348" s="17" t="s">
        <v>58</v>
      </c>
      <c r="B348" s="18"/>
      <c r="C348" s="18"/>
      <c r="D348" s="18"/>
      <c r="E348" s="18"/>
      <c r="F348" s="18"/>
      <c r="G348" s="18"/>
      <c r="H348" s="19"/>
      <c r="I348" s="18"/>
      <c r="J348" s="19"/>
      <c r="K348" s="18"/>
      <c r="L348" s="19"/>
      <c r="M348" s="21"/>
    </row>
    <row r="349" spans="1:13" x14ac:dyDescent="0.25">
      <c r="A349" s="90" t="s">
        <v>59</v>
      </c>
      <c r="B349" s="91"/>
      <c r="C349" s="91"/>
      <c r="D349" s="91"/>
      <c r="E349" s="91"/>
      <c r="F349" s="91"/>
      <c r="G349" s="91"/>
      <c r="H349" s="92"/>
      <c r="J349" s="47"/>
      <c r="K349" s="88">
        <f>K301+K308+K313+K316+K317+K339+K331+K345</f>
        <v>18.560000000000002</v>
      </c>
      <c r="L349" s="89"/>
      <c r="M349" s="21">
        <f>M295+M313+M316+M317+M331+M339+M345</f>
        <v>566933.76000000001</v>
      </c>
    </row>
    <row r="350" spans="1:13" x14ac:dyDescent="0.25">
      <c r="A350" s="90" t="s">
        <v>60</v>
      </c>
      <c r="B350" s="91"/>
      <c r="C350" s="91"/>
      <c r="D350" s="91"/>
      <c r="E350" s="91"/>
      <c r="F350" s="91"/>
      <c r="G350" s="91"/>
      <c r="H350" s="92"/>
      <c r="I350" s="34"/>
      <c r="J350" s="48"/>
      <c r="K350" s="110">
        <v>13.68</v>
      </c>
      <c r="L350" s="111"/>
      <c r="M350" s="21">
        <f>K350*12*I295</f>
        <v>417869.27999999997</v>
      </c>
    </row>
    <row r="351" spans="1:13" ht="15.75" x14ac:dyDescent="0.25">
      <c r="A351" s="85" t="s">
        <v>61</v>
      </c>
      <c r="B351" s="86"/>
      <c r="C351" s="86"/>
      <c r="D351" s="86"/>
      <c r="E351" s="86"/>
      <c r="F351" s="86"/>
      <c r="G351" s="86"/>
      <c r="H351" s="87"/>
      <c r="I351" s="34"/>
      <c r="J351" s="32"/>
      <c r="K351" s="88">
        <v>3.45</v>
      </c>
      <c r="L351" s="89"/>
      <c r="M351" s="21">
        <f>K351*12*I295</f>
        <v>105383.70000000001</v>
      </c>
    </row>
    <row r="352" spans="1:13" ht="15.75" x14ac:dyDescent="0.25">
      <c r="A352" s="85" t="s">
        <v>62</v>
      </c>
      <c r="B352" s="86"/>
      <c r="C352" s="86"/>
      <c r="D352" s="86"/>
      <c r="E352" s="86"/>
      <c r="F352" s="86"/>
      <c r="G352" s="86"/>
      <c r="H352" s="87"/>
      <c r="I352" s="34"/>
      <c r="J352" s="32"/>
      <c r="K352" s="88">
        <v>0.81</v>
      </c>
      <c r="L352" s="89"/>
      <c r="M352" s="21">
        <f>K352*12*I295</f>
        <v>24742.260000000002</v>
      </c>
    </row>
    <row r="353" spans="1:13" x14ac:dyDescent="0.25">
      <c r="A353" s="90" t="s">
        <v>92</v>
      </c>
      <c r="B353" s="91"/>
      <c r="C353" s="91"/>
      <c r="D353" s="91"/>
      <c r="E353" s="91"/>
      <c r="F353" s="91"/>
      <c r="G353" s="91"/>
      <c r="H353" s="92"/>
      <c r="I353" s="34"/>
      <c r="J353" s="32"/>
      <c r="K353" s="93">
        <v>1.32</v>
      </c>
      <c r="L353" s="94"/>
      <c r="M353" s="21">
        <f>K353*12*I295</f>
        <v>40320.720000000001</v>
      </c>
    </row>
    <row r="354" spans="1:13" x14ac:dyDescent="0.25">
      <c r="A354" s="54" t="s">
        <v>109</v>
      </c>
      <c r="B354" s="55"/>
      <c r="C354" s="55"/>
      <c r="D354" s="55"/>
      <c r="E354" s="55"/>
      <c r="F354" s="55"/>
      <c r="G354" s="55"/>
      <c r="H354" s="56"/>
      <c r="I354" s="34"/>
      <c r="J354" s="32"/>
      <c r="K354" s="88">
        <v>0</v>
      </c>
      <c r="L354" s="89"/>
      <c r="M354" s="21">
        <f>K354*I295*12</f>
        <v>0</v>
      </c>
    </row>
    <row r="355" spans="1:13" ht="15.75" x14ac:dyDescent="0.25">
      <c r="A355" s="49" t="s">
        <v>107</v>
      </c>
      <c r="B355" s="50"/>
      <c r="C355" s="50"/>
      <c r="D355" s="50"/>
      <c r="E355" s="50"/>
      <c r="F355" s="50"/>
      <c r="G355" s="50"/>
      <c r="H355" s="51"/>
      <c r="I355" s="34"/>
      <c r="J355" s="32"/>
      <c r="K355" s="88">
        <v>0</v>
      </c>
      <c r="L355" s="89"/>
      <c r="M355" s="21">
        <v>0</v>
      </c>
    </row>
    <row r="356" spans="1:13" ht="15.75" x14ac:dyDescent="0.25">
      <c r="A356" s="49" t="s">
        <v>63</v>
      </c>
      <c r="B356" s="50"/>
      <c r="C356" s="50"/>
      <c r="D356" s="50"/>
      <c r="E356" s="50"/>
      <c r="F356" s="50"/>
      <c r="G356" s="50"/>
      <c r="H356" s="51"/>
      <c r="I356" s="34"/>
      <c r="J356" s="32"/>
      <c r="K356" s="88">
        <v>0.09</v>
      </c>
      <c r="L356" s="89"/>
      <c r="M356" s="21">
        <f>K356*12*I295</f>
        <v>2749.1400000000003</v>
      </c>
    </row>
    <row r="357" spans="1:13" ht="15.75" x14ac:dyDescent="0.25">
      <c r="A357" s="49" t="s">
        <v>64</v>
      </c>
      <c r="B357" s="50"/>
      <c r="C357" s="50"/>
      <c r="D357" s="50"/>
      <c r="E357" s="50"/>
      <c r="F357" s="50"/>
      <c r="G357" s="50"/>
      <c r="H357" s="51"/>
      <c r="I357" s="34"/>
      <c r="J357" s="32"/>
      <c r="K357" s="88">
        <v>0.14000000000000001</v>
      </c>
      <c r="L357" s="89"/>
      <c r="M357" s="21">
        <f>K357*12*I295</f>
        <v>4276.4400000000005</v>
      </c>
    </row>
    <row r="358" spans="1:13" x14ac:dyDescent="0.25">
      <c r="A358" s="90" t="s">
        <v>65</v>
      </c>
      <c r="B358" s="91"/>
      <c r="C358" s="91"/>
      <c r="D358" s="91"/>
      <c r="E358" s="91"/>
      <c r="F358" s="91"/>
      <c r="G358" s="91"/>
      <c r="H358" s="92"/>
      <c r="I358" s="34"/>
      <c r="J358" s="48"/>
      <c r="K358" s="88">
        <f>K349+K351+K352+K353+K350+K354+K355+K356+K357</f>
        <v>38.050000000000004</v>
      </c>
      <c r="L358" s="89"/>
      <c r="M358" s="21">
        <f>M349+M350+M351+M352+M353+M354+M355+M356+M357</f>
        <v>1162275.2999999998</v>
      </c>
    </row>
    <row r="359" spans="1:13" x14ac:dyDescent="0.25">
      <c r="M359" s="5"/>
    </row>
    <row r="360" spans="1:13" x14ac:dyDescent="0.25">
      <c r="A360" s="119" t="s">
        <v>0</v>
      </c>
      <c r="B360" s="119"/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5"/>
    </row>
    <row r="361" spans="1:13" x14ac:dyDescent="0.25">
      <c r="A361" s="120" t="s">
        <v>1</v>
      </c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</row>
    <row r="362" spans="1:13" x14ac:dyDescent="0.25">
      <c r="A362" s="121" t="s">
        <v>110</v>
      </c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</row>
    <row r="363" spans="1:13" x14ac:dyDescent="0.25">
      <c r="A363" s="6"/>
      <c r="B363" s="7"/>
      <c r="C363" s="7" t="s">
        <v>3</v>
      </c>
      <c r="D363" s="7"/>
      <c r="E363" s="7"/>
      <c r="F363" s="7"/>
      <c r="G363" s="7"/>
      <c r="H363" s="8"/>
      <c r="I363" s="7" t="s">
        <v>4</v>
      </c>
      <c r="J363" s="8"/>
      <c r="K363" s="9" t="s">
        <v>5</v>
      </c>
      <c r="L363" s="10"/>
      <c r="M363" s="11"/>
    </row>
    <row r="364" spans="1:13" x14ac:dyDescent="0.25">
      <c r="A364" s="12"/>
      <c r="B364" s="2"/>
      <c r="C364" s="2"/>
      <c r="D364" s="2"/>
      <c r="E364" s="2"/>
      <c r="F364" s="2"/>
      <c r="G364" s="2"/>
      <c r="H364" s="13"/>
      <c r="I364" s="2"/>
      <c r="J364" s="13"/>
      <c r="K364" s="14" t="s">
        <v>7</v>
      </c>
      <c r="L364" s="15"/>
      <c r="M364" s="16" t="s">
        <v>8</v>
      </c>
    </row>
    <row r="365" spans="1:13" x14ac:dyDescent="0.25">
      <c r="A365" s="17"/>
      <c r="B365" s="18"/>
      <c r="C365" s="18"/>
      <c r="D365" s="18"/>
      <c r="E365" s="18"/>
      <c r="F365" s="18"/>
      <c r="G365" s="18"/>
      <c r="H365" s="19"/>
      <c r="I365" s="122" t="s">
        <v>9</v>
      </c>
      <c r="J365" s="123"/>
      <c r="K365" s="18" t="s">
        <v>10</v>
      </c>
      <c r="L365" s="19"/>
      <c r="M365" s="20" t="s">
        <v>11</v>
      </c>
    </row>
    <row r="366" spans="1:13" x14ac:dyDescent="0.25">
      <c r="A366" s="90"/>
      <c r="B366" s="91"/>
      <c r="C366" s="91"/>
      <c r="D366" s="91"/>
      <c r="E366" s="91"/>
      <c r="F366" s="91"/>
      <c r="G366" s="91"/>
      <c r="H366" s="92"/>
      <c r="I366" s="124">
        <v>1143.8</v>
      </c>
      <c r="J366" s="125"/>
      <c r="K366" s="126">
        <f>K371+K374</f>
        <v>8.98</v>
      </c>
      <c r="L366" s="145"/>
      <c r="M366" s="21">
        <f>M371+M374</f>
        <v>123255.88799999998</v>
      </c>
    </row>
    <row r="367" spans="1:13" x14ac:dyDescent="0.25">
      <c r="A367" s="22" t="s">
        <v>13</v>
      </c>
      <c r="F367" s="2"/>
      <c r="H367" s="13"/>
      <c r="J367" s="13"/>
      <c r="L367" s="13"/>
      <c r="M367" s="23"/>
    </row>
    <row r="368" spans="1:13" x14ac:dyDescent="0.25">
      <c r="A368" s="22" t="s">
        <v>14</v>
      </c>
      <c r="F368" s="2"/>
      <c r="H368" s="13"/>
      <c r="J368" s="13"/>
      <c r="L368" s="13"/>
      <c r="M368" s="23"/>
    </row>
    <row r="369" spans="1:13" x14ac:dyDescent="0.25">
      <c r="A369" s="24" t="s">
        <v>15</v>
      </c>
      <c r="B369" s="25"/>
      <c r="C369" s="25"/>
      <c r="D369" s="25"/>
      <c r="E369" s="25"/>
      <c r="F369" s="26"/>
      <c r="G369" s="25"/>
      <c r="H369" s="27"/>
      <c r="J369" s="13"/>
      <c r="L369" s="13"/>
      <c r="M369" s="23"/>
    </row>
    <row r="370" spans="1:13" x14ac:dyDescent="0.25">
      <c r="A370" s="24" t="s">
        <v>16</v>
      </c>
      <c r="B370" s="25"/>
      <c r="C370" s="25"/>
      <c r="D370" s="25"/>
      <c r="E370" s="25"/>
      <c r="F370" s="26"/>
      <c r="G370" s="25"/>
      <c r="H370" s="27"/>
      <c r="J370" s="13"/>
      <c r="L370" s="13"/>
      <c r="M370" s="23"/>
    </row>
    <row r="371" spans="1:13" x14ac:dyDescent="0.25">
      <c r="A371" s="24" t="s">
        <v>111</v>
      </c>
      <c r="B371" s="25"/>
      <c r="C371" s="25"/>
      <c r="D371" s="25"/>
      <c r="E371" s="25"/>
      <c r="F371" s="26"/>
      <c r="G371" s="25"/>
      <c r="H371" s="27"/>
      <c r="J371" s="13"/>
      <c r="K371" s="95">
        <v>4.93</v>
      </c>
      <c r="L371" s="96"/>
      <c r="M371" s="23">
        <f>K371*I366*12</f>
        <v>67667.207999999984</v>
      </c>
    </row>
    <row r="372" spans="1:13" x14ac:dyDescent="0.25">
      <c r="A372" s="22" t="s">
        <v>22</v>
      </c>
      <c r="B372" s="25"/>
      <c r="C372" s="25"/>
      <c r="D372" s="25"/>
      <c r="E372" s="25"/>
      <c r="F372" s="26"/>
      <c r="G372" s="25"/>
      <c r="H372" s="27"/>
      <c r="J372" s="13"/>
      <c r="L372" s="13"/>
      <c r="M372" s="23"/>
    </row>
    <row r="373" spans="1:13" x14ac:dyDescent="0.25">
      <c r="A373" s="24" t="s">
        <v>23</v>
      </c>
      <c r="B373" s="25"/>
      <c r="C373" s="25"/>
      <c r="D373" s="25"/>
      <c r="E373" s="25"/>
      <c r="F373" s="26"/>
      <c r="G373" s="25"/>
      <c r="H373" s="27"/>
      <c r="J373" s="13"/>
      <c r="L373" s="13"/>
      <c r="M373" s="23"/>
    </row>
    <row r="374" spans="1:13" x14ac:dyDescent="0.25">
      <c r="A374" s="24" t="s">
        <v>69</v>
      </c>
      <c r="B374" s="25"/>
      <c r="C374" s="25"/>
      <c r="D374" s="25"/>
      <c r="E374" s="25"/>
      <c r="F374" s="26"/>
      <c r="G374" s="25"/>
      <c r="H374" s="30"/>
      <c r="I374" s="18"/>
      <c r="J374" s="19"/>
      <c r="K374" s="122">
        <v>4.05</v>
      </c>
      <c r="L374" s="123"/>
      <c r="M374" s="21">
        <f>K374*I366*12</f>
        <v>55588.679999999993</v>
      </c>
    </row>
    <row r="375" spans="1:13" x14ac:dyDescent="0.25">
      <c r="A375" s="128" t="s">
        <v>28</v>
      </c>
      <c r="B375" s="129"/>
      <c r="C375" s="129"/>
      <c r="D375" s="129"/>
      <c r="E375" s="129"/>
      <c r="F375" s="129"/>
      <c r="G375" s="129"/>
      <c r="H375" s="151"/>
      <c r="I375" s="2" t="s">
        <v>29</v>
      </c>
      <c r="J375" s="13"/>
      <c r="K375" s="2"/>
      <c r="L375" s="13"/>
      <c r="M375" s="23"/>
    </row>
    <row r="376" spans="1:13" x14ac:dyDescent="0.25">
      <c r="A376" s="12"/>
      <c r="B376" s="2"/>
      <c r="C376" s="2"/>
      <c r="D376" s="2"/>
      <c r="E376" s="2"/>
      <c r="F376" s="2"/>
      <c r="G376" s="2"/>
      <c r="H376" s="13"/>
      <c r="I376" s="2" t="s">
        <v>30</v>
      </c>
      <c r="J376" s="13"/>
      <c r="K376" s="2"/>
      <c r="L376" s="13"/>
      <c r="M376" s="23"/>
    </row>
    <row r="377" spans="1:13" x14ac:dyDescent="0.25">
      <c r="A377" s="12"/>
      <c r="B377" s="2"/>
      <c r="C377" s="2"/>
      <c r="D377" s="2"/>
      <c r="E377" s="2"/>
      <c r="F377" s="2"/>
      <c r="G377" s="2"/>
      <c r="H377" s="13"/>
      <c r="I377" s="2" t="s">
        <v>31</v>
      </c>
      <c r="J377" s="13"/>
      <c r="K377" s="108">
        <v>1.1200000000000001</v>
      </c>
      <c r="L377" s="109"/>
      <c r="M377" s="23">
        <f>K377*12*I366</f>
        <v>15372.672</v>
      </c>
    </row>
    <row r="378" spans="1:13" x14ac:dyDescent="0.25">
      <c r="A378" s="12"/>
      <c r="B378" s="2"/>
      <c r="C378" s="2"/>
      <c r="D378" s="2"/>
      <c r="E378" s="2"/>
      <c r="F378" s="2"/>
      <c r="G378" s="2"/>
      <c r="H378" s="13"/>
      <c r="I378" s="2" t="s">
        <v>32</v>
      </c>
      <c r="J378" s="13"/>
      <c r="K378" s="2"/>
      <c r="L378" s="13"/>
      <c r="M378" s="23"/>
    </row>
    <row r="379" spans="1:13" x14ac:dyDescent="0.25">
      <c r="A379" s="17"/>
      <c r="B379" s="18"/>
      <c r="C379" s="18"/>
      <c r="D379" s="18"/>
      <c r="E379" s="18"/>
      <c r="F379" s="18"/>
      <c r="G379" s="18"/>
      <c r="H379" s="19"/>
      <c r="I379" s="18" t="s">
        <v>33</v>
      </c>
      <c r="J379" s="19"/>
      <c r="K379" s="18"/>
      <c r="L379" s="19"/>
      <c r="M379" s="21"/>
    </row>
    <row r="380" spans="1:13" x14ac:dyDescent="0.25">
      <c r="A380" s="90" t="s">
        <v>34</v>
      </c>
      <c r="B380" s="91"/>
      <c r="C380" s="91"/>
      <c r="D380" s="91"/>
      <c r="E380" s="91"/>
      <c r="F380" s="91"/>
      <c r="G380" s="91"/>
      <c r="H380" s="92"/>
      <c r="I380" s="31" t="s">
        <v>46</v>
      </c>
      <c r="J380" s="32"/>
      <c r="K380" s="88">
        <v>1.39</v>
      </c>
      <c r="L380" s="89"/>
      <c r="M380" s="33">
        <f>K380*12*I366</f>
        <v>19078.583999999999</v>
      </c>
    </row>
    <row r="381" spans="1:13" x14ac:dyDescent="0.25">
      <c r="A381" s="131" t="s">
        <v>74</v>
      </c>
      <c r="B381" s="132"/>
      <c r="C381" s="132"/>
      <c r="D381" s="132"/>
      <c r="E381" s="132"/>
      <c r="F381" s="132"/>
      <c r="G381" s="132"/>
      <c r="H381" s="133"/>
      <c r="I381" s="52"/>
      <c r="J381" s="13"/>
      <c r="K381" s="149">
        <f>K382+K388</f>
        <v>1.8900000000000001</v>
      </c>
      <c r="L381" s="150"/>
      <c r="M381" s="53">
        <f>M382+M388</f>
        <v>25941.383999999998</v>
      </c>
    </row>
    <row r="382" spans="1:13" x14ac:dyDescent="0.25">
      <c r="A382" s="114" t="s">
        <v>75</v>
      </c>
      <c r="B382" s="115"/>
      <c r="C382" s="115"/>
      <c r="D382" s="115"/>
      <c r="E382" s="115"/>
      <c r="F382" s="115"/>
      <c r="G382" s="115"/>
      <c r="H382" s="116"/>
      <c r="J382" s="13"/>
      <c r="K382" s="108">
        <f>K383+K384+K385+K387</f>
        <v>1.1100000000000001</v>
      </c>
      <c r="L382" s="109"/>
      <c r="M382" s="46">
        <f>M383+M384+M385+M387</f>
        <v>15235.416000000001</v>
      </c>
    </row>
    <row r="383" spans="1:13" x14ac:dyDescent="0.25">
      <c r="A383" s="12" t="s">
        <v>76</v>
      </c>
      <c r="H383" s="13"/>
      <c r="I383" t="s">
        <v>77</v>
      </c>
      <c r="J383" s="13"/>
      <c r="K383" s="112">
        <v>0.81</v>
      </c>
      <c r="L383" s="113"/>
      <c r="M383" s="23">
        <f>K383*12*I366</f>
        <v>11117.736000000001</v>
      </c>
    </row>
    <row r="384" spans="1:13" x14ac:dyDescent="0.25">
      <c r="A384" s="12" t="s">
        <v>78</v>
      </c>
      <c r="H384" s="13"/>
      <c r="I384" t="s">
        <v>79</v>
      </c>
      <c r="J384" s="13"/>
      <c r="K384" s="112">
        <v>0.18</v>
      </c>
      <c r="L384" s="113"/>
      <c r="M384" s="23">
        <f>K384*12*I366</f>
        <v>2470.6080000000002</v>
      </c>
    </row>
    <row r="385" spans="1:13" x14ac:dyDescent="0.25">
      <c r="A385" s="12" t="s">
        <v>80</v>
      </c>
      <c r="H385" s="13"/>
      <c r="I385" t="s">
        <v>81</v>
      </c>
      <c r="J385" s="13"/>
      <c r="K385" s="112">
        <v>0.08</v>
      </c>
      <c r="L385" s="113"/>
      <c r="M385" s="23">
        <f>K385*12*I366</f>
        <v>1098.048</v>
      </c>
    </row>
    <row r="386" spans="1:13" x14ac:dyDescent="0.25">
      <c r="A386" s="12" t="s">
        <v>82</v>
      </c>
      <c r="H386" s="13"/>
      <c r="J386" s="13"/>
      <c r="L386" s="13"/>
      <c r="M386" s="23"/>
    </row>
    <row r="387" spans="1:13" x14ac:dyDescent="0.25">
      <c r="A387" s="12" t="s">
        <v>83</v>
      </c>
      <c r="H387" s="13"/>
      <c r="I387" t="s">
        <v>84</v>
      </c>
      <c r="J387" s="13"/>
      <c r="K387" s="112">
        <v>0.04</v>
      </c>
      <c r="L387" s="113"/>
      <c r="M387" s="23">
        <f>K387*12*I366</f>
        <v>549.024</v>
      </c>
    </row>
    <row r="388" spans="1:13" x14ac:dyDescent="0.25">
      <c r="A388" s="114" t="s">
        <v>85</v>
      </c>
      <c r="B388" s="115"/>
      <c r="C388" s="115"/>
      <c r="D388" s="115"/>
      <c r="E388" s="115"/>
      <c r="F388" s="115"/>
      <c r="G388" s="115"/>
      <c r="H388" s="116"/>
      <c r="J388" s="13"/>
      <c r="K388" s="108">
        <f>K389+K390+K391</f>
        <v>0.78</v>
      </c>
      <c r="L388" s="109"/>
      <c r="M388" s="46">
        <f>M389+M390+M391</f>
        <v>10705.967999999999</v>
      </c>
    </row>
    <row r="389" spans="1:13" x14ac:dyDescent="0.25">
      <c r="A389" s="12" t="s">
        <v>86</v>
      </c>
      <c r="H389" s="13"/>
      <c r="I389" t="s">
        <v>81</v>
      </c>
      <c r="J389" s="13"/>
      <c r="K389" s="112">
        <v>0.28000000000000003</v>
      </c>
      <c r="L389" s="113"/>
      <c r="M389" s="23">
        <f>K389*12*I366</f>
        <v>3843.1680000000001</v>
      </c>
    </row>
    <row r="390" spans="1:13" x14ac:dyDescent="0.25">
      <c r="A390" s="12" t="s">
        <v>87</v>
      </c>
      <c r="H390" s="13"/>
      <c r="I390" t="s">
        <v>77</v>
      </c>
      <c r="J390" s="13"/>
      <c r="K390" s="112">
        <v>0.46</v>
      </c>
      <c r="L390" s="113"/>
      <c r="M390" s="23">
        <f>K390*12*I366</f>
        <v>6313.7759999999998</v>
      </c>
    </row>
    <row r="391" spans="1:13" x14ac:dyDescent="0.25">
      <c r="A391" s="12" t="s">
        <v>88</v>
      </c>
      <c r="H391" s="13"/>
      <c r="I391" t="s">
        <v>81</v>
      </c>
      <c r="J391" s="13"/>
      <c r="K391" s="138">
        <v>0.04</v>
      </c>
      <c r="L391" s="139"/>
      <c r="M391" s="21">
        <f>K391*12*I366</f>
        <v>549.024</v>
      </c>
    </row>
    <row r="392" spans="1:13" ht="15.75" x14ac:dyDescent="0.25">
      <c r="A392" s="85" t="s">
        <v>36</v>
      </c>
      <c r="B392" s="86"/>
      <c r="C392" s="86"/>
      <c r="D392" s="86"/>
      <c r="E392" s="86"/>
      <c r="F392" s="86"/>
      <c r="G392" s="86"/>
      <c r="H392" s="87"/>
      <c r="I392" s="34"/>
      <c r="J392" s="32"/>
      <c r="K392" s="88">
        <f>K393+K394+K396+K398+K399</f>
        <v>2.13</v>
      </c>
      <c r="L392" s="89"/>
      <c r="M392" s="35">
        <f>M393+M394+M396+M398+M399</f>
        <v>29235.528000000002</v>
      </c>
    </row>
    <row r="393" spans="1:13" x14ac:dyDescent="0.25">
      <c r="A393" s="36" t="s">
        <v>89</v>
      </c>
      <c r="B393" s="37"/>
      <c r="C393" s="38"/>
      <c r="D393" s="38"/>
      <c r="E393" s="38"/>
      <c r="F393" s="38"/>
      <c r="G393" s="38"/>
      <c r="H393" s="13"/>
      <c r="I393" s="95" t="s">
        <v>38</v>
      </c>
      <c r="J393" s="96"/>
      <c r="K393" s="117">
        <v>0.56999999999999995</v>
      </c>
      <c r="L393" s="118"/>
      <c r="M393" s="23">
        <f>K393*12*I366</f>
        <v>7823.5919999999996</v>
      </c>
    </row>
    <row r="394" spans="1:13" x14ac:dyDescent="0.25">
      <c r="A394" s="36" t="s">
        <v>39</v>
      </c>
      <c r="B394" s="37"/>
      <c r="C394" s="38"/>
      <c r="D394" s="38"/>
      <c r="E394" s="38"/>
      <c r="F394" s="38"/>
      <c r="G394" s="38"/>
      <c r="H394" s="13"/>
      <c r="I394" s="95" t="s">
        <v>90</v>
      </c>
      <c r="J394" s="96"/>
      <c r="K394" s="97">
        <v>1.35</v>
      </c>
      <c r="L394" s="98"/>
      <c r="M394" s="23">
        <f>K394*12*I366</f>
        <v>18529.560000000001</v>
      </c>
    </row>
    <row r="395" spans="1:13" x14ac:dyDescent="0.25">
      <c r="A395" s="36" t="s">
        <v>41</v>
      </c>
      <c r="B395" s="37"/>
      <c r="C395" s="38"/>
      <c r="D395" s="38"/>
      <c r="E395" s="38"/>
      <c r="F395" s="38"/>
      <c r="G395" s="38"/>
      <c r="H395" s="13"/>
      <c r="I395" s="39"/>
      <c r="J395" s="15"/>
      <c r="K395" s="40"/>
      <c r="L395" s="41"/>
      <c r="M395" s="23"/>
    </row>
    <row r="396" spans="1:13" x14ac:dyDescent="0.25">
      <c r="A396" s="36" t="s">
        <v>42</v>
      </c>
      <c r="B396" s="37"/>
      <c r="C396" s="38"/>
      <c r="D396" s="38"/>
      <c r="E396" s="38"/>
      <c r="F396" s="38"/>
      <c r="G396" s="38"/>
      <c r="H396" s="13"/>
      <c r="I396" s="95" t="s">
        <v>43</v>
      </c>
      <c r="J396" s="96"/>
      <c r="K396" s="97">
        <v>0.09</v>
      </c>
      <c r="L396" s="98"/>
      <c r="M396" s="23">
        <f>K396*12*I366</f>
        <v>1235.3040000000001</v>
      </c>
    </row>
    <row r="397" spans="1:13" x14ac:dyDescent="0.25">
      <c r="A397" s="36" t="s">
        <v>44</v>
      </c>
      <c r="B397" s="37"/>
      <c r="C397" s="38"/>
      <c r="D397" s="38"/>
      <c r="E397" s="38"/>
      <c r="F397" s="38"/>
      <c r="G397" s="38"/>
      <c r="H397" s="13"/>
      <c r="I397" s="39"/>
      <c r="J397" s="15"/>
      <c r="K397" s="40"/>
      <c r="L397" s="41"/>
      <c r="M397" s="23"/>
    </row>
    <row r="398" spans="1:13" x14ac:dyDescent="0.25">
      <c r="A398" s="36" t="s">
        <v>45</v>
      </c>
      <c r="B398" s="37"/>
      <c r="C398" s="38"/>
      <c r="D398" s="38"/>
      <c r="E398" s="38"/>
      <c r="F398" s="38"/>
      <c r="G398" s="38"/>
      <c r="H398" s="13"/>
      <c r="I398" s="95" t="s">
        <v>43</v>
      </c>
      <c r="J398" s="96"/>
      <c r="K398" s="97">
        <v>0.06</v>
      </c>
      <c r="L398" s="98"/>
      <c r="M398" s="23">
        <f>K398*12*I366</f>
        <v>823.53599999999994</v>
      </c>
    </row>
    <row r="399" spans="1:13" x14ac:dyDescent="0.25">
      <c r="A399" s="42" t="s">
        <v>112</v>
      </c>
      <c r="B399" s="37"/>
      <c r="C399" s="38"/>
      <c r="D399" s="38"/>
      <c r="E399" s="38"/>
      <c r="F399" s="38"/>
      <c r="G399" s="38"/>
      <c r="H399" s="13"/>
      <c r="I399" s="95" t="s">
        <v>46</v>
      </c>
      <c r="J399" s="96"/>
      <c r="K399" s="99">
        <v>0.06</v>
      </c>
      <c r="L399" s="100"/>
      <c r="M399" s="21">
        <f>K399*12*I366</f>
        <v>823.53599999999994</v>
      </c>
    </row>
    <row r="400" spans="1:13" ht="15.75" x14ac:dyDescent="0.25">
      <c r="A400" s="85" t="s">
        <v>50</v>
      </c>
      <c r="B400" s="86"/>
      <c r="C400" s="86"/>
      <c r="D400" s="86"/>
      <c r="E400" s="86"/>
      <c r="F400" s="86"/>
      <c r="G400" s="86"/>
      <c r="H400" s="87"/>
      <c r="I400" s="34"/>
      <c r="J400" s="32"/>
      <c r="K400" s="101">
        <v>5.67</v>
      </c>
      <c r="L400" s="102"/>
      <c r="M400" s="35">
        <f>K400*12*I366</f>
        <v>77824.151999999987</v>
      </c>
    </row>
    <row r="401" spans="1:13" x14ac:dyDescent="0.25">
      <c r="A401" s="90" t="s">
        <v>59</v>
      </c>
      <c r="B401" s="91"/>
      <c r="C401" s="91"/>
      <c r="D401" s="91"/>
      <c r="E401" s="91"/>
      <c r="F401" s="91"/>
      <c r="G401" s="91"/>
      <c r="H401" s="92"/>
      <c r="J401" s="47"/>
      <c r="K401" s="88">
        <f>K371+K374+K377+K380+K381+K400+K392</f>
        <v>21.180000000000003</v>
      </c>
      <c r="L401" s="89"/>
      <c r="M401" s="21">
        <f>M366+M377+M380+M381+M392+M400</f>
        <v>290708.20799999993</v>
      </c>
    </row>
    <row r="402" spans="1:13" x14ac:dyDescent="0.25">
      <c r="A402" s="90" t="s">
        <v>60</v>
      </c>
      <c r="B402" s="91"/>
      <c r="C402" s="91"/>
      <c r="D402" s="91"/>
      <c r="E402" s="91"/>
      <c r="F402" s="91"/>
      <c r="G402" s="91"/>
      <c r="H402" s="92"/>
      <c r="I402" s="34"/>
      <c r="J402" s="48"/>
      <c r="K402" s="110">
        <v>31.56</v>
      </c>
      <c r="L402" s="111"/>
      <c r="M402" s="21">
        <f>K402*12*I366</f>
        <v>433179.93599999993</v>
      </c>
    </row>
    <row r="403" spans="1:13" ht="15.75" x14ac:dyDescent="0.25">
      <c r="A403" s="85" t="s">
        <v>61</v>
      </c>
      <c r="B403" s="86"/>
      <c r="C403" s="86"/>
      <c r="D403" s="86"/>
      <c r="E403" s="86"/>
      <c r="F403" s="86"/>
      <c r="G403" s="86"/>
      <c r="H403" s="87"/>
      <c r="I403" s="34"/>
      <c r="J403" s="32"/>
      <c r="K403" s="88">
        <v>3.45</v>
      </c>
      <c r="L403" s="89"/>
      <c r="M403" s="21">
        <f>K403*12*I366</f>
        <v>47353.320000000007</v>
      </c>
    </row>
    <row r="404" spans="1:13" ht="15.75" x14ac:dyDescent="0.25">
      <c r="A404" s="85" t="s">
        <v>62</v>
      </c>
      <c r="B404" s="86"/>
      <c r="C404" s="86"/>
      <c r="D404" s="86"/>
      <c r="E404" s="86"/>
      <c r="F404" s="86"/>
      <c r="G404" s="86"/>
      <c r="H404" s="87"/>
      <c r="I404" s="34"/>
      <c r="J404" s="32"/>
      <c r="K404" s="88">
        <v>0.81</v>
      </c>
      <c r="L404" s="89"/>
      <c r="M404" s="21">
        <f>K404*12*I366</f>
        <v>11117.736000000001</v>
      </c>
    </row>
    <row r="405" spans="1:13" x14ac:dyDescent="0.25">
      <c r="A405" s="90" t="s">
        <v>92</v>
      </c>
      <c r="B405" s="91"/>
      <c r="C405" s="91"/>
      <c r="D405" s="91"/>
      <c r="E405" s="91"/>
      <c r="F405" s="91"/>
      <c r="G405" s="91"/>
      <c r="H405" s="92"/>
      <c r="I405" s="34"/>
      <c r="J405" s="32"/>
      <c r="K405" s="93">
        <v>1.32</v>
      </c>
      <c r="L405" s="94"/>
      <c r="M405" s="21">
        <f>K405*12*I366</f>
        <v>18117.791999999998</v>
      </c>
    </row>
    <row r="406" spans="1:13" ht="15.75" x14ac:dyDescent="0.25">
      <c r="A406" s="49" t="s">
        <v>107</v>
      </c>
      <c r="B406" s="50"/>
      <c r="C406" s="50"/>
      <c r="D406" s="50"/>
      <c r="E406" s="50"/>
      <c r="F406" s="50"/>
      <c r="G406" s="50"/>
      <c r="H406" s="51"/>
      <c r="I406" s="34"/>
      <c r="J406" s="32"/>
      <c r="K406" s="88">
        <v>0</v>
      </c>
      <c r="L406" s="89"/>
      <c r="M406" s="21">
        <v>0</v>
      </c>
    </row>
    <row r="407" spans="1:13" ht="15.75" x14ac:dyDescent="0.25">
      <c r="A407" s="49" t="s">
        <v>63</v>
      </c>
      <c r="B407" s="50"/>
      <c r="C407" s="50"/>
      <c r="D407" s="50"/>
      <c r="E407" s="50"/>
      <c r="F407" s="50"/>
      <c r="G407" s="50"/>
      <c r="H407" s="51"/>
      <c r="I407" s="34"/>
      <c r="J407" s="32"/>
      <c r="K407" s="88">
        <v>0.12</v>
      </c>
      <c r="L407" s="89"/>
      <c r="M407" s="21">
        <f>K407*12*I366</f>
        <v>1647.0719999999999</v>
      </c>
    </row>
    <row r="408" spans="1:13" ht="15.75" x14ac:dyDescent="0.25">
      <c r="A408" s="49" t="s">
        <v>64</v>
      </c>
      <c r="B408" s="50"/>
      <c r="C408" s="50"/>
      <c r="D408" s="50"/>
      <c r="E408" s="50"/>
      <c r="F408" s="50"/>
      <c r="G408" s="50"/>
      <c r="H408" s="51"/>
      <c r="I408" s="34"/>
      <c r="J408" s="32"/>
      <c r="K408" s="88">
        <v>1.9</v>
      </c>
      <c r="L408" s="89"/>
      <c r="M408" s="21">
        <f>K408*12*I366</f>
        <v>26078.639999999996</v>
      </c>
    </row>
    <row r="409" spans="1:13" x14ac:dyDescent="0.25">
      <c r="A409" s="90" t="s">
        <v>65</v>
      </c>
      <c r="B409" s="91"/>
      <c r="C409" s="91"/>
      <c r="D409" s="91"/>
      <c r="E409" s="91"/>
      <c r="F409" s="91"/>
      <c r="G409" s="91"/>
      <c r="H409" s="92"/>
      <c r="I409" s="34"/>
      <c r="J409" s="48"/>
      <c r="K409" s="88">
        <f>K401+K403+K404+K405+K402+K406+K407+K408</f>
        <v>60.339999999999996</v>
      </c>
      <c r="L409" s="89"/>
      <c r="M409" s="21">
        <f>M401+M402+M403+M404+M405+M406+M407+M408</f>
        <v>828202.70400000003</v>
      </c>
    </row>
    <row r="410" spans="1:13" x14ac:dyDescent="0.25">
      <c r="M410" s="5"/>
    </row>
    <row r="411" spans="1:13" x14ac:dyDescent="0.25">
      <c r="A411" s="119" t="s">
        <v>0</v>
      </c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5"/>
    </row>
    <row r="412" spans="1:13" x14ac:dyDescent="0.25">
      <c r="A412" s="120" t="s">
        <v>1</v>
      </c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</row>
    <row r="413" spans="1:13" x14ac:dyDescent="0.25">
      <c r="A413" s="121" t="s">
        <v>113</v>
      </c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</row>
    <row r="414" spans="1:13" x14ac:dyDescent="0.25">
      <c r="A414" s="6"/>
      <c r="B414" s="7"/>
      <c r="C414" s="7" t="s">
        <v>3</v>
      </c>
      <c r="D414" s="7"/>
      <c r="E414" s="7"/>
      <c r="F414" s="7"/>
      <c r="G414" s="7"/>
      <c r="H414" s="8"/>
      <c r="I414" s="7" t="s">
        <v>4</v>
      </c>
      <c r="J414" s="8"/>
      <c r="K414" s="9" t="s">
        <v>5</v>
      </c>
      <c r="L414" s="10"/>
      <c r="M414" s="11"/>
    </row>
    <row r="415" spans="1:13" x14ac:dyDescent="0.25">
      <c r="A415" s="12"/>
      <c r="B415" s="2"/>
      <c r="C415" s="2"/>
      <c r="D415" s="2"/>
      <c r="E415" s="2"/>
      <c r="F415" s="2"/>
      <c r="G415" s="2"/>
      <c r="H415" s="13"/>
      <c r="I415" s="2"/>
      <c r="J415" s="13"/>
      <c r="K415" s="14" t="s">
        <v>7</v>
      </c>
      <c r="L415" s="15"/>
      <c r="M415" s="16" t="s">
        <v>8</v>
      </c>
    </row>
    <row r="416" spans="1:13" x14ac:dyDescent="0.25">
      <c r="A416" s="17"/>
      <c r="B416" s="18"/>
      <c r="C416" s="18"/>
      <c r="D416" s="18"/>
      <c r="E416" s="18"/>
      <c r="F416" s="18"/>
      <c r="G416" s="18"/>
      <c r="H416" s="19"/>
      <c r="I416" s="122" t="s">
        <v>9</v>
      </c>
      <c r="J416" s="123"/>
      <c r="K416" s="18" t="s">
        <v>10</v>
      </c>
      <c r="L416" s="19"/>
      <c r="M416" s="20" t="s">
        <v>11</v>
      </c>
    </row>
    <row r="417" spans="1:13" x14ac:dyDescent="0.25">
      <c r="A417" s="90"/>
      <c r="B417" s="91"/>
      <c r="C417" s="91"/>
      <c r="D417" s="91"/>
      <c r="E417" s="91"/>
      <c r="F417" s="91"/>
      <c r="G417" s="91"/>
      <c r="H417" s="92"/>
      <c r="I417" s="124">
        <v>335.6</v>
      </c>
      <c r="J417" s="125"/>
      <c r="K417" s="126">
        <f>K423+K427</f>
        <v>8.98</v>
      </c>
      <c r="L417" s="145"/>
      <c r="M417" s="21">
        <f>M423+M427</f>
        <v>36164.256000000001</v>
      </c>
    </row>
    <row r="418" spans="1:13" x14ac:dyDescent="0.25">
      <c r="A418" s="22" t="s">
        <v>13</v>
      </c>
      <c r="F418" s="2"/>
      <c r="H418" s="13"/>
      <c r="J418" s="13"/>
      <c r="L418" s="13"/>
      <c r="M418" s="23"/>
    </row>
    <row r="419" spans="1:13" x14ac:dyDescent="0.25">
      <c r="A419" s="22" t="s">
        <v>14</v>
      </c>
      <c r="F419" s="2"/>
      <c r="H419" s="13"/>
      <c r="J419" s="13"/>
      <c r="L419" s="13"/>
      <c r="M419" s="23"/>
    </row>
    <row r="420" spans="1:13" x14ac:dyDescent="0.25">
      <c r="A420" s="24" t="s">
        <v>15</v>
      </c>
      <c r="B420" s="25"/>
      <c r="C420" s="25"/>
      <c r="D420" s="25"/>
      <c r="E420" s="25"/>
      <c r="F420" s="26"/>
      <c r="G420" s="25"/>
      <c r="H420" s="27"/>
      <c r="J420" s="13"/>
      <c r="L420" s="13"/>
      <c r="M420" s="23"/>
    </row>
    <row r="421" spans="1:13" x14ac:dyDescent="0.25">
      <c r="A421" s="24" t="s">
        <v>16</v>
      </c>
      <c r="B421" s="25"/>
      <c r="C421" s="25"/>
      <c r="D421" s="25"/>
      <c r="E421" s="25"/>
      <c r="F421" s="26"/>
      <c r="G421" s="25"/>
      <c r="H421" s="27"/>
      <c r="J421" s="13"/>
      <c r="L421" s="13"/>
      <c r="M421" s="23"/>
    </row>
    <row r="422" spans="1:13" x14ac:dyDescent="0.25">
      <c r="A422" s="24" t="s">
        <v>68</v>
      </c>
      <c r="B422" s="25"/>
      <c r="C422" s="25"/>
      <c r="D422" s="25"/>
      <c r="E422" s="25"/>
      <c r="F422" s="26"/>
      <c r="G422" s="25"/>
      <c r="H422" s="27"/>
      <c r="J422" s="13"/>
      <c r="L422" s="13"/>
      <c r="M422" s="23"/>
    </row>
    <row r="423" spans="1:13" x14ac:dyDescent="0.25">
      <c r="A423" s="24"/>
      <c r="B423" s="25"/>
      <c r="C423" s="25"/>
      <c r="D423" s="25"/>
      <c r="E423" s="25"/>
      <c r="F423" s="26"/>
      <c r="G423" s="25"/>
      <c r="H423" s="27"/>
      <c r="J423" s="13"/>
      <c r="K423" s="112">
        <v>4.93</v>
      </c>
      <c r="L423" s="113"/>
      <c r="M423" s="23">
        <f>K423*I417*12</f>
        <v>19854.096000000001</v>
      </c>
    </row>
    <row r="424" spans="1:13" x14ac:dyDescent="0.25">
      <c r="A424" s="22" t="s">
        <v>22</v>
      </c>
      <c r="B424" s="25"/>
      <c r="C424" s="25"/>
      <c r="D424" s="25"/>
      <c r="E424" s="25"/>
      <c r="F424" s="26"/>
      <c r="G424" s="25"/>
      <c r="H424" s="27"/>
      <c r="J424" s="13"/>
      <c r="L424" s="13"/>
      <c r="M424" s="23"/>
    </row>
    <row r="425" spans="1:13" x14ac:dyDescent="0.25">
      <c r="A425" s="24" t="s">
        <v>23</v>
      </c>
      <c r="B425" s="25"/>
      <c r="C425" s="25"/>
      <c r="D425" s="25"/>
      <c r="E425" s="25"/>
      <c r="F425" s="26"/>
      <c r="G425" s="25"/>
      <c r="H425" s="27"/>
      <c r="J425" s="13"/>
      <c r="L425" s="13"/>
      <c r="M425" s="23"/>
    </row>
    <row r="426" spans="1:13" x14ac:dyDescent="0.25">
      <c r="A426" s="24" t="s">
        <v>69</v>
      </c>
      <c r="B426" s="25"/>
      <c r="C426" s="25"/>
      <c r="D426" s="25"/>
      <c r="E426" s="25"/>
      <c r="F426" s="26"/>
      <c r="G426" s="25"/>
      <c r="H426" s="27"/>
      <c r="J426" s="13"/>
      <c r="L426" s="13"/>
      <c r="M426" s="23"/>
    </row>
    <row r="427" spans="1:13" x14ac:dyDescent="0.25">
      <c r="A427" s="24"/>
      <c r="B427" s="25"/>
      <c r="C427" s="25"/>
      <c r="D427" s="25"/>
      <c r="E427" s="25"/>
      <c r="F427" s="26"/>
      <c r="G427" s="25"/>
      <c r="H427" s="27"/>
      <c r="I427" s="17"/>
      <c r="J427" s="19"/>
      <c r="K427" s="138">
        <v>4.05</v>
      </c>
      <c r="L427" s="139"/>
      <c r="M427" s="21">
        <f>K427*I417*12</f>
        <v>16310.16</v>
      </c>
    </row>
    <row r="428" spans="1:13" x14ac:dyDescent="0.25">
      <c r="A428" s="128" t="s">
        <v>28</v>
      </c>
      <c r="B428" s="129"/>
      <c r="C428" s="129"/>
      <c r="D428" s="129"/>
      <c r="E428" s="129"/>
      <c r="F428" s="129"/>
      <c r="G428" s="129"/>
      <c r="H428" s="130"/>
      <c r="I428" s="2" t="s">
        <v>29</v>
      </c>
      <c r="J428" s="13"/>
      <c r="K428" s="2"/>
      <c r="L428" s="13"/>
      <c r="M428" s="23"/>
    </row>
    <row r="429" spans="1:13" x14ac:dyDescent="0.25">
      <c r="A429" s="12"/>
      <c r="B429" s="2"/>
      <c r="C429" s="2"/>
      <c r="D429" s="2"/>
      <c r="E429" s="2"/>
      <c r="F429" s="2"/>
      <c r="G429" s="2"/>
      <c r="H429" s="13"/>
      <c r="I429" s="2" t="s">
        <v>30</v>
      </c>
      <c r="J429" s="13"/>
      <c r="K429" s="2"/>
      <c r="L429" s="13"/>
      <c r="M429" s="23"/>
    </row>
    <row r="430" spans="1:13" x14ac:dyDescent="0.25">
      <c r="A430" s="12"/>
      <c r="B430" s="2"/>
      <c r="C430" s="2"/>
      <c r="D430" s="2"/>
      <c r="E430" s="2"/>
      <c r="F430" s="2"/>
      <c r="G430" s="2"/>
      <c r="H430" s="13"/>
      <c r="I430" s="2" t="s">
        <v>31</v>
      </c>
      <c r="J430" s="13"/>
      <c r="K430" s="108">
        <v>1.1200000000000001</v>
      </c>
      <c r="L430" s="109"/>
      <c r="M430" s="23">
        <f>K430*12*I417</f>
        <v>4510.4640000000009</v>
      </c>
    </row>
    <row r="431" spans="1:13" x14ac:dyDescent="0.25">
      <c r="A431" s="12"/>
      <c r="B431" s="2"/>
      <c r="C431" s="2"/>
      <c r="D431" s="2"/>
      <c r="E431" s="2"/>
      <c r="F431" s="2"/>
      <c r="G431" s="2"/>
      <c r="H431" s="13"/>
      <c r="I431" s="2" t="s">
        <v>32</v>
      </c>
      <c r="J431" s="13"/>
      <c r="K431" s="2"/>
      <c r="L431" s="13"/>
      <c r="M431" s="23"/>
    </row>
    <row r="432" spans="1:13" x14ac:dyDescent="0.25">
      <c r="A432" s="17"/>
      <c r="B432" s="18"/>
      <c r="C432" s="18"/>
      <c r="D432" s="18"/>
      <c r="E432" s="18"/>
      <c r="F432" s="18"/>
      <c r="G432" s="18"/>
      <c r="H432" s="19"/>
      <c r="I432" s="18" t="s">
        <v>33</v>
      </c>
      <c r="J432" s="19"/>
      <c r="K432" s="18"/>
      <c r="L432" s="19"/>
      <c r="M432" s="21"/>
    </row>
    <row r="433" spans="1:13" x14ac:dyDescent="0.25">
      <c r="A433" s="131" t="s">
        <v>74</v>
      </c>
      <c r="B433" s="132"/>
      <c r="C433" s="132"/>
      <c r="D433" s="132"/>
      <c r="E433" s="132"/>
      <c r="F433" s="132"/>
      <c r="G433" s="132"/>
      <c r="H433" s="133"/>
      <c r="I433" s="52"/>
      <c r="J433" s="13"/>
      <c r="K433" s="149">
        <f>K434+K440</f>
        <v>1.8900000000000001</v>
      </c>
      <c r="L433" s="150"/>
      <c r="M433" s="53">
        <f>M434+M440</f>
        <v>7611.4080000000013</v>
      </c>
    </row>
    <row r="434" spans="1:13" x14ac:dyDescent="0.25">
      <c r="A434" s="114" t="s">
        <v>75</v>
      </c>
      <c r="B434" s="115"/>
      <c r="C434" s="115"/>
      <c r="D434" s="115"/>
      <c r="E434" s="115"/>
      <c r="F434" s="115"/>
      <c r="G434" s="115"/>
      <c r="H434" s="116"/>
      <c r="J434" s="13"/>
      <c r="K434" s="108">
        <f>K435+K436+K437+K439</f>
        <v>1.1100000000000001</v>
      </c>
      <c r="L434" s="109"/>
      <c r="M434" s="46">
        <f>M435+M436+M437+M439</f>
        <v>4470.1920000000009</v>
      </c>
    </row>
    <row r="435" spans="1:13" x14ac:dyDescent="0.25">
      <c r="A435" s="12" t="s">
        <v>76</v>
      </c>
      <c r="H435" s="13"/>
      <c r="I435" t="s">
        <v>77</v>
      </c>
      <c r="J435" s="13"/>
      <c r="K435" s="112">
        <v>0.81</v>
      </c>
      <c r="L435" s="113"/>
      <c r="M435" s="23">
        <f>K435*12*I417</f>
        <v>3262.0320000000006</v>
      </c>
    </row>
    <row r="436" spans="1:13" x14ac:dyDescent="0.25">
      <c r="A436" s="12" t="s">
        <v>78</v>
      </c>
      <c r="H436" s="13"/>
      <c r="I436" t="s">
        <v>79</v>
      </c>
      <c r="J436" s="13"/>
      <c r="K436" s="112">
        <v>0.18</v>
      </c>
      <c r="L436" s="113"/>
      <c r="M436" s="23">
        <f>K436*12*I417</f>
        <v>724.89600000000007</v>
      </c>
    </row>
    <row r="437" spans="1:13" x14ac:dyDescent="0.25">
      <c r="A437" s="12" t="s">
        <v>80</v>
      </c>
      <c r="H437" s="13"/>
      <c r="I437" t="s">
        <v>81</v>
      </c>
      <c r="J437" s="13"/>
      <c r="K437" s="112">
        <v>0.08</v>
      </c>
      <c r="L437" s="113"/>
      <c r="M437" s="23">
        <f>K437*12*I417</f>
        <v>322.17599999999999</v>
      </c>
    </row>
    <row r="438" spans="1:13" x14ac:dyDescent="0.25">
      <c r="A438" s="12" t="s">
        <v>82</v>
      </c>
      <c r="H438" s="13"/>
      <c r="J438" s="13"/>
      <c r="L438" s="13"/>
      <c r="M438" s="23"/>
    </row>
    <row r="439" spans="1:13" x14ac:dyDescent="0.25">
      <c r="A439" s="12" t="s">
        <v>83</v>
      </c>
      <c r="H439" s="13"/>
      <c r="I439" t="s">
        <v>84</v>
      </c>
      <c r="J439" s="13"/>
      <c r="K439" s="112">
        <v>0.04</v>
      </c>
      <c r="L439" s="113"/>
      <c r="M439" s="23">
        <f>K439*12*I417</f>
        <v>161.08799999999999</v>
      </c>
    </row>
    <row r="440" spans="1:13" x14ac:dyDescent="0.25">
      <c r="A440" s="114" t="s">
        <v>85</v>
      </c>
      <c r="B440" s="115"/>
      <c r="C440" s="115"/>
      <c r="D440" s="115"/>
      <c r="E440" s="115"/>
      <c r="F440" s="115"/>
      <c r="G440" s="115"/>
      <c r="H440" s="116"/>
      <c r="J440" s="13"/>
      <c r="K440" s="108">
        <f>K441+K442+K443</f>
        <v>0.78</v>
      </c>
      <c r="L440" s="109"/>
      <c r="M440" s="46">
        <f>M441+M442+M443</f>
        <v>3141.2160000000008</v>
      </c>
    </row>
    <row r="441" spans="1:13" x14ac:dyDescent="0.25">
      <c r="A441" s="12" t="s">
        <v>86</v>
      </c>
      <c r="H441" s="13"/>
      <c r="I441" t="s">
        <v>81</v>
      </c>
      <c r="J441" s="13"/>
      <c r="K441" s="112">
        <v>0.28000000000000003</v>
      </c>
      <c r="L441" s="113"/>
      <c r="M441" s="23">
        <f>K441*12*I417</f>
        <v>1127.6160000000002</v>
      </c>
    </row>
    <row r="442" spans="1:13" x14ac:dyDescent="0.25">
      <c r="A442" s="12" t="s">
        <v>87</v>
      </c>
      <c r="H442" s="13"/>
      <c r="I442" t="s">
        <v>77</v>
      </c>
      <c r="J442" s="13"/>
      <c r="K442" s="112">
        <v>0.46</v>
      </c>
      <c r="L442" s="113"/>
      <c r="M442" s="23">
        <f>K442*12*I417</f>
        <v>1852.5120000000002</v>
      </c>
    </row>
    <row r="443" spans="1:13" x14ac:dyDescent="0.25">
      <c r="A443" s="12" t="s">
        <v>88</v>
      </c>
      <c r="H443" s="13"/>
      <c r="I443" t="s">
        <v>81</v>
      </c>
      <c r="J443" s="13"/>
      <c r="K443" s="138">
        <v>0.04</v>
      </c>
      <c r="L443" s="139"/>
      <c r="M443" s="21">
        <f>K443*12*I417</f>
        <v>161.08799999999999</v>
      </c>
    </row>
    <row r="444" spans="1:13" ht="15.75" x14ac:dyDescent="0.25">
      <c r="A444" s="85" t="s">
        <v>36</v>
      </c>
      <c r="B444" s="86"/>
      <c r="C444" s="86"/>
      <c r="D444" s="86"/>
      <c r="E444" s="86"/>
      <c r="F444" s="86"/>
      <c r="G444" s="86"/>
      <c r="H444" s="87"/>
      <c r="I444" s="34"/>
      <c r="J444" s="32"/>
      <c r="K444" s="88">
        <f>K445+K446+K448+K450+K451</f>
        <v>2.13</v>
      </c>
      <c r="L444" s="89"/>
      <c r="M444" s="35">
        <f>M445+M446+M448+M450+M451</f>
        <v>8577.9360000000015</v>
      </c>
    </row>
    <row r="445" spans="1:13" x14ac:dyDescent="0.25">
      <c r="A445" s="36" t="s">
        <v>89</v>
      </c>
      <c r="B445" s="37"/>
      <c r="C445" s="38"/>
      <c r="D445" s="38"/>
      <c r="E445" s="38"/>
      <c r="F445" s="38"/>
      <c r="G445" s="38"/>
      <c r="H445" s="13"/>
      <c r="I445" s="95" t="s">
        <v>38</v>
      </c>
      <c r="J445" s="96"/>
      <c r="K445" s="117">
        <v>0.56999999999999995</v>
      </c>
      <c r="L445" s="118"/>
      <c r="M445" s="23">
        <f>K445*12*I417</f>
        <v>2295.5039999999999</v>
      </c>
    </row>
    <row r="446" spans="1:13" x14ac:dyDescent="0.25">
      <c r="A446" s="36" t="s">
        <v>39</v>
      </c>
      <c r="B446" s="37"/>
      <c r="C446" s="38"/>
      <c r="D446" s="38"/>
      <c r="E446" s="38"/>
      <c r="F446" s="38"/>
      <c r="G446" s="38"/>
      <c r="H446" s="13"/>
      <c r="I446" s="95" t="s">
        <v>90</v>
      </c>
      <c r="J446" s="96"/>
      <c r="K446" s="97">
        <v>1.35</v>
      </c>
      <c r="L446" s="98"/>
      <c r="M446" s="23">
        <f>K446*12*I417</f>
        <v>5436.7200000000012</v>
      </c>
    </row>
    <row r="447" spans="1:13" x14ac:dyDescent="0.25">
      <c r="A447" s="36" t="s">
        <v>41</v>
      </c>
      <c r="B447" s="37"/>
      <c r="C447" s="38"/>
      <c r="D447" s="38"/>
      <c r="E447" s="38"/>
      <c r="F447" s="38"/>
      <c r="G447" s="38"/>
      <c r="H447" s="13"/>
      <c r="I447" s="39"/>
      <c r="J447" s="15"/>
      <c r="K447" s="40"/>
      <c r="L447" s="41"/>
      <c r="M447" s="23"/>
    </row>
    <row r="448" spans="1:13" x14ac:dyDescent="0.25">
      <c r="A448" s="36" t="s">
        <v>42</v>
      </c>
      <c r="B448" s="37"/>
      <c r="C448" s="38"/>
      <c r="D448" s="38"/>
      <c r="E448" s="38"/>
      <c r="F448" s="38"/>
      <c r="G448" s="38"/>
      <c r="H448" s="13"/>
      <c r="I448" s="95" t="s">
        <v>43</v>
      </c>
      <c r="J448" s="96"/>
      <c r="K448" s="97">
        <v>0.09</v>
      </c>
      <c r="L448" s="98"/>
      <c r="M448" s="23">
        <f>K448*12*I417</f>
        <v>362.44800000000004</v>
      </c>
    </row>
    <row r="449" spans="1:13" x14ac:dyDescent="0.25">
      <c r="A449" s="36" t="s">
        <v>44</v>
      </c>
      <c r="B449" s="37"/>
      <c r="C449" s="38"/>
      <c r="D449" s="38"/>
      <c r="E449" s="38"/>
      <c r="F449" s="38"/>
      <c r="G449" s="38"/>
      <c r="H449" s="13"/>
      <c r="I449" s="39"/>
      <c r="J449" s="15"/>
      <c r="K449" s="40"/>
      <c r="L449" s="41"/>
      <c r="M449" s="23"/>
    </row>
    <row r="450" spans="1:13" x14ac:dyDescent="0.25">
      <c r="A450" s="36" t="s">
        <v>45</v>
      </c>
      <c r="B450" s="37"/>
      <c r="C450" s="38"/>
      <c r="D450" s="38"/>
      <c r="E450" s="38"/>
      <c r="F450" s="38"/>
      <c r="G450" s="38"/>
      <c r="H450" s="13"/>
      <c r="I450" s="95" t="s">
        <v>43</v>
      </c>
      <c r="J450" s="96"/>
      <c r="K450" s="97">
        <v>0.06</v>
      </c>
      <c r="L450" s="98"/>
      <c r="M450" s="23">
        <f>K450*12*I417</f>
        <v>241.63200000000001</v>
      </c>
    </row>
    <row r="451" spans="1:13" x14ac:dyDescent="0.25">
      <c r="A451" s="42" t="s">
        <v>112</v>
      </c>
      <c r="B451" s="37"/>
      <c r="C451" s="38"/>
      <c r="D451" s="38"/>
      <c r="E451" s="38"/>
      <c r="F451" s="38"/>
      <c r="G451" s="38"/>
      <c r="H451" s="13"/>
      <c r="I451" s="95" t="s">
        <v>46</v>
      </c>
      <c r="J451" s="96"/>
      <c r="K451" s="99">
        <v>0.06</v>
      </c>
      <c r="L451" s="100"/>
      <c r="M451" s="21">
        <f>K451*12*I417</f>
        <v>241.63200000000001</v>
      </c>
    </row>
    <row r="452" spans="1:13" ht="15.75" x14ac:dyDescent="0.25">
      <c r="A452" s="85" t="s">
        <v>50</v>
      </c>
      <c r="B452" s="86"/>
      <c r="C452" s="86"/>
      <c r="D452" s="86"/>
      <c r="E452" s="86"/>
      <c r="F452" s="86"/>
      <c r="G452" s="86"/>
      <c r="H452" s="87"/>
      <c r="I452" s="34"/>
      <c r="J452" s="32"/>
      <c r="K452" s="101">
        <v>5.58</v>
      </c>
      <c r="L452" s="102"/>
      <c r="M452" s="35">
        <f>K452*12*I417</f>
        <v>22471.776000000005</v>
      </c>
    </row>
    <row r="453" spans="1:13" x14ac:dyDescent="0.25">
      <c r="A453" s="90" t="s">
        <v>59</v>
      </c>
      <c r="B453" s="91"/>
      <c r="C453" s="91"/>
      <c r="D453" s="91"/>
      <c r="E453" s="91"/>
      <c r="F453" s="91"/>
      <c r="G453" s="91"/>
      <c r="H453" s="92"/>
      <c r="J453" s="47"/>
      <c r="K453" s="88">
        <f>K423+K427+K430+K433+K452+K444</f>
        <v>19.7</v>
      </c>
      <c r="L453" s="89"/>
      <c r="M453" s="21">
        <f>M417+M430+M433+M444+M452</f>
        <v>79335.840000000011</v>
      </c>
    </row>
    <row r="454" spans="1:13" x14ac:dyDescent="0.25">
      <c r="A454" s="90" t="s">
        <v>60</v>
      </c>
      <c r="B454" s="91"/>
      <c r="C454" s="91"/>
      <c r="D454" s="91"/>
      <c r="E454" s="91"/>
      <c r="F454" s="91"/>
      <c r="G454" s="91"/>
      <c r="H454" s="92"/>
      <c r="I454" s="34"/>
      <c r="J454" s="48"/>
      <c r="K454" s="110">
        <v>5.91</v>
      </c>
      <c r="L454" s="111"/>
      <c r="M454" s="21">
        <f>K454*12*I417</f>
        <v>23800.752</v>
      </c>
    </row>
    <row r="455" spans="1:13" ht="15.75" x14ac:dyDescent="0.25">
      <c r="A455" s="85" t="s">
        <v>61</v>
      </c>
      <c r="B455" s="86"/>
      <c r="C455" s="86"/>
      <c r="D455" s="86"/>
      <c r="E455" s="86"/>
      <c r="F455" s="86"/>
      <c r="G455" s="86"/>
      <c r="H455" s="87"/>
      <c r="I455" s="34"/>
      <c r="J455" s="32"/>
      <c r="K455" s="88">
        <v>3.45</v>
      </c>
      <c r="L455" s="89"/>
      <c r="M455" s="21">
        <f>K455*12*I417</f>
        <v>13893.840000000002</v>
      </c>
    </row>
    <row r="456" spans="1:13" ht="15.75" x14ac:dyDescent="0.25">
      <c r="A456" s="85" t="s">
        <v>62</v>
      </c>
      <c r="B456" s="86"/>
      <c r="C456" s="86"/>
      <c r="D456" s="86"/>
      <c r="E456" s="86"/>
      <c r="F456" s="86"/>
      <c r="G456" s="86"/>
      <c r="H456" s="87"/>
      <c r="I456" s="34"/>
      <c r="J456" s="32"/>
      <c r="K456" s="88">
        <v>0.81</v>
      </c>
      <c r="L456" s="89"/>
      <c r="M456" s="21">
        <f>K456*12*I417</f>
        <v>3262.0320000000006</v>
      </c>
    </row>
    <row r="457" spans="1:13" x14ac:dyDescent="0.25">
      <c r="A457" s="90" t="s">
        <v>92</v>
      </c>
      <c r="B457" s="91"/>
      <c r="C457" s="91"/>
      <c r="D457" s="91"/>
      <c r="E457" s="91"/>
      <c r="F457" s="91"/>
      <c r="G457" s="91"/>
      <c r="H457" s="92"/>
      <c r="I457" s="34"/>
      <c r="J457" s="32"/>
      <c r="K457" s="93">
        <v>1.32</v>
      </c>
      <c r="L457" s="94"/>
      <c r="M457" s="21">
        <f>K457*12*I417</f>
        <v>5315.9040000000005</v>
      </c>
    </row>
    <row r="458" spans="1:13" ht="15.75" x14ac:dyDescent="0.25">
      <c r="A458" s="49" t="s">
        <v>107</v>
      </c>
      <c r="B458" s="50"/>
      <c r="C458" s="50"/>
      <c r="D458" s="50"/>
      <c r="E458" s="50"/>
      <c r="F458" s="50"/>
      <c r="G458" s="50"/>
      <c r="H458" s="51"/>
      <c r="I458" s="34"/>
      <c r="J458" s="32"/>
      <c r="K458" s="88">
        <v>0</v>
      </c>
      <c r="L458" s="89"/>
      <c r="M458" s="21">
        <v>0</v>
      </c>
    </row>
    <row r="459" spans="1:13" ht="15.75" x14ac:dyDescent="0.25">
      <c r="A459" s="49" t="s">
        <v>63</v>
      </c>
      <c r="B459" s="50"/>
      <c r="C459" s="50"/>
      <c r="D459" s="50"/>
      <c r="E459" s="50"/>
      <c r="F459" s="50"/>
      <c r="G459" s="50"/>
      <c r="H459" s="51"/>
      <c r="I459" s="34"/>
      <c r="J459" s="32"/>
      <c r="K459" s="88">
        <v>0.08</v>
      </c>
      <c r="L459" s="89"/>
      <c r="M459" s="21">
        <f>K459*12*I417</f>
        <v>322.17599999999999</v>
      </c>
    </row>
    <row r="460" spans="1:13" ht="15.75" x14ac:dyDescent="0.25">
      <c r="A460" s="49" t="s">
        <v>64</v>
      </c>
      <c r="B460" s="50"/>
      <c r="C460" s="50"/>
      <c r="D460" s="50"/>
      <c r="E460" s="50"/>
      <c r="F460" s="50"/>
      <c r="G460" s="50"/>
      <c r="H460" s="51"/>
      <c r="I460" s="34"/>
      <c r="J460" s="32"/>
      <c r="K460" s="88">
        <v>0.21</v>
      </c>
      <c r="L460" s="89"/>
      <c r="M460" s="21">
        <f>K460*12*I417</f>
        <v>845.7120000000001</v>
      </c>
    </row>
    <row r="461" spans="1:13" x14ac:dyDescent="0.25">
      <c r="A461" s="90" t="s">
        <v>65</v>
      </c>
      <c r="B461" s="91"/>
      <c r="C461" s="91"/>
      <c r="D461" s="91"/>
      <c r="E461" s="91"/>
      <c r="F461" s="91"/>
      <c r="G461" s="91"/>
      <c r="H461" s="92"/>
      <c r="I461" s="34"/>
      <c r="J461" s="48"/>
      <c r="K461" s="88">
        <f>K453+K455+K456+K457+K454+K458+K459+K460</f>
        <v>31.479999999999997</v>
      </c>
      <c r="L461" s="89"/>
      <c r="M461" s="21">
        <f>M453+M454+M455+M456+M457+M458+M459+M460</f>
        <v>126776.25600000001</v>
      </c>
    </row>
    <row r="462" spans="1:13" x14ac:dyDescent="0.25">
      <c r="M462" s="5"/>
    </row>
    <row r="463" spans="1:13" x14ac:dyDescent="0.25">
      <c r="M463" s="5"/>
    </row>
    <row r="464" spans="1:13" x14ac:dyDescent="0.25">
      <c r="A464" s="119" t="s">
        <v>0</v>
      </c>
      <c r="B464" s="119"/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5"/>
    </row>
    <row r="465" spans="1:13" x14ac:dyDescent="0.25">
      <c r="A465" s="120" t="s">
        <v>1</v>
      </c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</row>
    <row r="466" spans="1:13" x14ac:dyDescent="0.25">
      <c r="A466" s="121" t="s">
        <v>114</v>
      </c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</row>
    <row r="467" spans="1:13" x14ac:dyDescent="0.25">
      <c r="A467" s="6"/>
      <c r="B467" s="7"/>
      <c r="C467" s="7" t="s">
        <v>3</v>
      </c>
      <c r="D467" s="7"/>
      <c r="E467" s="7"/>
      <c r="F467" s="7"/>
      <c r="G467" s="7"/>
      <c r="H467" s="8"/>
      <c r="I467" s="7" t="s">
        <v>4</v>
      </c>
      <c r="J467" s="8"/>
      <c r="K467" s="9" t="s">
        <v>5</v>
      </c>
      <c r="L467" s="10"/>
      <c r="M467" s="11"/>
    </row>
    <row r="468" spans="1:13" x14ac:dyDescent="0.25">
      <c r="A468" s="12"/>
      <c r="B468" s="2"/>
      <c r="C468" s="2"/>
      <c r="D468" s="2"/>
      <c r="E468" s="2"/>
      <c r="F468" s="2"/>
      <c r="G468" s="2"/>
      <c r="H468" s="13"/>
      <c r="I468" s="2"/>
      <c r="J468" s="13"/>
      <c r="K468" s="14" t="s">
        <v>7</v>
      </c>
      <c r="L468" s="15"/>
      <c r="M468" s="16" t="s">
        <v>8</v>
      </c>
    </row>
    <row r="469" spans="1:13" x14ac:dyDescent="0.25">
      <c r="A469" s="17"/>
      <c r="B469" s="18"/>
      <c r="C469" s="18"/>
      <c r="D469" s="18"/>
      <c r="E469" s="18"/>
      <c r="F469" s="18"/>
      <c r="G469" s="18"/>
      <c r="H469" s="19"/>
      <c r="I469" s="122" t="s">
        <v>9</v>
      </c>
      <c r="J469" s="123"/>
      <c r="K469" s="18" t="s">
        <v>10</v>
      </c>
      <c r="L469" s="19"/>
      <c r="M469" s="20" t="s">
        <v>11</v>
      </c>
    </row>
    <row r="470" spans="1:13" x14ac:dyDescent="0.25">
      <c r="A470" s="90"/>
      <c r="B470" s="91"/>
      <c r="C470" s="91"/>
      <c r="D470" s="91"/>
      <c r="E470" s="91"/>
      <c r="F470" s="91"/>
      <c r="G470" s="91"/>
      <c r="H470" s="92"/>
      <c r="I470" s="124">
        <v>340.7</v>
      </c>
      <c r="J470" s="125"/>
      <c r="K470" s="126">
        <f>K476+K480</f>
        <v>8.98</v>
      </c>
      <c r="L470" s="145"/>
      <c r="M470" s="21">
        <f>M476+M480</f>
        <v>36713.831999999995</v>
      </c>
    </row>
    <row r="471" spans="1:13" x14ac:dyDescent="0.25">
      <c r="A471" s="22" t="s">
        <v>13</v>
      </c>
      <c r="F471" s="2"/>
      <c r="H471" s="13"/>
      <c r="J471" s="13"/>
      <c r="L471" s="13"/>
      <c r="M471" s="23"/>
    </row>
    <row r="472" spans="1:13" x14ac:dyDescent="0.25">
      <c r="A472" s="22" t="s">
        <v>14</v>
      </c>
      <c r="F472" s="2"/>
      <c r="H472" s="13"/>
      <c r="J472" s="13"/>
      <c r="L472" s="13"/>
      <c r="M472" s="23"/>
    </row>
    <row r="473" spans="1:13" x14ac:dyDescent="0.25">
      <c r="A473" s="24" t="s">
        <v>15</v>
      </c>
      <c r="B473" s="25"/>
      <c r="C473" s="25"/>
      <c r="D473" s="25"/>
      <c r="E473" s="25"/>
      <c r="F473" s="26"/>
      <c r="G473" s="25"/>
      <c r="H473" s="27"/>
      <c r="J473" s="13"/>
      <c r="L473" s="13"/>
      <c r="M473" s="23"/>
    </row>
    <row r="474" spans="1:13" x14ac:dyDescent="0.25">
      <c r="A474" s="24" t="s">
        <v>16</v>
      </c>
      <c r="B474" s="25"/>
      <c r="C474" s="25"/>
      <c r="D474" s="25"/>
      <c r="E474" s="25"/>
      <c r="F474" s="26"/>
      <c r="G474" s="25"/>
      <c r="H474" s="27"/>
      <c r="J474" s="13"/>
      <c r="L474" s="13"/>
      <c r="M474" s="23"/>
    </row>
    <row r="475" spans="1:13" x14ac:dyDescent="0.25">
      <c r="A475" s="24" t="s">
        <v>68</v>
      </c>
      <c r="B475" s="25"/>
      <c r="C475" s="25"/>
      <c r="D475" s="25"/>
      <c r="E475" s="25"/>
      <c r="F475" s="26"/>
      <c r="G475" s="25"/>
      <c r="H475" s="27"/>
      <c r="J475" s="13"/>
      <c r="L475" s="13"/>
      <c r="M475" s="23"/>
    </row>
    <row r="476" spans="1:13" x14ac:dyDescent="0.25">
      <c r="A476" s="24"/>
      <c r="B476" s="25"/>
      <c r="C476" s="25"/>
      <c r="D476" s="25"/>
      <c r="E476" s="25"/>
      <c r="F476" s="26"/>
      <c r="G476" s="25"/>
      <c r="H476" s="27"/>
      <c r="J476" s="13"/>
      <c r="K476" s="112">
        <v>4.93</v>
      </c>
      <c r="L476" s="113"/>
      <c r="M476" s="23">
        <f>K476*I470*12</f>
        <v>20155.811999999998</v>
      </c>
    </row>
    <row r="477" spans="1:13" x14ac:dyDescent="0.25">
      <c r="A477" s="22" t="s">
        <v>22</v>
      </c>
      <c r="B477" s="25"/>
      <c r="C477" s="25"/>
      <c r="D477" s="25"/>
      <c r="E477" s="25"/>
      <c r="F477" s="26"/>
      <c r="G477" s="25"/>
      <c r="H477" s="27"/>
      <c r="J477" s="13"/>
      <c r="L477" s="13"/>
      <c r="M477" s="23"/>
    </row>
    <row r="478" spans="1:13" x14ac:dyDescent="0.25">
      <c r="A478" s="24" t="s">
        <v>23</v>
      </c>
      <c r="B478" s="25"/>
      <c r="C478" s="25"/>
      <c r="D478" s="25"/>
      <c r="E478" s="25"/>
      <c r="F478" s="26"/>
      <c r="G478" s="25"/>
      <c r="H478" s="27"/>
      <c r="J478" s="13"/>
      <c r="L478" s="13"/>
      <c r="M478" s="23"/>
    </row>
    <row r="479" spans="1:13" x14ac:dyDescent="0.25">
      <c r="A479" s="24" t="s">
        <v>69</v>
      </c>
      <c r="B479" s="25"/>
      <c r="C479" s="25"/>
      <c r="D479" s="25"/>
      <c r="E479" s="25"/>
      <c r="F479" s="26"/>
      <c r="G479" s="25"/>
      <c r="H479" s="27"/>
      <c r="J479" s="13"/>
      <c r="L479" s="13"/>
      <c r="M479" s="23"/>
    </row>
    <row r="480" spans="1:13" x14ac:dyDescent="0.25">
      <c r="A480" s="24"/>
      <c r="B480" s="25"/>
      <c r="C480" s="25"/>
      <c r="D480" s="25"/>
      <c r="E480" s="25"/>
      <c r="F480" s="26"/>
      <c r="G480" s="25"/>
      <c r="H480" s="27"/>
      <c r="I480" s="17"/>
      <c r="J480" s="19"/>
      <c r="K480" s="138">
        <v>4.05</v>
      </c>
      <c r="L480" s="139"/>
      <c r="M480" s="21">
        <f>K480*I470*12</f>
        <v>16558.019999999997</v>
      </c>
    </row>
    <row r="481" spans="1:13" x14ac:dyDescent="0.25">
      <c r="A481" s="128" t="s">
        <v>28</v>
      </c>
      <c r="B481" s="129"/>
      <c r="C481" s="129"/>
      <c r="D481" s="129"/>
      <c r="E481" s="129"/>
      <c r="F481" s="129"/>
      <c r="G481" s="129"/>
      <c r="H481" s="130"/>
      <c r="I481" s="2" t="s">
        <v>29</v>
      </c>
      <c r="J481" s="13"/>
      <c r="K481" s="2"/>
      <c r="L481" s="13"/>
      <c r="M481" s="23"/>
    </row>
    <row r="482" spans="1:13" x14ac:dyDescent="0.25">
      <c r="A482" s="12"/>
      <c r="B482" s="2"/>
      <c r="C482" s="2"/>
      <c r="D482" s="2"/>
      <c r="E482" s="2"/>
      <c r="F482" s="2"/>
      <c r="G482" s="2"/>
      <c r="H482" s="13"/>
      <c r="I482" s="2" t="s">
        <v>30</v>
      </c>
      <c r="J482" s="13"/>
      <c r="K482" s="2"/>
      <c r="L482" s="13"/>
      <c r="M482" s="23"/>
    </row>
    <row r="483" spans="1:13" x14ac:dyDescent="0.25">
      <c r="A483" s="12"/>
      <c r="B483" s="2"/>
      <c r="C483" s="2"/>
      <c r="D483" s="2"/>
      <c r="E483" s="2"/>
      <c r="F483" s="2"/>
      <c r="G483" s="2"/>
      <c r="H483" s="13"/>
      <c r="I483" s="2" t="s">
        <v>31</v>
      </c>
      <c r="J483" s="13"/>
      <c r="K483" s="108">
        <v>1.1200000000000001</v>
      </c>
      <c r="L483" s="109"/>
      <c r="M483" s="23">
        <f>K483*12*I470</f>
        <v>4579.0080000000007</v>
      </c>
    </row>
    <row r="484" spans="1:13" x14ac:dyDescent="0.25">
      <c r="A484" s="12"/>
      <c r="B484" s="2"/>
      <c r="C484" s="2"/>
      <c r="D484" s="2"/>
      <c r="E484" s="2"/>
      <c r="F484" s="2"/>
      <c r="G484" s="2"/>
      <c r="H484" s="13"/>
      <c r="I484" s="2" t="s">
        <v>32</v>
      </c>
      <c r="J484" s="13"/>
      <c r="K484" s="2"/>
      <c r="L484" s="13"/>
      <c r="M484" s="23"/>
    </row>
    <row r="485" spans="1:13" x14ac:dyDescent="0.25">
      <c r="A485" s="17"/>
      <c r="B485" s="18"/>
      <c r="C485" s="18"/>
      <c r="D485" s="18"/>
      <c r="E485" s="18"/>
      <c r="F485" s="18"/>
      <c r="G485" s="18"/>
      <c r="H485" s="19"/>
      <c r="I485" s="18" t="s">
        <v>33</v>
      </c>
      <c r="J485" s="19"/>
      <c r="K485" s="18"/>
      <c r="L485" s="19"/>
      <c r="M485" s="21"/>
    </row>
    <row r="486" spans="1:13" x14ac:dyDescent="0.25">
      <c r="A486" s="131" t="s">
        <v>74</v>
      </c>
      <c r="B486" s="132"/>
      <c r="C486" s="132"/>
      <c r="D486" s="132"/>
      <c r="E486" s="132"/>
      <c r="F486" s="132"/>
      <c r="G486" s="132"/>
      <c r="H486" s="133"/>
      <c r="I486" s="52"/>
      <c r="J486" s="13"/>
      <c r="K486" s="149">
        <f>K487+K493</f>
        <v>1.8900000000000001</v>
      </c>
      <c r="L486" s="150"/>
      <c r="M486" s="53">
        <f>M487+M493</f>
        <v>7727.0760000000009</v>
      </c>
    </row>
    <row r="487" spans="1:13" x14ac:dyDescent="0.25">
      <c r="A487" s="114" t="s">
        <v>75</v>
      </c>
      <c r="B487" s="115"/>
      <c r="C487" s="115"/>
      <c r="D487" s="115"/>
      <c r="E487" s="115"/>
      <c r="F487" s="115"/>
      <c r="G487" s="115"/>
      <c r="H487" s="116"/>
      <c r="J487" s="13"/>
      <c r="K487" s="108">
        <f>K488+K489+K490+K492</f>
        <v>1.1100000000000001</v>
      </c>
      <c r="L487" s="109"/>
      <c r="M487" s="46">
        <f>M488+M489+M490+M492</f>
        <v>4538.1240000000007</v>
      </c>
    </row>
    <row r="488" spans="1:13" x14ac:dyDescent="0.25">
      <c r="A488" s="12" t="s">
        <v>76</v>
      </c>
      <c r="H488" s="13"/>
      <c r="I488" t="s">
        <v>77</v>
      </c>
      <c r="J488" s="13"/>
      <c r="K488" s="112">
        <v>0.81</v>
      </c>
      <c r="L488" s="113"/>
      <c r="M488" s="23">
        <f>K488*12*I470</f>
        <v>3311.6040000000003</v>
      </c>
    </row>
    <row r="489" spans="1:13" x14ac:dyDescent="0.25">
      <c r="A489" s="12" t="s">
        <v>78</v>
      </c>
      <c r="H489" s="13"/>
      <c r="I489" t="s">
        <v>79</v>
      </c>
      <c r="J489" s="13"/>
      <c r="K489" s="112">
        <v>0.18</v>
      </c>
      <c r="L489" s="113"/>
      <c r="M489" s="23">
        <f>K489*12*I470</f>
        <v>735.91200000000003</v>
      </c>
    </row>
    <row r="490" spans="1:13" x14ac:dyDescent="0.25">
      <c r="A490" s="12" t="s">
        <v>80</v>
      </c>
      <c r="H490" s="13"/>
      <c r="I490" t="s">
        <v>81</v>
      </c>
      <c r="J490" s="13"/>
      <c r="K490" s="112">
        <v>0.08</v>
      </c>
      <c r="L490" s="113"/>
      <c r="M490" s="23">
        <f>K490*12*I470</f>
        <v>327.072</v>
      </c>
    </row>
    <row r="491" spans="1:13" x14ac:dyDescent="0.25">
      <c r="A491" s="12" t="s">
        <v>82</v>
      </c>
      <c r="H491" s="13"/>
      <c r="J491" s="13"/>
      <c r="L491" s="13"/>
      <c r="M491" s="23"/>
    </row>
    <row r="492" spans="1:13" x14ac:dyDescent="0.25">
      <c r="A492" s="12" t="s">
        <v>83</v>
      </c>
      <c r="H492" s="13"/>
      <c r="I492" t="s">
        <v>84</v>
      </c>
      <c r="J492" s="13"/>
      <c r="K492" s="112">
        <v>0.04</v>
      </c>
      <c r="L492" s="113"/>
      <c r="M492" s="23">
        <f>K492*12*I470</f>
        <v>163.536</v>
      </c>
    </row>
    <row r="493" spans="1:13" x14ac:dyDescent="0.25">
      <c r="A493" s="114" t="s">
        <v>85</v>
      </c>
      <c r="B493" s="115"/>
      <c r="C493" s="115"/>
      <c r="D493" s="115"/>
      <c r="E493" s="115"/>
      <c r="F493" s="115"/>
      <c r="G493" s="115"/>
      <c r="H493" s="116"/>
      <c r="J493" s="13"/>
      <c r="K493" s="108">
        <f>K494+K495+K496</f>
        <v>0.78</v>
      </c>
      <c r="L493" s="109"/>
      <c r="M493" s="46">
        <f>M494+M495+M496</f>
        <v>3188.9520000000002</v>
      </c>
    </row>
    <row r="494" spans="1:13" x14ac:dyDescent="0.25">
      <c r="A494" s="12" t="s">
        <v>86</v>
      </c>
      <c r="H494" s="13"/>
      <c r="I494" t="s">
        <v>81</v>
      </c>
      <c r="J494" s="13"/>
      <c r="K494" s="112">
        <v>0.28000000000000003</v>
      </c>
      <c r="L494" s="113"/>
      <c r="M494" s="23">
        <f>K494*12*I470</f>
        <v>1144.7520000000002</v>
      </c>
    </row>
    <row r="495" spans="1:13" x14ac:dyDescent="0.25">
      <c r="A495" s="12" t="s">
        <v>87</v>
      </c>
      <c r="H495" s="13"/>
      <c r="I495" t="s">
        <v>77</v>
      </c>
      <c r="J495" s="13"/>
      <c r="K495" s="112">
        <v>0.46</v>
      </c>
      <c r="L495" s="113"/>
      <c r="M495" s="23">
        <f>K495*12*I470</f>
        <v>1880.664</v>
      </c>
    </row>
    <row r="496" spans="1:13" x14ac:dyDescent="0.25">
      <c r="A496" s="12" t="s">
        <v>88</v>
      </c>
      <c r="H496" s="13"/>
      <c r="I496" t="s">
        <v>81</v>
      </c>
      <c r="J496" s="13"/>
      <c r="K496" s="138">
        <v>0.04</v>
      </c>
      <c r="L496" s="139"/>
      <c r="M496" s="21">
        <f>K496*12*I470</f>
        <v>163.536</v>
      </c>
    </row>
    <row r="497" spans="1:13" ht="15.75" x14ac:dyDescent="0.25">
      <c r="A497" s="85" t="s">
        <v>36</v>
      </c>
      <c r="B497" s="86"/>
      <c r="C497" s="86"/>
      <c r="D497" s="86"/>
      <c r="E497" s="86"/>
      <c r="F497" s="86"/>
      <c r="G497" s="86"/>
      <c r="H497" s="87"/>
      <c r="I497" s="34"/>
      <c r="J497" s="32"/>
      <c r="K497" s="88">
        <f>K498+K499+K501+K503+K504</f>
        <v>2.13</v>
      </c>
      <c r="L497" s="89"/>
      <c r="M497" s="35">
        <f>M498+M499+M501+M503+M504</f>
        <v>8708.2920000000013</v>
      </c>
    </row>
    <row r="498" spans="1:13" x14ac:dyDescent="0.25">
      <c r="A498" s="36" t="s">
        <v>89</v>
      </c>
      <c r="B498" s="37"/>
      <c r="C498" s="38"/>
      <c r="D498" s="38"/>
      <c r="E498" s="38"/>
      <c r="F498" s="38"/>
      <c r="G498" s="38"/>
      <c r="H498" s="13"/>
      <c r="I498" s="95" t="s">
        <v>38</v>
      </c>
      <c r="J498" s="96"/>
      <c r="K498" s="117">
        <v>0.56999999999999995</v>
      </c>
      <c r="L498" s="118"/>
      <c r="M498" s="23">
        <f>K498*12*I470</f>
        <v>2330.3879999999999</v>
      </c>
    </row>
    <row r="499" spans="1:13" x14ac:dyDescent="0.25">
      <c r="A499" s="36" t="s">
        <v>39</v>
      </c>
      <c r="B499" s="37"/>
      <c r="C499" s="38"/>
      <c r="D499" s="38"/>
      <c r="E499" s="38"/>
      <c r="F499" s="38"/>
      <c r="G499" s="38"/>
      <c r="H499" s="13"/>
      <c r="I499" s="95" t="s">
        <v>90</v>
      </c>
      <c r="J499" s="96"/>
      <c r="K499" s="97">
        <v>1.35</v>
      </c>
      <c r="L499" s="98"/>
      <c r="M499" s="23">
        <f>K499*12*I470</f>
        <v>5519.3400000000011</v>
      </c>
    </row>
    <row r="500" spans="1:13" x14ac:dyDescent="0.25">
      <c r="A500" s="36" t="s">
        <v>41</v>
      </c>
      <c r="B500" s="37"/>
      <c r="C500" s="38"/>
      <c r="D500" s="38"/>
      <c r="E500" s="38"/>
      <c r="F500" s="38"/>
      <c r="G500" s="38"/>
      <c r="H500" s="13"/>
      <c r="I500" s="39"/>
      <c r="J500" s="15"/>
      <c r="K500" s="40"/>
      <c r="L500" s="41"/>
      <c r="M500" s="23"/>
    </row>
    <row r="501" spans="1:13" x14ac:dyDescent="0.25">
      <c r="A501" s="36" t="s">
        <v>42</v>
      </c>
      <c r="B501" s="37"/>
      <c r="C501" s="38"/>
      <c r="D501" s="38"/>
      <c r="E501" s="38"/>
      <c r="F501" s="38"/>
      <c r="G501" s="38"/>
      <c r="H501" s="13"/>
      <c r="I501" s="95" t="s">
        <v>43</v>
      </c>
      <c r="J501" s="96"/>
      <c r="K501" s="97">
        <v>0.09</v>
      </c>
      <c r="L501" s="98"/>
      <c r="M501" s="23">
        <f>K501*12*I470</f>
        <v>367.95600000000002</v>
      </c>
    </row>
    <row r="502" spans="1:13" x14ac:dyDescent="0.25">
      <c r="A502" s="36" t="s">
        <v>44</v>
      </c>
      <c r="B502" s="37"/>
      <c r="C502" s="38"/>
      <c r="D502" s="38"/>
      <c r="E502" s="38"/>
      <c r="F502" s="38"/>
      <c r="G502" s="38"/>
      <c r="H502" s="13"/>
      <c r="I502" s="39"/>
      <c r="J502" s="15"/>
      <c r="K502" s="40"/>
      <c r="L502" s="41"/>
      <c r="M502" s="23"/>
    </row>
    <row r="503" spans="1:13" x14ac:dyDescent="0.25">
      <c r="A503" s="36" t="s">
        <v>45</v>
      </c>
      <c r="B503" s="37"/>
      <c r="C503" s="38"/>
      <c r="D503" s="38"/>
      <c r="E503" s="38"/>
      <c r="F503" s="38"/>
      <c r="G503" s="38"/>
      <c r="H503" s="13"/>
      <c r="I503" s="95" t="s">
        <v>43</v>
      </c>
      <c r="J503" s="96"/>
      <c r="K503" s="97">
        <v>0.06</v>
      </c>
      <c r="L503" s="98"/>
      <c r="M503" s="23">
        <f>K503*12*I470</f>
        <v>245.30399999999997</v>
      </c>
    </row>
    <row r="504" spans="1:13" x14ac:dyDescent="0.25">
      <c r="A504" s="42" t="s">
        <v>112</v>
      </c>
      <c r="B504" s="37"/>
      <c r="C504" s="38"/>
      <c r="D504" s="38"/>
      <c r="E504" s="38"/>
      <c r="F504" s="38"/>
      <c r="G504" s="38"/>
      <c r="H504" s="13"/>
      <c r="I504" s="95" t="s">
        <v>46</v>
      </c>
      <c r="J504" s="96"/>
      <c r="K504" s="99">
        <v>0.06</v>
      </c>
      <c r="L504" s="100"/>
      <c r="M504" s="21">
        <f>K504*12*I470</f>
        <v>245.30399999999997</v>
      </c>
    </row>
    <row r="505" spans="1:13" ht="15.75" x14ac:dyDescent="0.25">
      <c r="A505" s="85" t="s">
        <v>50</v>
      </c>
      <c r="B505" s="86"/>
      <c r="C505" s="86"/>
      <c r="D505" s="86"/>
      <c r="E505" s="86"/>
      <c r="F505" s="86"/>
      <c r="G505" s="86"/>
      <c r="H505" s="87"/>
      <c r="I505" s="34"/>
      <c r="J505" s="32"/>
      <c r="K505" s="101">
        <v>5.58</v>
      </c>
      <c r="L505" s="102"/>
      <c r="M505" s="35">
        <f>K505*12*I470</f>
        <v>22813.272000000001</v>
      </c>
    </row>
    <row r="506" spans="1:13" x14ac:dyDescent="0.25">
      <c r="A506" s="90" t="s">
        <v>59</v>
      </c>
      <c r="B506" s="91"/>
      <c r="C506" s="91"/>
      <c r="D506" s="91"/>
      <c r="E506" s="91"/>
      <c r="F506" s="91"/>
      <c r="G506" s="91"/>
      <c r="H506" s="92"/>
      <c r="J506" s="47"/>
      <c r="K506" s="88">
        <f>K476+K480+K483+K486+K505+K497</f>
        <v>19.7</v>
      </c>
      <c r="L506" s="89"/>
      <c r="M506" s="21">
        <f>M470+M483+M486+M497+M505</f>
        <v>80541.48</v>
      </c>
    </row>
    <row r="507" spans="1:13" x14ac:dyDescent="0.25">
      <c r="A507" s="90" t="s">
        <v>60</v>
      </c>
      <c r="B507" s="91"/>
      <c r="C507" s="91"/>
      <c r="D507" s="91"/>
      <c r="E507" s="91"/>
      <c r="F507" s="91"/>
      <c r="G507" s="91"/>
      <c r="H507" s="92"/>
      <c r="I507" s="34"/>
      <c r="J507" s="48"/>
      <c r="K507" s="110">
        <v>4.92</v>
      </c>
      <c r="L507" s="111"/>
      <c r="M507" s="21">
        <f>K507*12*I470</f>
        <v>20114.928</v>
      </c>
    </row>
    <row r="508" spans="1:13" ht="15.75" x14ac:dyDescent="0.25">
      <c r="A508" s="85" t="s">
        <v>61</v>
      </c>
      <c r="B508" s="86"/>
      <c r="C508" s="86"/>
      <c r="D508" s="86"/>
      <c r="E508" s="86"/>
      <c r="F508" s="86"/>
      <c r="G508" s="86"/>
      <c r="H508" s="87"/>
      <c r="I508" s="34"/>
      <c r="J508" s="32"/>
      <c r="K508" s="88">
        <v>3.45</v>
      </c>
      <c r="L508" s="89"/>
      <c r="M508" s="21">
        <f>K508*12*I470</f>
        <v>14104.980000000001</v>
      </c>
    </row>
    <row r="509" spans="1:13" ht="15.75" x14ac:dyDescent="0.25">
      <c r="A509" s="85" t="s">
        <v>115</v>
      </c>
      <c r="B509" s="86"/>
      <c r="C509" s="86"/>
      <c r="D509" s="86"/>
      <c r="E509" s="86"/>
      <c r="F509" s="86"/>
      <c r="G509" s="86"/>
      <c r="H509" s="87"/>
      <c r="I509" s="34"/>
      <c r="J509" s="32"/>
      <c r="K509" s="88">
        <v>0.81</v>
      </c>
      <c r="L509" s="89"/>
      <c r="M509" s="21">
        <f>K509*12*I470</f>
        <v>3311.6040000000003</v>
      </c>
    </row>
    <row r="510" spans="1:13" x14ac:dyDescent="0.25">
      <c r="A510" s="90" t="s">
        <v>92</v>
      </c>
      <c r="B510" s="91"/>
      <c r="C510" s="91"/>
      <c r="D510" s="91"/>
      <c r="E510" s="91"/>
      <c r="F510" s="91"/>
      <c r="G510" s="91"/>
      <c r="H510" s="92"/>
      <c r="I510" s="34"/>
      <c r="J510" s="32"/>
      <c r="K510" s="93">
        <v>1.32</v>
      </c>
      <c r="L510" s="94"/>
      <c r="M510" s="21">
        <f>K510*12*I470</f>
        <v>5396.6880000000001</v>
      </c>
    </row>
    <row r="511" spans="1:13" x14ac:dyDescent="0.25">
      <c r="A511" s="54" t="s">
        <v>109</v>
      </c>
      <c r="B511" s="55"/>
      <c r="C511" s="55"/>
      <c r="D511" s="55"/>
      <c r="E511" s="55"/>
      <c r="F511" s="55"/>
      <c r="G511" s="55"/>
      <c r="H511" s="56"/>
      <c r="I511" s="34"/>
      <c r="J511" s="32"/>
      <c r="K511" s="88">
        <v>0</v>
      </c>
      <c r="L511" s="89"/>
      <c r="M511" s="21">
        <f>K511*I470*12</f>
        <v>0</v>
      </c>
    </row>
    <row r="512" spans="1:13" ht="15.75" x14ac:dyDescent="0.25">
      <c r="A512" s="49" t="s">
        <v>107</v>
      </c>
      <c r="B512" s="50"/>
      <c r="C512" s="50"/>
      <c r="D512" s="50"/>
      <c r="E512" s="50"/>
      <c r="F512" s="50"/>
      <c r="G512" s="50"/>
      <c r="H512" s="51"/>
      <c r="I512" s="34"/>
      <c r="J512" s="32"/>
      <c r="K512" s="88">
        <v>0</v>
      </c>
      <c r="L512" s="89"/>
      <c r="M512" s="21">
        <v>0</v>
      </c>
    </row>
    <row r="513" spans="1:13" ht="15.75" x14ac:dyDescent="0.25">
      <c r="A513" s="49" t="s">
        <v>63</v>
      </c>
      <c r="B513" s="50"/>
      <c r="C513" s="50"/>
      <c r="D513" s="50"/>
      <c r="E513" s="50"/>
      <c r="F513" s="50"/>
      <c r="G513" s="50"/>
      <c r="H513" s="51"/>
      <c r="I513" s="34"/>
      <c r="J513" s="32"/>
      <c r="K513" s="88">
        <v>0.09</v>
      </c>
      <c r="L513" s="89"/>
      <c r="M513" s="21">
        <f>K513*12*I470</f>
        <v>367.95600000000002</v>
      </c>
    </row>
    <row r="514" spans="1:13" ht="15.75" x14ac:dyDescent="0.25">
      <c r="A514" s="49" t="s">
        <v>64</v>
      </c>
      <c r="B514" s="50"/>
      <c r="C514" s="50"/>
      <c r="D514" s="50"/>
      <c r="E514" s="50"/>
      <c r="F514" s="50"/>
      <c r="G514" s="50"/>
      <c r="H514" s="51"/>
      <c r="I514" s="34"/>
      <c r="J514" s="32"/>
      <c r="K514" s="88">
        <v>0.22</v>
      </c>
      <c r="L514" s="89"/>
      <c r="M514" s="21">
        <f>K514*12*I470</f>
        <v>899.44799999999998</v>
      </c>
    </row>
    <row r="515" spans="1:13" x14ac:dyDescent="0.25">
      <c r="A515" s="90" t="s">
        <v>65</v>
      </c>
      <c r="B515" s="91"/>
      <c r="C515" s="91"/>
      <c r="D515" s="91"/>
      <c r="E515" s="91"/>
      <c r="F515" s="91"/>
      <c r="G515" s="91"/>
      <c r="H515" s="92"/>
      <c r="I515" s="34"/>
      <c r="J515" s="48"/>
      <c r="K515" s="88">
        <f>K506+K508+K509+K510+K507+K511+K512+K513+K514</f>
        <v>30.509999999999994</v>
      </c>
      <c r="L515" s="89"/>
      <c r="M515" s="21">
        <f>M506+M507+M508+M509+M510+M511+M512+M513+M514</f>
        <v>124737.084</v>
      </c>
    </row>
    <row r="516" spans="1:13" x14ac:dyDescent="0.25">
      <c r="M516" s="5"/>
    </row>
    <row r="517" spans="1:13" x14ac:dyDescent="0.25">
      <c r="M517" s="5"/>
    </row>
    <row r="518" spans="1:13" x14ac:dyDescent="0.25">
      <c r="A518" s="119" t="s">
        <v>0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  <c r="L518" s="119"/>
      <c r="M518" s="5"/>
    </row>
    <row r="519" spans="1:13" x14ac:dyDescent="0.25">
      <c r="A519" s="120" t="s">
        <v>1</v>
      </c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</row>
    <row r="520" spans="1:13" x14ac:dyDescent="0.25">
      <c r="A520" s="121" t="s">
        <v>116</v>
      </c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</row>
    <row r="521" spans="1:13" x14ac:dyDescent="0.25">
      <c r="A521" s="6"/>
      <c r="B521" s="7"/>
      <c r="C521" s="7" t="s">
        <v>3</v>
      </c>
      <c r="D521" s="7"/>
      <c r="E521" s="7"/>
      <c r="F521" s="7"/>
      <c r="G521" s="7"/>
      <c r="H521" s="8"/>
      <c r="I521" s="7" t="s">
        <v>4</v>
      </c>
      <c r="J521" s="8"/>
      <c r="K521" s="9" t="s">
        <v>5</v>
      </c>
      <c r="L521" s="10"/>
      <c r="M521" s="11"/>
    </row>
    <row r="522" spans="1:13" x14ac:dyDescent="0.25">
      <c r="A522" s="12"/>
      <c r="B522" s="2"/>
      <c r="C522" s="2"/>
      <c r="D522" s="2"/>
      <c r="E522" s="2"/>
      <c r="F522" s="2"/>
      <c r="G522" s="2"/>
      <c r="H522" s="13"/>
      <c r="I522" s="2"/>
      <c r="J522" s="13"/>
      <c r="K522" s="14" t="s">
        <v>7</v>
      </c>
      <c r="L522" s="15"/>
      <c r="M522" s="16" t="s">
        <v>8</v>
      </c>
    </row>
    <row r="523" spans="1:13" x14ac:dyDescent="0.25">
      <c r="A523" s="17"/>
      <c r="B523" s="18"/>
      <c r="C523" s="18"/>
      <c r="D523" s="18"/>
      <c r="E523" s="18"/>
      <c r="F523" s="18"/>
      <c r="G523" s="18"/>
      <c r="H523" s="19"/>
      <c r="I523" s="122" t="s">
        <v>9</v>
      </c>
      <c r="J523" s="123"/>
      <c r="K523" s="18" t="s">
        <v>10</v>
      </c>
      <c r="L523" s="19"/>
      <c r="M523" s="20" t="s">
        <v>11</v>
      </c>
    </row>
    <row r="524" spans="1:13" x14ac:dyDescent="0.25">
      <c r="A524" s="90" t="s">
        <v>12</v>
      </c>
      <c r="B524" s="91"/>
      <c r="C524" s="91"/>
      <c r="D524" s="91"/>
      <c r="E524" s="91"/>
      <c r="F524" s="91"/>
      <c r="G524" s="91"/>
      <c r="H524" s="92"/>
      <c r="I524" s="124">
        <v>1480.6</v>
      </c>
      <c r="J524" s="125"/>
      <c r="K524" s="126">
        <f>K530+K537</f>
        <v>8.98</v>
      </c>
      <c r="L524" s="145"/>
      <c r="M524" s="21">
        <f>M530+M537</f>
        <v>159549.45599999998</v>
      </c>
    </row>
    <row r="525" spans="1:13" x14ac:dyDescent="0.25">
      <c r="A525" s="22" t="s">
        <v>13</v>
      </c>
      <c r="F525" s="2"/>
      <c r="H525" s="13"/>
      <c r="J525" s="13"/>
      <c r="L525" s="13"/>
      <c r="M525" s="23"/>
    </row>
    <row r="526" spans="1:13" x14ac:dyDescent="0.25">
      <c r="A526" s="22" t="s">
        <v>14</v>
      </c>
      <c r="F526" s="2"/>
      <c r="H526" s="13"/>
      <c r="J526" s="13"/>
      <c r="L526" s="13"/>
      <c r="M526" s="23"/>
    </row>
    <row r="527" spans="1:13" x14ac:dyDescent="0.25">
      <c r="A527" s="24" t="s">
        <v>15</v>
      </c>
      <c r="B527" s="25"/>
      <c r="C527" s="25"/>
      <c r="D527" s="25"/>
      <c r="E527" s="25"/>
      <c r="F527" s="26"/>
      <c r="G527" s="25"/>
      <c r="H527" s="27"/>
      <c r="J527" s="13"/>
      <c r="L527" s="13"/>
      <c r="M527" s="23"/>
    </row>
    <row r="528" spans="1:13" x14ac:dyDescent="0.25">
      <c r="A528" s="24" t="s">
        <v>16</v>
      </c>
      <c r="B528" s="25"/>
      <c r="C528" s="25"/>
      <c r="D528" s="25"/>
      <c r="E528" s="25"/>
      <c r="F528" s="26"/>
      <c r="G528" s="25"/>
      <c r="H528" s="27"/>
      <c r="J528" s="13"/>
      <c r="L528" s="13"/>
      <c r="M528" s="23"/>
    </row>
    <row r="529" spans="1:13" x14ac:dyDescent="0.25">
      <c r="A529" s="24" t="s">
        <v>17</v>
      </c>
      <c r="B529" s="25"/>
      <c r="C529" s="25"/>
      <c r="D529" s="25"/>
      <c r="E529" s="25"/>
      <c r="F529" s="26"/>
      <c r="G529" s="25"/>
      <c r="H529" s="27"/>
      <c r="J529" s="13"/>
      <c r="L529" s="13"/>
      <c r="M529" s="23"/>
    </row>
    <row r="530" spans="1:13" x14ac:dyDescent="0.25">
      <c r="A530" s="24" t="s">
        <v>18</v>
      </c>
      <c r="B530" s="25"/>
      <c r="C530" s="25"/>
      <c r="D530" s="25"/>
      <c r="E530" s="25"/>
      <c r="F530" s="26"/>
      <c r="G530" s="25"/>
      <c r="H530" s="27"/>
      <c r="J530" s="13"/>
      <c r="K530" s="112">
        <v>4.93</v>
      </c>
      <c r="L530" s="113"/>
      <c r="M530" s="23">
        <f>K530*I524*12</f>
        <v>87592.295999999988</v>
      </c>
    </row>
    <row r="531" spans="1:13" x14ac:dyDescent="0.25">
      <c r="A531" s="24" t="s">
        <v>19</v>
      </c>
      <c r="B531" s="25"/>
      <c r="C531" s="25"/>
      <c r="D531" s="25"/>
      <c r="E531" s="25"/>
      <c r="F531" s="26"/>
      <c r="G531" s="25"/>
      <c r="H531" s="27"/>
      <c r="J531" s="13"/>
      <c r="L531" s="13"/>
      <c r="M531" s="23"/>
    </row>
    <row r="532" spans="1:13" x14ac:dyDescent="0.25">
      <c r="A532" s="24" t="s">
        <v>20</v>
      </c>
      <c r="B532" s="25"/>
      <c r="C532" s="25"/>
      <c r="D532" s="25"/>
      <c r="E532" s="25"/>
      <c r="F532" s="26"/>
      <c r="G532" s="25"/>
      <c r="H532" s="27"/>
      <c r="J532" s="13"/>
      <c r="L532" s="13"/>
      <c r="M532" s="23"/>
    </row>
    <row r="533" spans="1:13" x14ac:dyDescent="0.25">
      <c r="A533" s="24" t="s">
        <v>21</v>
      </c>
      <c r="B533" s="25"/>
      <c r="C533" s="25"/>
      <c r="D533" s="25"/>
      <c r="E533" s="25"/>
      <c r="F533" s="26"/>
      <c r="G533" s="25"/>
      <c r="H533" s="27"/>
      <c r="J533" s="13"/>
      <c r="L533" s="13"/>
      <c r="M533" s="23"/>
    </row>
    <row r="534" spans="1:13" x14ac:dyDescent="0.25">
      <c r="A534" s="22" t="s">
        <v>22</v>
      </c>
      <c r="B534" s="25"/>
      <c r="C534" s="25"/>
      <c r="D534" s="25"/>
      <c r="E534" s="25"/>
      <c r="F534" s="26"/>
      <c r="G534" s="25"/>
      <c r="H534" s="27"/>
      <c r="J534" s="13"/>
      <c r="L534" s="13"/>
      <c r="M534" s="23"/>
    </row>
    <row r="535" spans="1:13" x14ac:dyDescent="0.25">
      <c r="A535" s="24" t="s">
        <v>23</v>
      </c>
      <c r="B535" s="25"/>
      <c r="C535" s="25"/>
      <c r="D535" s="25"/>
      <c r="E535" s="25"/>
      <c r="F535" s="26"/>
      <c r="G535" s="25"/>
      <c r="H535" s="27"/>
      <c r="J535" s="13"/>
      <c r="L535" s="13"/>
      <c r="M535" s="23"/>
    </row>
    <row r="536" spans="1:13" x14ac:dyDescent="0.25">
      <c r="A536" s="24" t="s">
        <v>24</v>
      </c>
      <c r="B536" s="25"/>
      <c r="C536" s="25"/>
      <c r="D536" s="25"/>
      <c r="E536" s="25"/>
      <c r="F536" s="26"/>
      <c r="G536" s="25"/>
      <c r="H536" s="27"/>
      <c r="J536" s="13"/>
      <c r="L536" s="13"/>
      <c r="M536" s="23"/>
    </row>
    <row r="537" spans="1:13" x14ac:dyDescent="0.25">
      <c r="A537" s="24" t="s">
        <v>25</v>
      </c>
      <c r="B537" s="25"/>
      <c r="C537" s="25"/>
      <c r="D537" s="25"/>
      <c r="E537" s="25"/>
      <c r="F537" s="26"/>
      <c r="G537" s="25"/>
      <c r="H537" s="27"/>
      <c r="J537" s="13"/>
      <c r="K537" s="112">
        <v>4.05</v>
      </c>
      <c r="L537" s="113"/>
      <c r="M537" s="23">
        <f>K537*I524*12</f>
        <v>71957.159999999989</v>
      </c>
    </row>
    <row r="538" spans="1:13" x14ac:dyDescent="0.25">
      <c r="A538" s="24" t="s">
        <v>26</v>
      </c>
      <c r="B538" s="25"/>
      <c r="C538" s="25"/>
      <c r="D538" s="25"/>
      <c r="E538" s="25"/>
      <c r="F538" s="26"/>
      <c r="G538" s="25"/>
      <c r="H538" s="27"/>
      <c r="J538" s="13"/>
      <c r="L538" s="13"/>
      <c r="M538" s="23"/>
    </row>
    <row r="539" spans="1:13" x14ac:dyDescent="0.25">
      <c r="A539" s="28" t="s">
        <v>27</v>
      </c>
      <c r="B539" s="29"/>
      <c r="C539" s="29"/>
      <c r="D539" s="29"/>
      <c r="E539" s="29"/>
      <c r="F539" s="29"/>
      <c r="G539" s="29"/>
      <c r="H539" s="30"/>
      <c r="I539" s="18"/>
      <c r="J539" s="19"/>
      <c r="K539" s="18"/>
      <c r="L539" s="19"/>
      <c r="M539" s="21"/>
    </row>
    <row r="540" spans="1:13" x14ac:dyDescent="0.25">
      <c r="A540" s="128" t="s">
        <v>28</v>
      </c>
      <c r="B540" s="129"/>
      <c r="C540" s="129"/>
      <c r="D540" s="129"/>
      <c r="E540" s="129"/>
      <c r="F540" s="129"/>
      <c r="G540" s="129"/>
      <c r="H540" s="130"/>
      <c r="I540" s="2" t="s">
        <v>29</v>
      </c>
      <c r="J540" s="13"/>
      <c r="K540" s="2"/>
      <c r="L540" s="13"/>
      <c r="M540" s="23"/>
    </row>
    <row r="541" spans="1:13" x14ac:dyDescent="0.25">
      <c r="A541" s="12"/>
      <c r="B541" s="2"/>
      <c r="C541" s="2"/>
      <c r="D541" s="2"/>
      <c r="E541" s="2"/>
      <c r="F541" s="2"/>
      <c r="G541" s="2"/>
      <c r="H541" s="13"/>
      <c r="I541" s="2" t="s">
        <v>30</v>
      </c>
      <c r="J541" s="13"/>
      <c r="K541" s="2"/>
      <c r="L541" s="13"/>
      <c r="M541" s="23"/>
    </row>
    <row r="542" spans="1:13" x14ac:dyDescent="0.25">
      <c r="A542" s="12"/>
      <c r="B542" s="2"/>
      <c r="C542" s="2"/>
      <c r="D542" s="2"/>
      <c r="E542" s="2"/>
      <c r="F542" s="2"/>
      <c r="G542" s="2"/>
      <c r="H542" s="13"/>
      <c r="I542" s="2" t="s">
        <v>31</v>
      </c>
      <c r="J542" s="13"/>
      <c r="K542" s="108">
        <v>1.1200000000000001</v>
      </c>
      <c r="L542" s="109"/>
      <c r="M542" s="23">
        <f>K542*12*I524</f>
        <v>19899.263999999999</v>
      </c>
    </row>
    <row r="543" spans="1:13" x14ac:dyDescent="0.25">
      <c r="A543" s="12"/>
      <c r="B543" s="2"/>
      <c r="C543" s="2"/>
      <c r="D543" s="2"/>
      <c r="E543" s="2"/>
      <c r="F543" s="2"/>
      <c r="G543" s="2"/>
      <c r="H543" s="13"/>
      <c r="I543" s="2" t="s">
        <v>32</v>
      </c>
      <c r="J543" s="13"/>
      <c r="K543" s="2"/>
      <c r="L543" s="13"/>
      <c r="M543" s="23"/>
    </row>
    <row r="544" spans="1:13" x14ac:dyDescent="0.25">
      <c r="A544" s="17"/>
      <c r="B544" s="18"/>
      <c r="C544" s="18"/>
      <c r="D544" s="18"/>
      <c r="E544" s="18"/>
      <c r="F544" s="18"/>
      <c r="G544" s="18"/>
      <c r="H544" s="19"/>
      <c r="I544" s="18" t="s">
        <v>33</v>
      </c>
      <c r="J544" s="19"/>
      <c r="K544" s="18"/>
      <c r="L544" s="19"/>
      <c r="M544" s="21"/>
    </row>
    <row r="545" spans="1:13" x14ac:dyDescent="0.25">
      <c r="A545" s="90" t="s">
        <v>34</v>
      </c>
      <c r="B545" s="91"/>
      <c r="C545" s="91"/>
      <c r="D545" s="91"/>
      <c r="E545" s="91"/>
      <c r="F545" s="91"/>
      <c r="G545" s="91"/>
      <c r="H545" s="92"/>
      <c r="I545" s="31" t="s">
        <v>35</v>
      </c>
      <c r="J545" s="32"/>
      <c r="K545" s="88">
        <v>0.37</v>
      </c>
      <c r="L545" s="89"/>
      <c r="M545" s="33">
        <f>K545*12*I524</f>
        <v>6573.8639999999987</v>
      </c>
    </row>
    <row r="546" spans="1:13" x14ac:dyDescent="0.25">
      <c r="A546" s="131" t="s">
        <v>74</v>
      </c>
      <c r="B546" s="132"/>
      <c r="C546" s="132"/>
      <c r="D546" s="132"/>
      <c r="E546" s="132"/>
      <c r="F546" s="132"/>
      <c r="G546" s="132"/>
      <c r="H546" s="133"/>
      <c r="I546" s="52"/>
      <c r="J546" s="13"/>
      <c r="K546" s="149">
        <f>K547+K555</f>
        <v>1.8900000000000001</v>
      </c>
      <c r="L546" s="150"/>
      <c r="M546" s="53">
        <f>M547+M555</f>
        <v>33580.007999999994</v>
      </c>
    </row>
    <row r="547" spans="1:13" x14ac:dyDescent="0.25">
      <c r="A547" s="114" t="s">
        <v>75</v>
      </c>
      <c r="B547" s="115"/>
      <c r="C547" s="115"/>
      <c r="D547" s="115"/>
      <c r="E547" s="115"/>
      <c r="F547" s="115"/>
      <c r="G547" s="115"/>
      <c r="H547" s="116"/>
      <c r="J547" s="13"/>
      <c r="K547" s="108">
        <f>K548+K549+K550+K552+K554</f>
        <v>1.1100000000000001</v>
      </c>
      <c r="L547" s="109"/>
      <c r="M547" s="46">
        <f>M548+M549+M550+M552+M554</f>
        <v>19721.591999999997</v>
      </c>
    </row>
    <row r="548" spans="1:13" x14ac:dyDescent="0.25">
      <c r="A548" s="12" t="s">
        <v>76</v>
      </c>
      <c r="H548" s="13"/>
      <c r="I548" t="s">
        <v>77</v>
      </c>
      <c r="J548" s="13"/>
      <c r="K548" s="112">
        <v>0.39</v>
      </c>
      <c r="L548" s="113"/>
      <c r="M548" s="23">
        <f>K548*12*I524</f>
        <v>6929.2079999999987</v>
      </c>
    </row>
    <row r="549" spans="1:13" x14ac:dyDescent="0.25">
      <c r="A549" s="12" t="s">
        <v>78</v>
      </c>
      <c r="H549" s="13"/>
      <c r="I549" t="s">
        <v>79</v>
      </c>
      <c r="J549" s="13"/>
      <c r="K549" s="112">
        <v>0.18</v>
      </c>
      <c r="L549" s="113"/>
      <c r="M549" s="23">
        <f>K549*12*I524</f>
        <v>3198.096</v>
      </c>
    </row>
    <row r="550" spans="1:13" x14ac:dyDescent="0.25">
      <c r="A550" s="12" t="s">
        <v>80</v>
      </c>
      <c r="H550" s="13"/>
      <c r="I550" t="s">
        <v>81</v>
      </c>
      <c r="J550" s="13"/>
      <c r="K550" s="112">
        <v>0.08</v>
      </c>
      <c r="L550" s="113"/>
      <c r="M550" s="23">
        <f>K550*12*I524</f>
        <v>1421.3759999999997</v>
      </c>
    </row>
    <row r="551" spans="1:13" x14ac:dyDescent="0.25">
      <c r="A551" s="12" t="s">
        <v>82</v>
      </c>
      <c r="H551" s="13"/>
      <c r="J551" s="13"/>
      <c r="L551" s="13"/>
      <c r="M551" s="23"/>
    </row>
    <row r="552" spans="1:13" x14ac:dyDescent="0.25">
      <c r="A552" s="12" t="s">
        <v>97</v>
      </c>
      <c r="H552" s="13"/>
      <c r="I552" t="s">
        <v>98</v>
      </c>
      <c r="J552" s="13"/>
      <c r="K552" s="112">
        <v>0.42</v>
      </c>
      <c r="L552" s="113"/>
      <c r="M552" s="23">
        <f>K552*12*I524</f>
        <v>7462.2239999999993</v>
      </c>
    </row>
    <row r="553" spans="1:13" x14ac:dyDescent="0.25">
      <c r="A553" s="12" t="s">
        <v>99</v>
      </c>
      <c r="H553" s="13"/>
      <c r="I553" t="s">
        <v>100</v>
      </c>
      <c r="J553" s="13"/>
      <c r="L553" s="13"/>
      <c r="M553" s="23"/>
    </row>
    <row r="554" spans="1:13" x14ac:dyDescent="0.25">
      <c r="A554" s="12" t="s">
        <v>101</v>
      </c>
      <c r="H554" s="13"/>
      <c r="I554" t="s">
        <v>84</v>
      </c>
      <c r="J554" s="13"/>
      <c r="K554" s="112">
        <v>0.04</v>
      </c>
      <c r="L554" s="113"/>
      <c r="M554" s="23">
        <f>K554*12*I524</f>
        <v>710.68799999999987</v>
      </c>
    </row>
    <row r="555" spans="1:13" x14ac:dyDescent="0.25">
      <c r="A555" s="114" t="s">
        <v>85</v>
      </c>
      <c r="B555" s="115"/>
      <c r="C555" s="115"/>
      <c r="D555" s="115"/>
      <c r="E555" s="115"/>
      <c r="F555" s="115"/>
      <c r="G555" s="115"/>
      <c r="H555" s="116"/>
      <c r="J555" s="13"/>
      <c r="K555" s="108">
        <f>K556+K557+K558+K559</f>
        <v>0.78</v>
      </c>
      <c r="L555" s="109"/>
      <c r="M555" s="46">
        <f>M556+M557+M558+M559</f>
        <v>13858.415999999999</v>
      </c>
    </row>
    <row r="556" spans="1:13" x14ac:dyDescent="0.25">
      <c r="A556" s="12" t="s">
        <v>102</v>
      </c>
      <c r="H556" s="13"/>
      <c r="I556" t="s">
        <v>81</v>
      </c>
      <c r="J556" s="13"/>
      <c r="K556" s="112">
        <v>0.22</v>
      </c>
      <c r="L556" s="113"/>
      <c r="M556" s="23">
        <f>K556*12*I524</f>
        <v>3908.7840000000001</v>
      </c>
    </row>
    <row r="557" spans="1:13" x14ac:dyDescent="0.25">
      <c r="A557" s="12" t="s">
        <v>103</v>
      </c>
      <c r="H557" s="13"/>
      <c r="I557" t="s">
        <v>104</v>
      </c>
      <c r="J557" s="13"/>
      <c r="K557" s="112">
        <v>0.06</v>
      </c>
      <c r="L557" s="113"/>
      <c r="M557" s="23">
        <f>K557*12*I524</f>
        <v>1066.0319999999999</v>
      </c>
    </row>
    <row r="558" spans="1:13" x14ac:dyDescent="0.25">
      <c r="A558" s="12" t="s">
        <v>105</v>
      </c>
      <c r="H558" s="13"/>
      <c r="I558" t="s">
        <v>35</v>
      </c>
      <c r="J558" s="13"/>
      <c r="K558" s="112">
        <v>0.46</v>
      </c>
      <c r="L558" s="113"/>
      <c r="M558" s="23">
        <f>K558*12*I524</f>
        <v>8172.9120000000003</v>
      </c>
    </row>
    <row r="559" spans="1:13" x14ac:dyDescent="0.25">
      <c r="A559" s="12" t="s">
        <v>106</v>
      </c>
      <c r="H559" s="13"/>
      <c r="I559" t="s">
        <v>81</v>
      </c>
      <c r="J559" s="13"/>
      <c r="K559" s="138">
        <v>0.04</v>
      </c>
      <c r="L559" s="139"/>
      <c r="M559" s="21">
        <f>K559*12*I524</f>
        <v>710.68799999999987</v>
      </c>
    </row>
    <row r="560" spans="1:13" ht="15.75" x14ac:dyDescent="0.25">
      <c r="A560" s="85" t="s">
        <v>36</v>
      </c>
      <c r="B560" s="86"/>
      <c r="C560" s="86"/>
      <c r="D560" s="86"/>
      <c r="E560" s="86"/>
      <c r="F560" s="86"/>
      <c r="G560" s="86"/>
      <c r="H560" s="87"/>
      <c r="I560" s="34"/>
      <c r="J560" s="32"/>
      <c r="K560" s="88">
        <f>K561+K562+K564+K566+K567</f>
        <v>0.53</v>
      </c>
      <c r="L560" s="89"/>
      <c r="M560" s="35">
        <f>M561+M562+M564+M566+M567</f>
        <v>9416.6159999999982</v>
      </c>
    </row>
    <row r="561" spans="1:13" x14ac:dyDescent="0.25">
      <c r="A561" s="36" t="s">
        <v>37</v>
      </c>
      <c r="B561" s="37"/>
      <c r="C561" s="38"/>
      <c r="D561" s="38"/>
      <c r="E561" s="38"/>
      <c r="F561" s="38"/>
      <c r="G561" s="38"/>
      <c r="H561" s="13"/>
      <c r="I561" s="95" t="s">
        <v>38</v>
      </c>
      <c r="J561" s="96"/>
      <c r="K561" s="117">
        <v>0.37</v>
      </c>
      <c r="L561" s="118"/>
      <c r="M561" s="23">
        <f>K561*12*I524</f>
        <v>6573.8639999999987</v>
      </c>
    </row>
    <row r="562" spans="1:13" x14ac:dyDescent="0.25">
      <c r="A562" s="36" t="s">
        <v>39</v>
      </c>
      <c r="B562" s="37"/>
      <c r="C562" s="38"/>
      <c r="D562" s="38"/>
      <c r="E562" s="38"/>
      <c r="F562" s="38"/>
      <c r="G562" s="38"/>
      <c r="H562" s="13"/>
      <c r="I562" s="95" t="s">
        <v>40</v>
      </c>
      <c r="J562" s="96"/>
      <c r="K562" s="97">
        <v>0.06</v>
      </c>
      <c r="L562" s="98"/>
      <c r="M562" s="23">
        <f>K562*12*I524</f>
        <v>1066.0319999999999</v>
      </c>
    </row>
    <row r="563" spans="1:13" x14ac:dyDescent="0.25">
      <c r="A563" s="36" t="s">
        <v>41</v>
      </c>
      <c r="B563" s="37"/>
      <c r="C563" s="38"/>
      <c r="D563" s="38"/>
      <c r="E563" s="38"/>
      <c r="F563" s="38"/>
      <c r="G563" s="38"/>
      <c r="H563" s="13"/>
      <c r="I563" s="39"/>
      <c r="J563" s="15"/>
      <c r="K563" s="40"/>
      <c r="L563" s="41"/>
      <c r="M563" s="23"/>
    </row>
    <row r="564" spans="1:13" x14ac:dyDescent="0.25">
      <c r="A564" s="36" t="s">
        <v>42</v>
      </c>
      <c r="B564" s="37"/>
      <c r="C564" s="38"/>
      <c r="D564" s="38"/>
      <c r="E564" s="38"/>
      <c r="F564" s="38"/>
      <c r="G564" s="38"/>
      <c r="H564" s="13"/>
      <c r="I564" s="95" t="s">
        <v>43</v>
      </c>
      <c r="J564" s="96"/>
      <c r="K564" s="97">
        <v>0.04</v>
      </c>
      <c r="L564" s="98"/>
      <c r="M564" s="23">
        <f>K564*12*I524</f>
        <v>710.68799999999987</v>
      </c>
    </row>
    <row r="565" spans="1:13" x14ac:dyDescent="0.25">
      <c r="A565" s="36" t="s">
        <v>44</v>
      </c>
      <c r="B565" s="37"/>
      <c r="C565" s="38"/>
      <c r="D565" s="38"/>
      <c r="E565" s="38"/>
      <c r="F565" s="38"/>
      <c r="G565" s="38"/>
      <c r="H565" s="13"/>
      <c r="I565" s="39"/>
      <c r="J565" s="15"/>
      <c r="K565" s="40"/>
      <c r="L565" s="41"/>
      <c r="M565" s="23"/>
    </row>
    <row r="566" spans="1:13" x14ac:dyDescent="0.25">
      <c r="A566" s="36" t="s">
        <v>45</v>
      </c>
      <c r="B566" s="37"/>
      <c r="C566" s="38"/>
      <c r="D566" s="38"/>
      <c r="E566" s="38"/>
      <c r="F566" s="38"/>
      <c r="G566" s="38"/>
      <c r="H566" s="13"/>
      <c r="I566" s="95" t="s">
        <v>46</v>
      </c>
      <c r="J566" s="96"/>
      <c r="K566" s="97">
        <v>0.03</v>
      </c>
      <c r="L566" s="98"/>
      <c r="M566" s="23">
        <f>K566*12*I524</f>
        <v>533.01599999999996</v>
      </c>
    </row>
    <row r="567" spans="1:13" x14ac:dyDescent="0.25">
      <c r="A567" s="42" t="s">
        <v>47</v>
      </c>
      <c r="B567" s="37"/>
      <c r="C567" s="38"/>
      <c r="D567" s="38"/>
      <c r="E567" s="38"/>
      <c r="F567" s="38"/>
      <c r="G567" s="38"/>
      <c r="H567" s="13"/>
      <c r="I567" s="95" t="s">
        <v>46</v>
      </c>
      <c r="J567" s="96"/>
      <c r="K567" s="99">
        <v>0.03</v>
      </c>
      <c r="L567" s="100"/>
      <c r="M567" s="21">
        <f>K567*12*I524</f>
        <v>533.01599999999996</v>
      </c>
    </row>
    <row r="568" spans="1:13" ht="15.75" x14ac:dyDescent="0.25">
      <c r="A568" s="85" t="s">
        <v>48</v>
      </c>
      <c r="B568" s="86"/>
      <c r="C568" s="86"/>
      <c r="D568" s="86"/>
      <c r="E568" s="86"/>
      <c r="F568" s="86"/>
      <c r="G568" s="86"/>
      <c r="H568" s="87"/>
      <c r="I568" s="34" t="s">
        <v>49</v>
      </c>
      <c r="J568" s="32"/>
      <c r="K568" s="101">
        <v>0.16</v>
      </c>
      <c r="L568" s="102"/>
      <c r="M568" s="35">
        <f>K568*12*I524</f>
        <v>2842.7519999999995</v>
      </c>
    </row>
    <row r="569" spans="1:13" ht="15.75" x14ac:dyDescent="0.25">
      <c r="A569" s="103" t="s">
        <v>50</v>
      </c>
      <c r="B569" s="104"/>
      <c r="C569" s="104"/>
      <c r="D569" s="104"/>
      <c r="E569" s="104"/>
      <c r="F569" s="104"/>
      <c r="G569" s="104"/>
      <c r="H569" s="105"/>
      <c r="J569" s="13"/>
      <c r="K569" s="136"/>
      <c r="L569" s="137"/>
      <c r="M569" s="23"/>
    </row>
    <row r="570" spans="1:13" x14ac:dyDescent="0.25">
      <c r="A570" s="12" t="s">
        <v>51</v>
      </c>
      <c r="D570" s="5"/>
      <c r="H570" s="13"/>
      <c r="J570" s="13"/>
      <c r="K570" s="43"/>
      <c r="L570" s="44"/>
      <c r="M570" s="23"/>
    </row>
    <row r="571" spans="1:13" x14ac:dyDescent="0.25">
      <c r="A571" s="12" t="s">
        <v>52</v>
      </c>
      <c r="D571" s="5"/>
      <c r="H571" s="13"/>
      <c r="J571" s="13"/>
      <c r="K571" s="43"/>
      <c r="L571" s="44"/>
      <c r="M571" s="23"/>
    </row>
    <row r="572" spans="1:13" x14ac:dyDescent="0.25">
      <c r="A572" s="12" t="s">
        <v>53</v>
      </c>
      <c r="D572" s="5"/>
      <c r="H572" s="13"/>
      <c r="J572" s="13"/>
      <c r="K572" s="43"/>
      <c r="L572" s="44"/>
      <c r="M572" s="23"/>
    </row>
    <row r="573" spans="1:13" x14ac:dyDescent="0.25">
      <c r="A573" s="12" t="s">
        <v>54</v>
      </c>
      <c r="D573" s="5"/>
      <c r="F573" s="45"/>
      <c r="H573" s="13"/>
      <c r="J573" s="13"/>
      <c r="K573" s="43"/>
      <c r="L573" s="44"/>
      <c r="M573" s="23"/>
    </row>
    <row r="574" spans="1:13" x14ac:dyDescent="0.25">
      <c r="A574" s="12" t="s">
        <v>55</v>
      </c>
      <c r="H574" s="13"/>
      <c r="J574" s="13"/>
      <c r="K574" s="108">
        <f>3+2.51</f>
        <v>5.51</v>
      </c>
      <c r="L574" s="109"/>
      <c r="M574" s="46">
        <f>K574*12*I524</f>
        <v>97897.271999999997</v>
      </c>
    </row>
    <row r="575" spans="1:13" x14ac:dyDescent="0.25">
      <c r="A575" s="12" t="s">
        <v>56</v>
      </c>
      <c r="H575" s="13"/>
      <c r="J575" s="13"/>
      <c r="L575" s="13"/>
      <c r="M575" s="23"/>
    </row>
    <row r="576" spans="1:13" x14ac:dyDescent="0.25">
      <c r="A576" s="12" t="s">
        <v>57</v>
      </c>
      <c r="H576" s="13"/>
      <c r="J576" s="13"/>
      <c r="L576" s="13"/>
      <c r="M576" s="23"/>
    </row>
    <row r="577" spans="1:13" x14ac:dyDescent="0.25">
      <c r="A577" s="17" t="s">
        <v>58</v>
      </c>
      <c r="B577" s="18"/>
      <c r="C577" s="18"/>
      <c r="D577" s="18"/>
      <c r="E577" s="18"/>
      <c r="F577" s="18"/>
      <c r="G577" s="18"/>
      <c r="H577" s="19"/>
      <c r="I577" s="18"/>
      <c r="J577" s="19"/>
      <c r="K577" s="18"/>
      <c r="L577" s="19"/>
      <c r="M577" s="21"/>
    </row>
    <row r="578" spans="1:13" x14ac:dyDescent="0.25">
      <c r="A578" s="90" t="s">
        <v>59</v>
      </c>
      <c r="B578" s="91"/>
      <c r="C578" s="91"/>
      <c r="D578" s="91"/>
      <c r="E578" s="91"/>
      <c r="F578" s="91"/>
      <c r="G578" s="91"/>
      <c r="H578" s="92"/>
      <c r="J578" s="47"/>
      <c r="K578" s="88">
        <f>K530+K537+K542+K545+K546+K568+K560+K574</f>
        <v>18.560000000000002</v>
      </c>
      <c r="L578" s="89"/>
      <c r="M578" s="21">
        <f>M524+M542+M545+M546+M560+M568+M574</f>
        <v>329759.23199999996</v>
      </c>
    </row>
    <row r="579" spans="1:13" x14ac:dyDescent="0.25">
      <c r="A579" s="90" t="s">
        <v>60</v>
      </c>
      <c r="B579" s="91"/>
      <c r="C579" s="91"/>
      <c r="D579" s="91"/>
      <c r="E579" s="91"/>
      <c r="F579" s="91"/>
      <c r="G579" s="91"/>
      <c r="H579" s="92"/>
      <c r="I579" s="34"/>
      <c r="J579" s="48"/>
      <c r="K579" s="110">
        <v>16.37</v>
      </c>
      <c r="L579" s="111"/>
      <c r="M579" s="21">
        <f>K579*12*I524</f>
        <v>290849.06399999995</v>
      </c>
    </row>
    <row r="580" spans="1:13" ht="15.75" x14ac:dyDescent="0.25">
      <c r="A580" s="85" t="s">
        <v>61</v>
      </c>
      <c r="B580" s="86"/>
      <c r="C580" s="86"/>
      <c r="D580" s="86"/>
      <c r="E580" s="86"/>
      <c r="F580" s="86"/>
      <c r="G580" s="86"/>
      <c r="H580" s="87"/>
      <c r="I580" s="34"/>
      <c r="J580" s="32"/>
      <c r="K580" s="88">
        <v>3.45</v>
      </c>
      <c r="L580" s="89"/>
      <c r="M580" s="21">
        <f>K580*12*I524</f>
        <v>61296.840000000004</v>
      </c>
    </row>
    <row r="581" spans="1:13" ht="15.75" x14ac:dyDescent="0.25">
      <c r="A581" s="85" t="s">
        <v>62</v>
      </c>
      <c r="B581" s="86"/>
      <c r="C581" s="86"/>
      <c r="D581" s="86"/>
      <c r="E581" s="86"/>
      <c r="F581" s="86"/>
      <c r="G581" s="86"/>
      <c r="H581" s="87"/>
      <c r="I581" s="34"/>
      <c r="J581" s="32"/>
      <c r="K581" s="88">
        <v>0.81</v>
      </c>
      <c r="L581" s="89"/>
      <c r="M581" s="21">
        <f>K581*12*I524</f>
        <v>14391.432000000001</v>
      </c>
    </row>
    <row r="582" spans="1:13" x14ac:dyDescent="0.25">
      <c r="A582" s="90" t="s">
        <v>92</v>
      </c>
      <c r="B582" s="91"/>
      <c r="C582" s="91"/>
      <c r="D582" s="91"/>
      <c r="E582" s="91"/>
      <c r="F582" s="91"/>
      <c r="G582" s="91"/>
      <c r="H582" s="92"/>
      <c r="I582" s="34"/>
      <c r="J582" s="32"/>
      <c r="K582" s="93">
        <v>1.32</v>
      </c>
      <c r="L582" s="94"/>
      <c r="M582" s="21">
        <f>K582*12*I524</f>
        <v>23452.703999999998</v>
      </c>
    </row>
    <row r="583" spans="1:13" ht="15.75" x14ac:dyDescent="0.25">
      <c r="A583" s="49" t="s">
        <v>107</v>
      </c>
      <c r="B583" s="50"/>
      <c r="C583" s="50"/>
      <c r="D583" s="50"/>
      <c r="E583" s="50"/>
      <c r="F583" s="50"/>
      <c r="G583" s="50"/>
      <c r="H583" s="51"/>
      <c r="I583" s="34"/>
      <c r="J583" s="32"/>
      <c r="K583" s="88">
        <v>0</v>
      </c>
      <c r="L583" s="89"/>
      <c r="M583" s="21">
        <v>0</v>
      </c>
    </row>
    <row r="584" spans="1:13" ht="15.75" x14ac:dyDescent="0.25">
      <c r="A584" s="49" t="s">
        <v>63</v>
      </c>
      <c r="B584" s="50"/>
      <c r="C584" s="50"/>
      <c r="D584" s="50"/>
      <c r="E584" s="50"/>
      <c r="F584" s="50"/>
      <c r="G584" s="50"/>
      <c r="H584" s="51"/>
      <c r="I584" s="34"/>
      <c r="J584" s="32"/>
      <c r="K584" s="88">
        <v>0.06</v>
      </c>
      <c r="L584" s="89"/>
      <c r="M584" s="21">
        <f>K584*12*I524</f>
        <v>1066.0319999999999</v>
      </c>
    </row>
    <row r="585" spans="1:13" ht="15.75" x14ac:dyDescent="0.25">
      <c r="A585" s="49" t="s">
        <v>64</v>
      </c>
      <c r="B585" s="50"/>
      <c r="C585" s="50"/>
      <c r="D585" s="50"/>
      <c r="E585" s="50"/>
      <c r="F585" s="50"/>
      <c r="G585" s="50"/>
      <c r="H585" s="51"/>
      <c r="I585" s="34"/>
      <c r="J585" s="32"/>
      <c r="K585" s="88">
        <v>0.87</v>
      </c>
      <c r="L585" s="89"/>
      <c r="M585" s="21">
        <f>K585*12*I524</f>
        <v>15457.463999999998</v>
      </c>
    </row>
    <row r="586" spans="1:13" x14ac:dyDescent="0.25">
      <c r="A586" s="90" t="s">
        <v>65</v>
      </c>
      <c r="B586" s="91"/>
      <c r="C586" s="91"/>
      <c r="D586" s="91"/>
      <c r="E586" s="91"/>
      <c r="F586" s="91"/>
      <c r="G586" s="91"/>
      <c r="H586" s="92"/>
      <c r="I586" s="34"/>
      <c r="J586" s="48"/>
      <c r="K586" s="88">
        <f>K578+K580+K581+K582+K579+K583+K584+K585</f>
        <v>41.440000000000005</v>
      </c>
      <c r="L586" s="89"/>
      <c r="M586" s="21">
        <f>M578+M579+M580+M581+M582+M583+M584+M585</f>
        <v>736272.76799999992</v>
      </c>
    </row>
    <row r="587" spans="1:13" x14ac:dyDescent="0.25">
      <c r="M587" s="5"/>
    </row>
    <row r="588" spans="1:13" x14ac:dyDescent="0.25">
      <c r="A588" s="119" t="s">
        <v>0</v>
      </c>
      <c r="B588" s="119"/>
      <c r="C588" s="119"/>
      <c r="D588" s="119"/>
      <c r="E588" s="119"/>
      <c r="F588" s="119"/>
      <c r="G588" s="119"/>
      <c r="H588" s="119"/>
      <c r="I588" s="119"/>
      <c r="J588" s="119"/>
      <c r="K588" s="119"/>
      <c r="L588" s="119"/>
      <c r="M588" s="5"/>
    </row>
    <row r="589" spans="1:13" x14ac:dyDescent="0.25">
      <c r="A589" s="120" t="s">
        <v>1</v>
      </c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</row>
    <row r="590" spans="1:13" x14ac:dyDescent="0.25">
      <c r="A590" s="121" t="s">
        <v>117</v>
      </c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</row>
    <row r="591" spans="1:13" x14ac:dyDescent="0.25">
      <c r="A591" s="6"/>
      <c r="B591" s="7"/>
      <c r="C591" s="7" t="s">
        <v>3</v>
      </c>
      <c r="D591" s="7"/>
      <c r="E591" s="7"/>
      <c r="F591" s="7"/>
      <c r="G591" s="7"/>
      <c r="H591" s="8"/>
      <c r="I591" s="7" t="s">
        <v>4</v>
      </c>
      <c r="J591" s="8"/>
      <c r="K591" s="9" t="s">
        <v>5</v>
      </c>
      <c r="L591" s="10"/>
      <c r="M591" s="11"/>
    </row>
    <row r="592" spans="1:13" x14ac:dyDescent="0.25">
      <c r="A592" s="12"/>
      <c r="B592" s="2"/>
      <c r="C592" s="2"/>
      <c r="D592" s="2"/>
      <c r="E592" s="2"/>
      <c r="F592" s="2"/>
      <c r="G592" s="2"/>
      <c r="H592" s="13"/>
      <c r="I592" s="2"/>
      <c r="J592" s="13"/>
      <c r="K592" s="14" t="s">
        <v>7</v>
      </c>
      <c r="L592" s="15"/>
      <c r="M592" s="16" t="s">
        <v>8</v>
      </c>
    </row>
    <row r="593" spans="1:13" x14ac:dyDescent="0.25">
      <c r="A593" s="17"/>
      <c r="B593" s="18"/>
      <c r="C593" s="18"/>
      <c r="D593" s="18"/>
      <c r="E593" s="18"/>
      <c r="F593" s="18"/>
      <c r="G593" s="18"/>
      <c r="H593" s="19"/>
      <c r="I593" s="122" t="s">
        <v>9</v>
      </c>
      <c r="J593" s="123"/>
      <c r="K593" s="18" t="s">
        <v>10</v>
      </c>
      <c r="L593" s="19"/>
      <c r="M593" s="20" t="s">
        <v>11</v>
      </c>
    </row>
    <row r="594" spans="1:13" x14ac:dyDescent="0.25">
      <c r="A594" s="90" t="s">
        <v>12</v>
      </c>
      <c r="B594" s="91"/>
      <c r="C594" s="91"/>
      <c r="D594" s="91"/>
      <c r="E594" s="91"/>
      <c r="F594" s="91"/>
      <c r="G594" s="91"/>
      <c r="H594" s="92"/>
      <c r="I594" s="124">
        <v>1638.4</v>
      </c>
      <c r="J594" s="125"/>
      <c r="K594" s="126">
        <f>K600+K607</f>
        <v>8.98</v>
      </c>
      <c r="L594" s="145"/>
      <c r="M594" s="21">
        <f>M600+M607</f>
        <v>176553.984</v>
      </c>
    </row>
    <row r="595" spans="1:13" x14ac:dyDescent="0.25">
      <c r="A595" s="22" t="s">
        <v>13</v>
      </c>
      <c r="F595" s="2"/>
      <c r="H595" s="13"/>
      <c r="J595" s="13"/>
      <c r="L595" s="13"/>
      <c r="M595" s="23"/>
    </row>
    <row r="596" spans="1:13" x14ac:dyDescent="0.25">
      <c r="A596" s="22" t="s">
        <v>14</v>
      </c>
      <c r="F596" s="2"/>
      <c r="H596" s="13"/>
      <c r="J596" s="13"/>
      <c r="L596" s="13"/>
      <c r="M596" s="23"/>
    </row>
    <row r="597" spans="1:13" x14ac:dyDescent="0.25">
      <c r="A597" s="24" t="s">
        <v>15</v>
      </c>
      <c r="B597" s="25"/>
      <c r="C597" s="25"/>
      <c r="D597" s="25"/>
      <c r="E597" s="25"/>
      <c r="F597" s="26"/>
      <c r="G597" s="25"/>
      <c r="H597" s="27"/>
      <c r="J597" s="13"/>
      <c r="L597" s="13"/>
      <c r="M597" s="23"/>
    </row>
    <row r="598" spans="1:13" x14ac:dyDescent="0.25">
      <c r="A598" s="24" t="s">
        <v>16</v>
      </c>
      <c r="B598" s="25"/>
      <c r="C598" s="25"/>
      <c r="D598" s="25"/>
      <c r="E598" s="25"/>
      <c r="F598" s="26"/>
      <c r="G598" s="25"/>
      <c r="H598" s="27"/>
      <c r="J598" s="13"/>
      <c r="L598" s="13"/>
      <c r="M598" s="23"/>
    </row>
    <row r="599" spans="1:13" x14ac:dyDescent="0.25">
      <c r="A599" s="24" t="s">
        <v>17</v>
      </c>
      <c r="B599" s="25"/>
      <c r="C599" s="25"/>
      <c r="D599" s="25"/>
      <c r="E599" s="25"/>
      <c r="F599" s="26"/>
      <c r="G599" s="25"/>
      <c r="H599" s="27"/>
      <c r="J599" s="13"/>
      <c r="L599" s="13"/>
      <c r="M599" s="23"/>
    </row>
    <row r="600" spans="1:13" x14ac:dyDescent="0.25">
      <c r="A600" s="24" t="s">
        <v>18</v>
      </c>
      <c r="B600" s="25"/>
      <c r="C600" s="25"/>
      <c r="D600" s="25"/>
      <c r="E600" s="25"/>
      <c r="F600" s="26"/>
      <c r="G600" s="25"/>
      <c r="H600" s="27"/>
      <c r="J600" s="13"/>
      <c r="K600" s="112">
        <v>4.93</v>
      </c>
      <c r="L600" s="113"/>
      <c r="M600" s="23">
        <f>K600*I594*12</f>
        <v>96927.744000000006</v>
      </c>
    </row>
    <row r="601" spans="1:13" x14ac:dyDescent="0.25">
      <c r="A601" s="24" t="s">
        <v>19</v>
      </c>
      <c r="B601" s="25"/>
      <c r="C601" s="25"/>
      <c r="D601" s="25"/>
      <c r="E601" s="25"/>
      <c r="F601" s="26"/>
      <c r="G601" s="25"/>
      <c r="H601" s="27"/>
      <c r="J601" s="13"/>
      <c r="L601" s="13"/>
      <c r="M601" s="23"/>
    </row>
    <row r="602" spans="1:13" x14ac:dyDescent="0.25">
      <c r="A602" s="24" t="s">
        <v>20</v>
      </c>
      <c r="B602" s="25"/>
      <c r="C602" s="25"/>
      <c r="D602" s="25"/>
      <c r="E602" s="25"/>
      <c r="F602" s="26"/>
      <c r="G602" s="25"/>
      <c r="H602" s="27"/>
      <c r="J602" s="13"/>
      <c r="L602" s="13"/>
      <c r="M602" s="23"/>
    </row>
    <row r="603" spans="1:13" x14ac:dyDescent="0.25">
      <c r="A603" s="24" t="s">
        <v>21</v>
      </c>
      <c r="B603" s="25"/>
      <c r="C603" s="25"/>
      <c r="D603" s="25"/>
      <c r="E603" s="25"/>
      <c r="F603" s="26"/>
      <c r="G603" s="25"/>
      <c r="H603" s="27"/>
      <c r="J603" s="13"/>
      <c r="L603" s="13"/>
      <c r="M603" s="23"/>
    </row>
    <row r="604" spans="1:13" x14ac:dyDescent="0.25">
      <c r="A604" s="22" t="s">
        <v>22</v>
      </c>
      <c r="B604" s="25"/>
      <c r="C604" s="25"/>
      <c r="D604" s="25"/>
      <c r="E604" s="25"/>
      <c r="F604" s="26"/>
      <c r="G604" s="25"/>
      <c r="H604" s="27"/>
      <c r="J604" s="13"/>
      <c r="L604" s="13"/>
      <c r="M604" s="23"/>
    </row>
    <row r="605" spans="1:13" x14ac:dyDescent="0.25">
      <c r="A605" s="24" t="s">
        <v>23</v>
      </c>
      <c r="B605" s="25"/>
      <c r="C605" s="25"/>
      <c r="D605" s="25"/>
      <c r="E605" s="25"/>
      <c r="F605" s="26"/>
      <c r="G605" s="25"/>
      <c r="H605" s="27"/>
      <c r="J605" s="13"/>
      <c r="L605" s="13"/>
      <c r="M605" s="23"/>
    </row>
    <row r="606" spans="1:13" x14ac:dyDescent="0.25">
      <c r="A606" s="24" t="s">
        <v>24</v>
      </c>
      <c r="B606" s="25"/>
      <c r="C606" s="25"/>
      <c r="D606" s="25"/>
      <c r="E606" s="25"/>
      <c r="F606" s="26"/>
      <c r="G606" s="25"/>
      <c r="H606" s="27"/>
      <c r="J606" s="13"/>
      <c r="L606" s="13"/>
      <c r="M606" s="23"/>
    </row>
    <row r="607" spans="1:13" x14ac:dyDescent="0.25">
      <c r="A607" s="24" t="s">
        <v>25</v>
      </c>
      <c r="B607" s="25"/>
      <c r="C607" s="25"/>
      <c r="D607" s="25"/>
      <c r="E607" s="25"/>
      <c r="F607" s="26"/>
      <c r="G607" s="25"/>
      <c r="H607" s="27"/>
      <c r="J607" s="13"/>
      <c r="K607" s="112">
        <v>4.05</v>
      </c>
      <c r="L607" s="113"/>
      <c r="M607" s="23">
        <f>K607*I594*12</f>
        <v>79626.240000000005</v>
      </c>
    </row>
    <row r="608" spans="1:13" x14ac:dyDescent="0.25">
      <c r="A608" s="24" t="s">
        <v>26</v>
      </c>
      <c r="B608" s="25"/>
      <c r="C608" s="25"/>
      <c r="D608" s="25"/>
      <c r="E608" s="25"/>
      <c r="F608" s="26"/>
      <c r="G608" s="25"/>
      <c r="H608" s="27"/>
      <c r="J608" s="13"/>
      <c r="L608" s="13"/>
      <c r="M608" s="23"/>
    </row>
    <row r="609" spans="1:13" x14ac:dyDescent="0.25">
      <c r="A609" s="28" t="s">
        <v>27</v>
      </c>
      <c r="B609" s="29"/>
      <c r="C609" s="29"/>
      <c r="D609" s="29"/>
      <c r="E609" s="29"/>
      <c r="F609" s="29"/>
      <c r="G609" s="29"/>
      <c r="H609" s="30"/>
      <c r="I609" s="18"/>
      <c r="J609" s="19"/>
      <c r="K609" s="18"/>
      <c r="L609" s="19"/>
      <c r="M609" s="21"/>
    </row>
    <row r="610" spans="1:13" x14ac:dyDescent="0.25">
      <c r="A610" s="128" t="s">
        <v>28</v>
      </c>
      <c r="B610" s="129"/>
      <c r="C610" s="129"/>
      <c r="D610" s="129"/>
      <c r="E610" s="129"/>
      <c r="F610" s="129"/>
      <c r="G610" s="129"/>
      <c r="H610" s="130"/>
      <c r="I610" s="2" t="s">
        <v>29</v>
      </c>
      <c r="J610" s="13"/>
      <c r="K610" s="2"/>
      <c r="L610" s="13"/>
      <c r="M610" s="23"/>
    </row>
    <row r="611" spans="1:13" x14ac:dyDescent="0.25">
      <c r="A611" s="12"/>
      <c r="B611" s="2"/>
      <c r="C611" s="2"/>
      <c r="D611" s="2"/>
      <c r="E611" s="2"/>
      <c r="F611" s="2"/>
      <c r="G611" s="2"/>
      <c r="H611" s="13"/>
      <c r="I611" s="2" t="s">
        <v>30</v>
      </c>
      <c r="J611" s="13"/>
      <c r="K611" s="2"/>
      <c r="L611" s="13"/>
      <c r="M611" s="23"/>
    </row>
    <row r="612" spans="1:13" x14ac:dyDescent="0.25">
      <c r="A612" s="12"/>
      <c r="B612" s="2"/>
      <c r="C612" s="2"/>
      <c r="D612" s="2"/>
      <c r="E612" s="2"/>
      <c r="F612" s="2"/>
      <c r="G612" s="2"/>
      <c r="H612" s="13"/>
      <c r="I612" s="2" t="s">
        <v>31</v>
      </c>
      <c r="J612" s="13"/>
      <c r="K612" s="108">
        <v>1.1200000000000001</v>
      </c>
      <c r="L612" s="109"/>
      <c r="M612" s="23">
        <f>K612*12*I594</f>
        <v>22020.096000000005</v>
      </c>
    </row>
    <row r="613" spans="1:13" x14ac:dyDescent="0.25">
      <c r="A613" s="12"/>
      <c r="B613" s="2"/>
      <c r="C613" s="2"/>
      <c r="D613" s="2"/>
      <c r="E613" s="2"/>
      <c r="F613" s="2"/>
      <c r="G613" s="2"/>
      <c r="H613" s="13"/>
      <c r="I613" s="2" t="s">
        <v>32</v>
      </c>
      <c r="J613" s="13"/>
      <c r="K613" s="2"/>
      <c r="L613" s="13"/>
      <c r="M613" s="23"/>
    </row>
    <row r="614" spans="1:13" x14ac:dyDescent="0.25">
      <c r="A614" s="17"/>
      <c r="B614" s="18"/>
      <c r="C614" s="18"/>
      <c r="D614" s="18"/>
      <c r="E614" s="18"/>
      <c r="F614" s="18"/>
      <c r="G614" s="18"/>
      <c r="H614" s="19"/>
      <c r="I614" s="18" t="s">
        <v>33</v>
      </c>
      <c r="J614" s="19"/>
      <c r="K614" s="18"/>
      <c r="L614" s="19"/>
      <c r="M614" s="21"/>
    </row>
    <row r="615" spans="1:13" x14ac:dyDescent="0.25">
      <c r="A615" s="90" t="s">
        <v>34</v>
      </c>
      <c r="B615" s="91"/>
      <c r="C615" s="91"/>
      <c r="D615" s="91"/>
      <c r="E615" s="91"/>
      <c r="F615" s="91"/>
      <c r="G615" s="91"/>
      <c r="H615" s="92"/>
      <c r="I615" s="31" t="s">
        <v>35</v>
      </c>
      <c r="J615" s="32"/>
      <c r="K615" s="88">
        <v>0.37</v>
      </c>
      <c r="L615" s="89"/>
      <c r="M615" s="33">
        <f>K615*12*I594</f>
        <v>7274.4959999999992</v>
      </c>
    </row>
    <row r="616" spans="1:13" x14ac:dyDescent="0.25">
      <c r="A616" s="131" t="s">
        <v>74</v>
      </c>
      <c r="B616" s="132"/>
      <c r="C616" s="132"/>
      <c r="D616" s="132"/>
      <c r="E616" s="132"/>
      <c r="F616" s="132"/>
      <c r="G616" s="132"/>
      <c r="H616" s="133"/>
      <c r="I616" s="52"/>
      <c r="J616" s="13"/>
      <c r="K616" s="149">
        <f>K617+K625</f>
        <v>1.8900000000000001</v>
      </c>
      <c r="L616" s="150"/>
      <c r="M616" s="53">
        <f>M617+M625</f>
        <v>37158.911999999997</v>
      </c>
    </row>
    <row r="617" spans="1:13" x14ac:dyDescent="0.25">
      <c r="A617" s="114" t="s">
        <v>75</v>
      </c>
      <c r="B617" s="115"/>
      <c r="C617" s="115"/>
      <c r="D617" s="115"/>
      <c r="E617" s="115"/>
      <c r="F617" s="115"/>
      <c r="G617" s="115"/>
      <c r="H617" s="116"/>
      <c r="J617" s="13"/>
      <c r="K617" s="108">
        <f>K618+K619+K620+K622+K624</f>
        <v>1.1100000000000001</v>
      </c>
      <c r="L617" s="109"/>
      <c r="M617" s="46">
        <f>M618+M619+M620+M622+M624</f>
        <v>21823.487999999998</v>
      </c>
    </row>
    <row r="618" spans="1:13" x14ac:dyDescent="0.25">
      <c r="A618" s="12" t="s">
        <v>76</v>
      </c>
      <c r="H618" s="13"/>
      <c r="I618" t="s">
        <v>77</v>
      </c>
      <c r="J618" s="13"/>
      <c r="K618" s="112">
        <v>0.39</v>
      </c>
      <c r="L618" s="113"/>
      <c r="M618" s="23">
        <f>K618*12*I594</f>
        <v>7667.7119999999995</v>
      </c>
    </row>
    <row r="619" spans="1:13" x14ac:dyDescent="0.25">
      <c r="A619" s="12" t="s">
        <v>78</v>
      </c>
      <c r="H619" s="13"/>
      <c r="I619" t="s">
        <v>79</v>
      </c>
      <c r="J619" s="13"/>
      <c r="K619" s="112">
        <v>0.18</v>
      </c>
      <c r="L619" s="113"/>
      <c r="M619" s="23">
        <f>K619*12*I594</f>
        <v>3538.9440000000004</v>
      </c>
    </row>
    <row r="620" spans="1:13" x14ac:dyDescent="0.25">
      <c r="A620" s="12" t="s">
        <v>80</v>
      </c>
      <c r="H620" s="13"/>
      <c r="I620" t="s">
        <v>81</v>
      </c>
      <c r="J620" s="13"/>
      <c r="K620" s="112">
        <v>0.08</v>
      </c>
      <c r="L620" s="113"/>
      <c r="M620" s="23">
        <f>K620*12*I594</f>
        <v>1572.864</v>
      </c>
    </row>
    <row r="621" spans="1:13" x14ac:dyDescent="0.25">
      <c r="A621" s="12" t="s">
        <v>82</v>
      </c>
      <c r="H621" s="13"/>
      <c r="J621" s="13"/>
      <c r="L621" s="13"/>
      <c r="M621" s="23"/>
    </row>
    <row r="622" spans="1:13" x14ac:dyDescent="0.25">
      <c r="A622" s="12" t="s">
        <v>97</v>
      </c>
      <c r="H622" s="13"/>
      <c r="I622" t="s">
        <v>98</v>
      </c>
      <c r="J622" s="13"/>
      <c r="K622" s="112">
        <v>0.42</v>
      </c>
      <c r="L622" s="113"/>
      <c r="M622" s="23">
        <f>K622*12*I594</f>
        <v>8257.5360000000001</v>
      </c>
    </row>
    <row r="623" spans="1:13" x14ac:dyDescent="0.25">
      <c r="A623" s="12" t="s">
        <v>99</v>
      </c>
      <c r="H623" s="13"/>
      <c r="I623" t="s">
        <v>100</v>
      </c>
      <c r="J623" s="13"/>
      <c r="L623" s="13"/>
      <c r="M623" s="23"/>
    </row>
    <row r="624" spans="1:13" x14ac:dyDescent="0.25">
      <c r="A624" s="12" t="s">
        <v>101</v>
      </c>
      <c r="H624" s="13"/>
      <c r="I624" t="s">
        <v>84</v>
      </c>
      <c r="J624" s="13"/>
      <c r="K624" s="112">
        <v>0.04</v>
      </c>
      <c r="L624" s="113"/>
      <c r="M624" s="23">
        <f>K624*12*I594</f>
        <v>786.43200000000002</v>
      </c>
    </row>
    <row r="625" spans="1:13" x14ac:dyDescent="0.25">
      <c r="A625" s="114" t="s">
        <v>85</v>
      </c>
      <c r="B625" s="115"/>
      <c r="C625" s="115"/>
      <c r="D625" s="115"/>
      <c r="E625" s="115"/>
      <c r="F625" s="115"/>
      <c r="G625" s="115"/>
      <c r="H625" s="116"/>
      <c r="J625" s="13"/>
      <c r="K625" s="108">
        <f>K626+K627+K628+K629</f>
        <v>0.78</v>
      </c>
      <c r="L625" s="109"/>
      <c r="M625" s="46">
        <f>M626+M627+M628+M629</f>
        <v>15335.424000000003</v>
      </c>
    </row>
    <row r="626" spans="1:13" x14ac:dyDescent="0.25">
      <c r="A626" s="12" t="s">
        <v>102</v>
      </c>
      <c r="H626" s="13"/>
      <c r="I626" t="s">
        <v>81</v>
      </c>
      <c r="J626" s="13"/>
      <c r="K626" s="112">
        <v>0.22</v>
      </c>
      <c r="L626" s="113"/>
      <c r="M626" s="23">
        <f>K626*12*I594</f>
        <v>4325.3760000000002</v>
      </c>
    </row>
    <row r="627" spans="1:13" x14ac:dyDescent="0.25">
      <c r="A627" s="12" t="s">
        <v>103</v>
      </c>
      <c r="H627" s="13"/>
      <c r="I627" t="s">
        <v>104</v>
      </c>
      <c r="J627" s="13"/>
      <c r="K627" s="112">
        <v>0.06</v>
      </c>
      <c r="L627" s="113"/>
      <c r="M627" s="23">
        <f>K627*12*I594</f>
        <v>1179.6479999999999</v>
      </c>
    </row>
    <row r="628" spans="1:13" x14ac:dyDescent="0.25">
      <c r="A628" s="12" t="s">
        <v>105</v>
      </c>
      <c r="H628" s="13"/>
      <c r="I628" t="s">
        <v>35</v>
      </c>
      <c r="J628" s="13"/>
      <c r="K628" s="112">
        <v>0.46</v>
      </c>
      <c r="L628" s="113"/>
      <c r="M628" s="23">
        <f>K628*12*I594</f>
        <v>9043.9680000000008</v>
      </c>
    </row>
    <row r="629" spans="1:13" x14ac:dyDescent="0.25">
      <c r="A629" s="12" t="s">
        <v>106</v>
      </c>
      <c r="H629" s="13"/>
      <c r="I629" t="s">
        <v>81</v>
      </c>
      <c r="J629" s="13"/>
      <c r="K629" s="138">
        <v>0.04</v>
      </c>
      <c r="L629" s="139"/>
      <c r="M629" s="21">
        <f>K629*12*I594</f>
        <v>786.43200000000002</v>
      </c>
    </row>
    <row r="630" spans="1:13" ht="15.75" x14ac:dyDescent="0.25">
      <c r="A630" s="85" t="s">
        <v>36</v>
      </c>
      <c r="B630" s="86"/>
      <c r="C630" s="86"/>
      <c r="D630" s="86"/>
      <c r="E630" s="86"/>
      <c r="F630" s="86"/>
      <c r="G630" s="86"/>
      <c r="H630" s="87"/>
      <c r="I630" s="34"/>
      <c r="J630" s="32"/>
      <c r="K630" s="88">
        <f>K631+K632+K634+K636+K637</f>
        <v>0.53</v>
      </c>
      <c r="L630" s="89"/>
      <c r="M630" s="35">
        <f>M631+M632+M634+M636+M637</f>
        <v>10420.224</v>
      </c>
    </row>
    <row r="631" spans="1:13" x14ac:dyDescent="0.25">
      <c r="A631" s="36" t="s">
        <v>37</v>
      </c>
      <c r="B631" s="37"/>
      <c r="C631" s="38"/>
      <c r="D631" s="38"/>
      <c r="E631" s="38"/>
      <c r="F631" s="38"/>
      <c r="G631" s="38"/>
      <c r="H631" s="13"/>
      <c r="I631" s="95" t="s">
        <v>38</v>
      </c>
      <c r="J631" s="96"/>
      <c r="K631" s="117">
        <v>0.37</v>
      </c>
      <c r="L631" s="118"/>
      <c r="M631" s="23">
        <f>K631*12*I594</f>
        <v>7274.4959999999992</v>
      </c>
    </row>
    <row r="632" spans="1:13" x14ac:dyDescent="0.25">
      <c r="A632" s="36" t="s">
        <v>39</v>
      </c>
      <c r="B632" s="37"/>
      <c r="C632" s="38"/>
      <c r="D632" s="38"/>
      <c r="E632" s="38"/>
      <c r="F632" s="38"/>
      <c r="G632" s="38"/>
      <c r="H632" s="13"/>
      <c r="I632" s="95" t="s">
        <v>40</v>
      </c>
      <c r="J632" s="96"/>
      <c r="K632" s="97">
        <v>0.06</v>
      </c>
      <c r="L632" s="98"/>
      <c r="M632" s="23">
        <f>K632*12*I594</f>
        <v>1179.6479999999999</v>
      </c>
    </row>
    <row r="633" spans="1:13" x14ac:dyDescent="0.25">
      <c r="A633" s="36" t="s">
        <v>41</v>
      </c>
      <c r="B633" s="37"/>
      <c r="C633" s="38"/>
      <c r="D633" s="38"/>
      <c r="E633" s="38"/>
      <c r="F633" s="38"/>
      <c r="G633" s="38"/>
      <c r="H633" s="13"/>
      <c r="I633" s="39"/>
      <c r="J633" s="15"/>
      <c r="K633" s="40"/>
      <c r="L633" s="41"/>
      <c r="M633" s="23"/>
    </row>
    <row r="634" spans="1:13" x14ac:dyDescent="0.25">
      <c r="A634" s="36" t="s">
        <v>42</v>
      </c>
      <c r="B634" s="37"/>
      <c r="C634" s="38"/>
      <c r="D634" s="38"/>
      <c r="E634" s="38"/>
      <c r="F634" s="38"/>
      <c r="G634" s="38"/>
      <c r="H634" s="13"/>
      <c r="I634" s="95" t="s">
        <v>43</v>
      </c>
      <c r="J634" s="96"/>
      <c r="K634" s="97">
        <v>0.04</v>
      </c>
      <c r="L634" s="98"/>
      <c r="M634" s="23">
        <f>K634*12*I594</f>
        <v>786.43200000000002</v>
      </c>
    </row>
    <row r="635" spans="1:13" x14ac:dyDescent="0.25">
      <c r="A635" s="36" t="s">
        <v>44</v>
      </c>
      <c r="B635" s="37"/>
      <c r="C635" s="38"/>
      <c r="D635" s="38"/>
      <c r="E635" s="38"/>
      <c r="F635" s="38"/>
      <c r="G635" s="38"/>
      <c r="H635" s="13"/>
      <c r="I635" s="39"/>
      <c r="J635" s="15"/>
      <c r="K635" s="40"/>
      <c r="L635" s="41"/>
      <c r="M635" s="23"/>
    </row>
    <row r="636" spans="1:13" x14ac:dyDescent="0.25">
      <c r="A636" s="36" t="s">
        <v>45</v>
      </c>
      <c r="B636" s="37"/>
      <c r="C636" s="38"/>
      <c r="D636" s="38"/>
      <c r="E636" s="38"/>
      <c r="F636" s="38"/>
      <c r="G636" s="38"/>
      <c r="H636" s="13"/>
      <c r="I636" s="95" t="s">
        <v>46</v>
      </c>
      <c r="J636" s="96"/>
      <c r="K636" s="97">
        <v>0.03</v>
      </c>
      <c r="L636" s="98"/>
      <c r="M636" s="23">
        <f>K636*12*I594</f>
        <v>589.82399999999996</v>
      </c>
    </row>
    <row r="637" spans="1:13" x14ac:dyDescent="0.25">
      <c r="A637" s="42" t="s">
        <v>47</v>
      </c>
      <c r="B637" s="37"/>
      <c r="C637" s="38"/>
      <c r="D637" s="38"/>
      <c r="E637" s="38"/>
      <c r="F637" s="38"/>
      <c r="G637" s="38"/>
      <c r="H637" s="13"/>
      <c r="I637" s="95" t="s">
        <v>46</v>
      </c>
      <c r="J637" s="96"/>
      <c r="K637" s="99">
        <v>0.03</v>
      </c>
      <c r="L637" s="100"/>
      <c r="M637" s="21">
        <f>K637*12*I594</f>
        <v>589.82399999999996</v>
      </c>
    </row>
    <row r="638" spans="1:13" ht="15.75" x14ac:dyDescent="0.25">
      <c r="A638" s="85" t="s">
        <v>48</v>
      </c>
      <c r="B638" s="86"/>
      <c r="C638" s="86"/>
      <c r="D638" s="86"/>
      <c r="E638" s="86"/>
      <c r="F638" s="86"/>
      <c r="G638" s="86"/>
      <c r="H638" s="87"/>
      <c r="I638" s="34" t="s">
        <v>49</v>
      </c>
      <c r="J638" s="32"/>
      <c r="K638" s="101">
        <v>0.16</v>
      </c>
      <c r="L638" s="102"/>
      <c r="M638" s="35">
        <f>K638*12*I594</f>
        <v>3145.7280000000001</v>
      </c>
    </row>
    <row r="639" spans="1:13" ht="15.75" x14ac:dyDescent="0.25">
      <c r="A639" s="103" t="s">
        <v>50</v>
      </c>
      <c r="B639" s="104"/>
      <c r="C639" s="104"/>
      <c r="D639" s="104"/>
      <c r="E639" s="104"/>
      <c r="F639" s="104"/>
      <c r="G639" s="104"/>
      <c r="H639" s="105"/>
      <c r="J639" s="13"/>
      <c r="K639" s="136"/>
      <c r="L639" s="137"/>
      <c r="M639" s="23"/>
    </row>
    <row r="640" spans="1:13" x14ac:dyDescent="0.25">
      <c r="A640" s="12" t="s">
        <v>51</v>
      </c>
      <c r="D640" s="5"/>
      <c r="H640" s="13"/>
      <c r="J640" s="13"/>
      <c r="K640" s="43"/>
      <c r="L640" s="44"/>
      <c r="M640" s="23"/>
    </row>
    <row r="641" spans="1:13" x14ac:dyDescent="0.25">
      <c r="A641" s="12" t="s">
        <v>52</v>
      </c>
      <c r="D641" s="5"/>
      <c r="H641" s="13"/>
      <c r="J641" s="13"/>
      <c r="K641" s="43"/>
      <c r="L641" s="44"/>
      <c r="M641" s="23"/>
    </row>
    <row r="642" spans="1:13" x14ac:dyDescent="0.25">
      <c r="A642" s="12" t="s">
        <v>53</v>
      </c>
      <c r="D642" s="5"/>
      <c r="H642" s="13"/>
      <c r="J642" s="13"/>
      <c r="K642" s="43"/>
      <c r="L642" s="44"/>
      <c r="M642" s="23"/>
    </row>
    <row r="643" spans="1:13" x14ac:dyDescent="0.25">
      <c r="A643" s="12" t="s">
        <v>54</v>
      </c>
      <c r="D643" s="5"/>
      <c r="F643" s="45"/>
      <c r="H643" s="13"/>
      <c r="J643" s="13"/>
      <c r="K643" s="43"/>
      <c r="L643" s="44"/>
      <c r="M643" s="23"/>
    </row>
    <row r="644" spans="1:13" x14ac:dyDescent="0.25">
      <c r="A644" s="12" t="s">
        <v>55</v>
      </c>
      <c r="H644" s="13"/>
      <c r="J644" s="13"/>
      <c r="K644" s="108">
        <f>3+2.51</f>
        <v>5.51</v>
      </c>
      <c r="L644" s="109"/>
      <c r="M644" s="46">
        <f>K644*12*I594</f>
        <v>108331.00800000002</v>
      </c>
    </row>
    <row r="645" spans="1:13" x14ac:dyDescent="0.25">
      <c r="A645" s="12" t="s">
        <v>56</v>
      </c>
      <c r="H645" s="13"/>
      <c r="J645" s="13"/>
      <c r="L645" s="13"/>
      <c r="M645" s="23"/>
    </row>
    <row r="646" spans="1:13" x14ac:dyDescent="0.25">
      <c r="A646" s="12" t="s">
        <v>57</v>
      </c>
      <c r="H646" s="13"/>
      <c r="J646" s="13"/>
      <c r="L646" s="13"/>
      <c r="M646" s="23"/>
    </row>
    <row r="647" spans="1:13" x14ac:dyDescent="0.25">
      <c r="A647" s="17" t="s">
        <v>58</v>
      </c>
      <c r="B647" s="18"/>
      <c r="C647" s="18"/>
      <c r="D647" s="18"/>
      <c r="E647" s="18"/>
      <c r="F647" s="18"/>
      <c r="G647" s="18"/>
      <c r="H647" s="19"/>
      <c r="I647" s="18"/>
      <c r="J647" s="19"/>
      <c r="K647" s="18"/>
      <c r="L647" s="19"/>
      <c r="M647" s="21"/>
    </row>
    <row r="648" spans="1:13" x14ac:dyDescent="0.25">
      <c r="A648" s="90" t="s">
        <v>59</v>
      </c>
      <c r="B648" s="91"/>
      <c r="C648" s="91"/>
      <c r="D648" s="91"/>
      <c r="E648" s="91"/>
      <c r="F648" s="91"/>
      <c r="G648" s="91"/>
      <c r="H648" s="92"/>
      <c r="J648" s="47"/>
      <c r="K648" s="88">
        <f>K600+K607+K612+K615+K616+K638+K630+K644</f>
        <v>18.560000000000002</v>
      </c>
      <c r="L648" s="89"/>
      <c r="M648" s="21">
        <f>M594+M612+M615+M616+M630+M638+M644</f>
        <v>364904.44800000003</v>
      </c>
    </row>
    <row r="649" spans="1:13" x14ac:dyDescent="0.25">
      <c r="A649" s="90" t="s">
        <v>60</v>
      </c>
      <c r="B649" s="91"/>
      <c r="C649" s="91"/>
      <c r="D649" s="91"/>
      <c r="E649" s="91"/>
      <c r="F649" s="91"/>
      <c r="G649" s="91"/>
      <c r="H649" s="92"/>
      <c r="I649" s="34"/>
      <c r="J649" s="48"/>
      <c r="K649" s="110">
        <v>12.58</v>
      </c>
      <c r="L649" s="111"/>
      <c r="M649" s="21">
        <f>K649*12*I594</f>
        <v>247332.86400000003</v>
      </c>
    </row>
    <row r="650" spans="1:13" ht="15.75" x14ac:dyDescent="0.25">
      <c r="A650" s="85" t="s">
        <v>61</v>
      </c>
      <c r="B650" s="86"/>
      <c r="C650" s="86"/>
      <c r="D650" s="86"/>
      <c r="E650" s="86"/>
      <c r="F650" s="86"/>
      <c r="G650" s="86"/>
      <c r="H650" s="87"/>
      <c r="I650" s="34"/>
      <c r="J650" s="32"/>
      <c r="K650" s="88">
        <v>3.45</v>
      </c>
      <c r="L650" s="89"/>
      <c r="M650" s="21">
        <f>K650*12*I594</f>
        <v>67829.760000000009</v>
      </c>
    </row>
    <row r="651" spans="1:13" ht="15.75" x14ac:dyDescent="0.25">
      <c r="A651" s="85" t="s">
        <v>62</v>
      </c>
      <c r="B651" s="86"/>
      <c r="C651" s="86"/>
      <c r="D651" s="86"/>
      <c r="E651" s="86"/>
      <c r="F651" s="86"/>
      <c r="G651" s="86"/>
      <c r="H651" s="87"/>
      <c r="I651" s="34"/>
      <c r="J651" s="32"/>
      <c r="K651" s="88">
        <v>0.81</v>
      </c>
      <c r="L651" s="89"/>
      <c r="M651" s="21">
        <f>K651*12*I594</f>
        <v>15925.248000000001</v>
      </c>
    </row>
    <row r="652" spans="1:13" x14ac:dyDescent="0.25">
      <c r="A652" s="90" t="s">
        <v>92</v>
      </c>
      <c r="B652" s="91"/>
      <c r="C652" s="91"/>
      <c r="D652" s="91"/>
      <c r="E652" s="91"/>
      <c r="F652" s="91"/>
      <c r="G652" s="91"/>
      <c r="H652" s="92"/>
      <c r="I652" s="34"/>
      <c r="J652" s="32"/>
      <c r="K652" s="93">
        <v>1.32</v>
      </c>
      <c r="L652" s="94"/>
      <c r="M652" s="21">
        <f>K652*12*I594</f>
        <v>25952.256000000001</v>
      </c>
    </row>
    <row r="653" spans="1:13" ht="15.75" x14ac:dyDescent="0.25">
      <c r="A653" s="49" t="s">
        <v>107</v>
      </c>
      <c r="B653" s="50"/>
      <c r="C653" s="50"/>
      <c r="D653" s="50"/>
      <c r="E653" s="50"/>
      <c r="F653" s="50"/>
      <c r="G653" s="50"/>
      <c r="H653" s="51"/>
      <c r="I653" s="34"/>
      <c r="J653" s="32"/>
      <c r="K653" s="88">
        <v>0</v>
      </c>
      <c r="L653" s="89"/>
      <c r="M653" s="21">
        <v>0</v>
      </c>
    </row>
    <row r="654" spans="1:13" ht="15.75" x14ac:dyDescent="0.25">
      <c r="A654" s="49" t="s">
        <v>63</v>
      </c>
      <c r="B654" s="50"/>
      <c r="C654" s="50"/>
      <c r="D654" s="50"/>
      <c r="E654" s="50"/>
      <c r="F654" s="50"/>
      <c r="G654" s="50"/>
      <c r="H654" s="51"/>
      <c r="I654" s="34"/>
      <c r="J654" s="32"/>
      <c r="K654" s="88">
        <v>7.0000000000000007E-2</v>
      </c>
      <c r="L654" s="89"/>
      <c r="M654" s="21">
        <f>K654*12*I594</f>
        <v>1376.2560000000003</v>
      </c>
    </row>
    <row r="655" spans="1:13" ht="15.75" x14ac:dyDescent="0.25">
      <c r="A655" s="49" t="s">
        <v>64</v>
      </c>
      <c r="B655" s="50"/>
      <c r="C655" s="50"/>
      <c r="D655" s="50"/>
      <c r="E655" s="50"/>
      <c r="F655" s="50"/>
      <c r="G655" s="50"/>
      <c r="H655" s="51"/>
      <c r="I655" s="34"/>
      <c r="J655" s="32"/>
      <c r="K655" s="88">
        <v>1.21</v>
      </c>
      <c r="L655" s="89"/>
      <c r="M655" s="21">
        <f>K655*12*I594</f>
        <v>23789.567999999999</v>
      </c>
    </row>
    <row r="656" spans="1:13" x14ac:dyDescent="0.25">
      <c r="A656" s="90" t="s">
        <v>65</v>
      </c>
      <c r="B656" s="91"/>
      <c r="C656" s="91"/>
      <c r="D656" s="91"/>
      <c r="E656" s="91"/>
      <c r="F656" s="91"/>
      <c r="G656" s="91"/>
      <c r="H656" s="92"/>
      <c r="I656" s="34"/>
      <c r="J656" s="48"/>
      <c r="K656" s="88">
        <f>K648+K650+K651+K652+K649+K653+K654+K655</f>
        <v>38</v>
      </c>
      <c r="L656" s="89"/>
      <c r="M656" s="21">
        <f>M648+M649+M650+M651+M652+M653+M654+M655</f>
        <v>747110.40000000014</v>
      </c>
    </row>
    <row r="657" spans="1:13" x14ac:dyDescent="0.25">
      <c r="M657" s="5"/>
    </row>
    <row r="658" spans="1:13" x14ac:dyDescent="0.25">
      <c r="A658" s="119" t="s">
        <v>0</v>
      </c>
      <c r="B658" s="119"/>
      <c r="C658" s="119"/>
      <c r="D658" s="119"/>
      <c r="E658" s="119"/>
      <c r="F658" s="119"/>
      <c r="G658" s="119"/>
      <c r="H658" s="119"/>
      <c r="I658" s="119"/>
      <c r="J658" s="119"/>
      <c r="K658" s="119"/>
      <c r="L658" s="119"/>
      <c r="M658" s="5"/>
    </row>
    <row r="659" spans="1:13" x14ac:dyDescent="0.25">
      <c r="A659" s="120" t="s">
        <v>1</v>
      </c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</row>
    <row r="660" spans="1:13" x14ac:dyDescent="0.25">
      <c r="A660" s="121" t="s">
        <v>118</v>
      </c>
      <c r="B660" s="121"/>
      <c r="C660" s="121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</row>
    <row r="661" spans="1:13" x14ac:dyDescent="0.25">
      <c r="A661" s="6"/>
      <c r="B661" s="7"/>
      <c r="C661" s="7" t="s">
        <v>3</v>
      </c>
      <c r="D661" s="7"/>
      <c r="E661" s="7"/>
      <c r="F661" s="7"/>
      <c r="G661" s="7"/>
      <c r="H661" s="8"/>
      <c r="I661" s="7" t="s">
        <v>4</v>
      </c>
      <c r="J661" s="8"/>
      <c r="K661" s="9" t="s">
        <v>5</v>
      </c>
      <c r="L661" s="10"/>
      <c r="M661" s="11"/>
    </row>
    <row r="662" spans="1:13" x14ac:dyDescent="0.25">
      <c r="A662" s="12"/>
      <c r="B662" s="2"/>
      <c r="C662" s="2"/>
      <c r="D662" s="2"/>
      <c r="E662" s="2"/>
      <c r="F662" s="2"/>
      <c r="G662" s="2"/>
      <c r="H662" s="13"/>
      <c r="I662" s="2"/>
      <c r="J662" s="13"/>
      <c r="K662" s="14" t="s">
        <v>7</v>
      </c>
      <c r="L662" s="15"/>
      <c r="M662" s="16" t="s">
        <v>8</v>
      </c>
    </row>
    <row r="663" spans="1:13" x14ac:dyDescent="0.25">
      <c r="A663" s="17"/>
      <c r="B663" s="18"/>
      <c r="C663" s="18"/>
      <c r="D663" s="18"/>
      <c r="E663" s="18"/>
      <c r="F663" s="18"/>
      <c r="G663" s="18"/>
      <c r="H663" s="19"/>
      <c r="I663" s="122" t="s">
        <v>9</v>
      </c>
      <c r="J663" s="123"/>
      <c r="K663" s="18" t="s">
        <v>10</v>
      </c>
      <c r="L663" s="19"/>
      <c r="M663" s="20" t="s">
        <v>11</v>
      </c>
    </row>
    <row r="664" spans="1:13" x14ac:dyDescent="0.25">
      <c r="A664" s="90" t="s">
        <v>12</v>
      </c>
      <c r="B664" s="91"/>
      <c r="C664" s="91"/>
      <c r="D664" s="91"/>
      <c r="E664" s="91"/>
      <c r="F664" s="91"/>
      <c r="G664" s="91"/>
      <c r="H664" s="92"/>
      <c r="I664" s="124">
        <v>939.4</v>
      </c>
      <c r="J664" s="125"/>
      <c r="K664" s="126">
        <f>K670+K677</f>
        <v>8.98</v>
      </c>
      <c r="L664" s="145"/>
      <c r="M664" s="21">
        <f>M670+M677</f>
        <v>101229.74399999999</v>
      </c>
    </row>
    <row r="665" spans="1:13" x14ac:dyDescent="0.25">
      <c r="A665" s="22" t="s">
        <v>13</v>
      </c>
      <c r="F665" s="2"/>
      <c r="H665" s="13"/>
      <c r="J665" s="13"/>
      <c r="L665" s="13"/>
      <c r="M665" s="23"/>
    </row>
    <row r="666" spans="1:13" x14ac:dyDescent="0.25">
      <c r="A666" s="22" t="s">
        <v>14</v>
      </c>
      <c r="F666" s="2"/>
      <c r="H666" s="13"/>
      <c r="J666" s="13"/>
      <c r="L666" s="13"/>
      <c r="M666" s="23"/>
    </row>
    <row r="667" spans="1:13" x14ac:dyDescent="0.25">
      <c r="A667" s="24" t="s">
        <v>15</v>
      </c>
      <c r="B667" s="25"/>
      <c r="C667" s="25"/>
      <c r="D667" s="25"/>
      <c r="E667" s="25"/>
      <c r="F667" s="26"/>
      <c r="G667" s="25"/>
      <c r="H667" s="27"/>
      <c r="J667" s="13"/>
      <c r="L667" s="13"/>
      <c r="M667" s="23"/>
    </row>
    <row r="668" spans="1:13" x14ac:dyDescent="0.25">
      <c r="A668" s="24" t="s">
        <v>16</v>
      </c>
      <c r="B668" s="25"/>
      <c r="C668" s="25"/>
      <c r="D668" s="25"/>
      <c r="E668" s="25"/>
      <c r="F668" s="26"/>
      <c r="G668" s="25"/>
      <c r="H668" s="27"/>
      <c r="J668" s="13"/>
      <c r="L668" s="13"/>
      <c r="M668" s="23"/>
    </row>
    <row r="669" spans="1:13" x14ac:dyDescent="0.25">
      <c r="A669" s="24" t="s">
        <v>17</v>
      </c>
      <c r="B669" s="25"/>
      <c r="C669" s="25"/>
      <c r="D669" s="25"/>
      <c r="E669" s="25"/>
      <c r="F669" s="26"/>
      <c r="G669" s="25"/>
      <c r="H669" s="27"/>
      <c r="J669" s="13"/>
      <c r="L669" s="13"/>
      <c r="M669" s="23"/>
    </row>
    <row r="670" spans="1:13" x14ac:dyDescent="0.25">
      <c r="A670" s="24" t="s">
        <v>18</v>
      </c>
      <c r="B670" s="25"/>
      <c r="C670" s="25"/>
      <c r="D670" s="25"/>
      <c r="E670" s="25"/>
      <c r="F670" s="26"/>
      <c r="G670" s="25"/>
      <c r="H670" s="27"/>
      <c r="J670" s="13"/>
      <c r="K670" s="112">
        <v>4.93</v>
      </c>
      <c r="L670" s="113"/>
      <c r="M670" s="23">
        <f>K670*I664*12</f>
        <v>55574.903999999995</v>
      </c>
    </row>
    <row r="671" spans="1:13" x14ac:dyDescent="0.25">
      <c r="A671" s="24" t="s">
        <v>19</v>
      </c>
      <c r="B671" s="25"/>
      <c r="C671" s="25"/>
      <c r="D671" s="25"/>
      <c r="E671" s="25"/>
      <c r="F671" s="26"/>
      <c r="G671" s="25"/>
      <c r="H671" s="27"/>
      <c r="J671" s="13"/>
      <c r="L671" s="13"/>
      <c r="M671" s="23"/>
    </row>
    <row r="672" spans="1:13" x14ac:dyDescent="0.25">
      <c r="A672" s="24" t="s">
        <v>20</v>
      </c>
      <c r="B672" s="25"/>
      <c r="C672" s="25"/>
      <c r="D672" s="25"/>
      <c r="E672" s="25"/>
      <c r="F672" s="26"/>
      <c r="G672" s="25"/>
      <c r="H672" s="27"/>
      <c r="J672" s="13"/>
      <c r="L672" s="13"/>
      <c r="M672" s="23"/>
    </row>
    <row r="673" spans="1:13" x14ac:dyDescent="0.25">
      <c r="A673" s="24" t="s">
        <v>21</v>
      </c>
      <c r="B673" s="25"/>
      <c r="C673" s="25"/>
      <c r="D673" s="25"/>
      <c r="E673" s="25"/>
      <c r="F673" s="26"/>
      <c r="G673" s="25"/>
      <c r="H673" s="27"/>
      <c r="J673" s="13"/>
      <c r="L673" s="13"/>
      <c r="M673" s="23"/>
    </row>
    <row r="674" spans="1:13" x14ac:dyDescent="0.25">
      <c r="A674" s="22" t="s">
        <v>22</v>
      </c>
      <c r="B674" s="25"/>
      <c r="C674" s="25"/>
      <c r="D674" s="25"/>
      <c r="E674" s="25"/>
      <c r="F674" s="26"/>
      <c r="G674" s="25"/>
      <c r="H674" s="27"/>
      <c r="J674" s="13"/>
      <c r="L674" s="13"/>
      <c r="M674" s="23"/>
    </row>
    <row r="675" spans="1:13" x14ac:dyDescent="0.25">
      <c r="A675" s="24" t="s">
        <v>23</v>
      </c>
      <c r="B675" s="25"/>
      <c r="C675" s="25"/>
      <c r="D675" s="25"/>
      <c r="E675" s="25"/>
      <c r="F675" s="26"/>
      <c r="G675" s="25"/>
      <c r="H675" s="27"/>
      <c r="J675" s="13"/>
      <c r="L675" s="13"/>
      <c r="M675" s="23"/>
    </row>
    <row r="676" spans="1:13" x14ac:dyDescent="0.25">
      <c r="A676" s="24" t="s">
        <v>24</v>
      </c>
      <c r="B676" s="25"/>
      <c r="C676" s="25"/>
      <c r="D676" s="25"/>
      <c r="E676" s="25"/>
      <c r="F676" s="26"/>
      <c r="G676" s="25"/>
      <c r="H676" s="27"/>
      <c r="J676" s="13"/>
      <c r="L676" s="13"/>
      <c r="M676" s="23"/>
    </row>
    <row r="677" spans="1:13" x14ac:dyDescent="0.25">
      <c r="A677" s="24" t="s">
        <v>25</v>
      </c>
      <c r="B677" s="25"/>
      <c r="C677" s="25"/>
      <c r="D677" s="25"/>
      <c r="E677" s="25"/>
      <c r="F677" s="26"/>
      <c r="G677" s="25"/>
      <c r="H677" s="27"/>
      <c r="J677" s="13"/>
      <c r="K677" s="112">
        <v>4.05</v>
      </c>
      <c r="L677" s="113"/>
      <c r="M677" s="23">
        <f>K677*I664*12</f>
        <v>45654.84</v>
      </c>
    </row>
    <row r="678" spans="1:13" x14ac:dyDescent="0.25">
      <c r="A678" s="24" t="s">
        <v>26</v>
      </c>
      <c r="B678" s="25"/>
      <c r="C678" s="25"/>
      <c r="D678" s="25"/>
      <c r="E678" s="25"/>
      <c r="F678" s="26"/>
      <c r="G678" s="25"/>
      <c r="H678" s="27"/>
      <c r="J678" s="13"/>
      <c r="L678" s="13"/>
      <c r="M678" s="23"/>
    </row>
    <row r="679" spans="1:13" x14ac:dyDescent="0.25">
      <c r="A679" s="28" t="s">
        <v>27</v>
      </c>
      <c r="B679" s="29"/>
      <c r="C679" s="29"/>
      <c r="D679" s="29"/>
      <c r="E679" s="29"/>
      <c r="F679" s="29"/>
      <c r="G679" s="29"/>
      <c r="H679" s="30"/>
      <c r="I679" s="18"/>
      <c r="J679" s="19"/>
      <c r="K679" s="18"/>
      <c r="L679" s="19"/>
      <c r="M679" s="21"/>
    </row>
    <row r="680" spans="1:13" x14ac:dyDescent="0.25">
      <c r="A680" s="128" t="s">
        <v>28</v>
      </c>
      <c r="B680" s="129"/>
      <c r="C680" s="129"/>
      <c r="D680" s="129"/>
      <c r="E680" s="129"/>
      <c r="F680" s="129"/>
      <c r="G680" s="129"/>
      <c r="H680" s="130"/>
      <c r="I680" s="2" t="s">
        <v>29</v>
      </c>
      <c r="J680" s="13"/>
      <c r="K680" s="2"/>
      <c r="L680" s="13"/>
      <c r="M680" s="23"/>
    </row>
    <row r="681" spans="1:13" x14ac:dyDescent="0.25">
      <c r="A681" s="12"/>
      <c r="B681" s="2"/>
      <c r="C681" s="2"/>
      <c r="D681" s="2"/>
      <c r="E681" s="2"/>
      <c r="F681" s="2"/>
      <c r="G681" s="2"/>
      <c r="H681" s="13"/>
      <c r="I681" s="2" t="s">
        <v>30</v>
      </c>
      <c r="J681" s="13"/>
      <c r="K681" s="2"/>
      <c r="L681" s="13"/>
      <c r="M681" s="23"/>
    </row>
    <row r="682" spans="1:13" x14ac:dyDescent="0.25">
      <c r="A682" s="12"/>
      <c r="B682" s="2"/>
      <c r="C682" s="2"/>
      <c r="D682" s="2"/>
      <c r="E682" s="2"/>
      <c r="F682" s="2"/>
      <c r="G682" s="2"/>
      <c r="H682" s="13"/>
      <c r="I682" s="2" t="s">
        <v>31</v>
      </c>
      <c r="J682" s="13"/>
      <c r="K682" s="108">
        <v>1.1200000000000001</v>
      </c>
      <c r="L682" s="109"/>
      <c r="M682" s="23">
        <f>K682*12*I664</f>
        <v>12625.536</v>
      </c>
    </row>
    <row r="683" spans="1:13" x14ac:dyDescent="0.25">
      <c r="A683" s="12"/>
      <c r="B683" s="2"/>
      <c r="C683" s="2"/>
      <c r="D683" s="2"/>
      <c r="E683" s="2"/>
      <c r="F683" s="2"/>
      <c r="G683" s="2"/>
      <c r="H683" s="13"/>
      <c r="I683" s="2" t="s">
        <v>32</v>
      </c>
      <c r="J683" s="13"/>
      <c r="K683" s="2"/>
      <c r="L683" s="13"/>
      <c r="M683" s="23"/>
    </row>
    <row r="684" spans="1:13" x14ac:dyDescent="0.25">
      <c r="A684" s="17"/>
      <c r="B684" s="18"/>
      <c r="C684" s="18"/>
      <c r="D684" s="18"/>
      <c r="E684" s="18"/>
      <c r="F684" s="18"/>
      <c r="G684" s="18"/>
      <c r="H684" s="19"/>
      <c r="I684" s="18" t="s">
        <v>33</v>
      </c>
      <c r="J684" s="19"/>
      <c r="K684" s="18"/>
      <c r="L684" s="19"/>
      <c r="M684" s="21"/>
    </row>
    <row r="685" spans="1:13" x14ac:dyDescent="0.25">
      <c r="A685" s="90" t="s">
        <v>34</v>
      </c>
      <c r="B685" s="91"/>
      <c r="C685" s="91"/>
      <c r="D685" s="91"/>
      <c r="E685" s="91"/>
      <c r="F685" s="91"/>
      <c r="G685" s="91"/>
      <c r="H685" s="92"/>
      <c r="I685" s="31" t="s">
        <v>35</v>
      </c>
      <c r="J685" s="32"/>
      <c r="K685" s="88">
        <v>0.37</v>
      </c>
      <c r="L685" s="89"/>
      <c r="M685" s="33">
        <f>K685*12*I664</f>
        <v>4170.9359999999997</v>
      </c>
    </row>
    <row r="686" spans="1:13" x14ac:dyDescent="0.25">
      <c r="A686" s="131" t="s">
        <v>74</v>
      </c>
      <c r="B686" s="132"/>
      <c r="C686" s="132"/>
      <c r="D686" s="132"/>
      <c r="E686" s="132"/>
      <c r="F686" s="132"/>
      <c r="G686" s="132"/>
      <c r="H686" s="133"/>
      <c r="I686" s="52"/>
      <c r="J686" s="13"/>
      <c r="K686" s="149">
        <f>K687+K695</f>
        <v>1.8900000000000001</v>
      </c>
      <c r="L686" s="150"/>
      <c r="M686" s="53">
        <f>M687+M695</f>
        <v>21305.592000000001</v>
      </c>
    </row>
    <row r="687" spans="1:13" x14ac:dyDescent="0.25">
      <c r="A687" s="114" t="s">
        <v>75</v>
      </c>
      <c r="B687" s="115"/>
      <c r="C687" s="115"/>
      <c r="D687" s="115"/>
      <c r="E687" s="115"/>
      <c r="F687" s="115"/>
      <c r="G687" s="115"/>
      <c r="H687" s="116"/>
      <c r="J687" s="13"/>
      <c r="K687" s="108">
        <f>K688+K689+K690+K692+K694</f>
        <v>1.1100000000000001</v>
      </c>
      <c r="L687" s="109"/>
      <c r="M687" s="46">
        <f>M688+M689+M690+M692+M694</f>
        <v>12512.808000000001</v>
      </c>
    </row>
    <row r="688" spans="1:13" x14ac:dyDescent="0.25">
      <c r="A688" s="12" t="s">
        <v>76</v>
      </c>
      <c r="H688" s="13"/>
      <c r="I688" t="s">
        <v>77</v>
      </c>
      <c r="J688" s="13"/>
      <c r="K688" s="112">
        <v>0.39</v>
      </c>
      <c r="L688" s="113"/>
      <c r="M688" s="23">
        <f>K688*12*I664</f>
        <v>4396.3919999999998</v>
      </c>
    </row>
    <row r="689" spans="1:13" x14ac:dyDescent="0.25">
      <c r="A689" s="12" t="s">
        <v>78</v>
      </c>
      <c r="H689" s="13"/>
      <c r="I689" t="s">
        <v>79</v>
      </c>
      <c r="J689" s="13"/>
      <c r="K689" s="112">
        <v>0.18</v>
      </c>
      <c r="L689" s="113"/>
      <c r="M689" s="23">
        <f>K689*12*I664</f>
        <v>2029.104</v>
      </c>
    </row>
    <row r="690" spans="1:13" x14ac:dyDescent="0.25">
      <c r="A690" s="12" t="s">
        <v>80</v>
      </c>
      <c r="H690" s="13"/>
      <c r="I690" t="s">
        <v>81</v>
      </c>
      <c r="J690" s="13"/>
      <c r="K690" s="112">
        <v>0.08</v>
      </c>
      <c r="L690" s="113"/>
      <c r="M690" s="23">
        <f>K690*12*I664</f>
        <v>901.82399999999996</v>
      </c>
    </row>
    <row r="691" spans="1:13" x14ac:dyDescent="0.25">
      <c r="A691" s="12" t="s">
        <v>82</v>
      </c>
      <c r="H691" s="13"/>
      <c r="J691" s="13"/>
      <c r="L691" s="13"/>
      <c r="M691" s="23"/>
    </row>
    <row r="692" spans="1:13" x14ac:dyDescent="0.25">
      <c r="A692" s="12" t="s">
        <v>97</v>
      </c>
      <c r="H692" s="13"/>
      <c r="I692" t="s">
        <v>98</v>
      </c>
      <c r="J692" s="13"/>
      <c r="K692" s="112">
        <v>0.42</v>
      </c>
      <c r="L692" s="113"/>
      <c r="M692" s="23">
        <f>K692*12*I664</f>
        <v>4734.576</v>
      </c>
    </row>
    <row r="693" spans="1:13" x14ac:dyDescent="0.25">
      <c r="A693" s="12" t="s">
        <v>99</v>
      </c>
      <c r="H693" s="13"/>
      <c r="I693" t="s">
        <v>100</v>
      </c>
      <c r="J693" s="13"/>
      <c r="L693" s="13"/>
      <c r="M693" s="23"/>
    </row>
    <row r="694" spans="1:13" x14ac:dyDescent="0.25">
      <c r="A694" s="12" t="s">
        <v>101</v>
      </c>
      <c r="H694" s="13"/>
      <c r="I694" t="s">
        <v>84</v>
      </c>
      <c r="J694" s="13"/>
      <c r="K694" s="112">
        <v>0.04</v>
      </c>
      <c r="L694" s="113"/>
      <c r="M694" s="23">
        <f>K694*12*I664</f>
        <v>450.91199999999998</v>
      </c>
    </row>
    <row r="695" spans="1:13" x14ac:dyDescent="0.25">
      <c r="A695" s="114" t="s">
        <v>85</v>
      </c>
      <c r="B695" s="115"/>
      <c r="C695" s="115"/>
      <c r="D695" s="115"/>
      <c r="E695" s="115"/>
      <c r="F695" s="115"/>
      <c r="G695" s="115"/>
      <c r="H695" s="116"/>
      <c r="J695" s="13"/>
      <c r="K695" s="108">
        <f>K696+K697+K698+K699</f>
        <v>0.78</v>
      </c>
      <c r="L695" s="109"/>
      <c r="M695" s="46">
        <f>M696+M697+M698+M699</f>
        <v>8792.7839999999997</v>
      </c>
    </row>
    <row r="696" spans="1:13" x14ac:dyDescent="0.25">
      <c r="A696" s="12" t="s">
        <v>102</v>
      </c>
      <c r="H696" s="13"/>
      <c r="I696" t="s">
        <v>81</v>
      </c>
      <c r="J696" s="13"/>
      <c r="K696" s="112">
        <v>0.22</v>
      </c>
      <c r="L696" s="113"/>
      <c r="M696" s="23">
        <f>K696*12*I664</f>
        <v>2480.0160000000001</v>
      </c>
    </row>
    <row r="697" spans="1:13" x14ac:dyDescent="0.25">
      <c r="A697" s="12" t="s">
        <v>103</v>
      </c>
      <c r="H697" s="13"/>
      <c r="I697" t="s">
        <v>104</v>
      </c>
      <c r="J697" s="13"/>
      <c r="K697" s="112">
        <v>0.06</v>
      </c>
      <c r="L697" s="113"/>
      <c r="M697" s="23">
        <f>K697*12*I664</f>
        <v>676.36799999999994</v>
      </c>
    </row>
    <row r="698" spans="1:13" x14ac:dyDescent="0.25">
      <c r="A698" s="12" t="s">
        <v>105</v>
      </c>
      <c r="H698" s="13"/>
      <c r="I698" t="s">
        <v>77</v>
      </c>
      <c r="J698" s="13"/>
      <c r="K698" s="112">
        <v>0.46</v>
      </c>
      <c r="L698" s="113"/>
      <c r="M698" s="23">
        <f>K698*12*I664</f>
        <v>5185.4880000000003</v>
      </c>
    </row>
    <row r="699" spans="1:13" x14ac:dyDescent="0.25">
      <c r="A699" s="12" t="s">
        <v>106</v>
      </c>
      <c r="H699" s="13"/>
      <c r="I699" t="s">
        <v>81</v>
      </c>
      <c r="J699" s="13"/>
      <c r="K699" s="138">
        <v>0.04</v>
      </c>
      <c r="L699" s="139"/>
      <c r="M699" s="21">
        <f>K699*12*I664</f>
        <v>450.91199999999998</v>
      </c>
    </row>
    <row r="700" spans="1:13" ht="15.75" x14ac:dyDescent="0.25">
      <c r="A700" s="85" t="s">
        <v>36</v>
      </c>
      <c r="B700" s="86"/>
      <c r="C700" s="86"/>
      <c r="D700" s="86"/>
      <c r="E700" s="86"/>
      <c r="F700" s="86"/>
      <c r="G700" s="86"/>
      <c r="H700" s="87"/>
      <c r="I700" s="34"/>
      <c r="J700" s="32"/>
      <c r="K700" s="88">
        <f>K701+K702+K704+K706+K707</f>
        <v>0.53</v>
      </c>
      <c r="L700" s="89"/>
      <c r="M700" s="35">
        <f>M701+M702+M704+M706+M707</f>
        <v>5974.5840000000007</v>
      </c>
    </row>
    <row r="701" spans="1:13" x14ac:dyDescent="0.25">
      <c r="A701" s="36" t="s">
        <v>37</v>
      </c>
      <c r="B701" s="37"/>
      <c r="C701" s="38"/>
      <c r="D701" s="38"/>
      <c r="E701" s="38"/>
      <c r="F701" s="38"/>
      <c r="G701" s="38"/>
      <c r="H701" s="13"/>
      <c r="I701" s="95" t="s">
        <v>38</v>
      </c>
      <c r="J701" s="96"/>
      <c r="K701" s="117">
        <v>0.37</v>
      </c>
      <c r="L701" s="118"/>
      <c r="M701" s="23">
        <f>K701*12*I664</f>
        <v>4170.9359999999997</v>
      </c>
    </row>
    <row r="702" spans="1:13" x14ac:dyDescent="0.25">
      <c r="A702" s="36" t="s">
        <v>39</v>
      </c>
      <c r="B702" s="37"/>
      <c r="C702" s="38"/>
      <c r="D702" s="38"/>
      <c r="E702" s="38"/>
      <c r="F702" s="38"/>
      <c r="G702" s="38"/>
      <c r="H702" s="13"/>
      <c r="I702" s="95" t="s">
        <v>40</v>
      </c>
      <c r="J702" s="96"/>
      <c r="K702" s="97">
        <v>0.06</v>
      </c>
      <c r="L702" s="98"/>
      <c r="M702" s="23">
        <f>K702*12*I664</f>
        <v>676.36799999999994</v>
      </c>
    </row>
    <row r="703" spans="1:13" x14ac:dyDescent="0.25">
      <c r="A703" s="36" t="s">
        <v>41</v>
      </c>
      <c r="B703" s="37"/>
      <c r="C703" s="38"/>
      <c r="D703" s="38"/>
      <c r="E703" s="38"/>
      <c r="F703" s="38"/>
      <c r="G703" s="38"/>
      <c r="H703" s="13"/>
      <c r="I703" s="39"/>
      <c r="J703" s="15"/>
      <c r="K703" s="40"/>
      <c r="L703" s="41"/>
      <c r="M703" s="23"/>
    </row>
    <row r="704" spans="1:13" x14ac:dyDescent="0.25">
      <c r="A704" s="36" t="s">
        <v>42</v>
      </c>
      <c r="B704" s="37"/>
      <c r="C704" s="38"/>
      <c r="D704" s="38"/>
      <c r="E704" s="38"/>
      <c r="F704" s="38"/>
      <c r="G704" s="38"/>
      <c r="H704" s="13"/>
      <c r="I704" s="95" t="s">
        <v>43</v>
      </c>
      <c r="J704" s="96"/>
      <c r="K704" s="97">
        <v>0.04</v>
      </c>
      <c r="L704" s="98"/>
      <c r="M704" s="23">
        <f>K704*12*I664</f>
        <v>450.91199999999998</v>
      </c>
    </row>
    <row r="705" spans="1:13" x14ac:dyDescent="0.25">
      <c r="A705" s="36" t="s">
        <v>44</v>
      </c>
      <c r="B705" s="37"/>
      <c r="C705" s="38"/>
      <c r="D705" s="38"/>
      <c r="E705" s="38"/>
      <c r="F705" s="38"/>
      <c r="G705" s="38"/>
      <c r="H705" s="13"/>
      <c r="I705" s="39"/>
      <c r="J705" s="15"/>
      <c r="K705" s="40"/>
      <c r="L705" s="41"/>
      <c r="M705" s="23"/>
    </row>
    <row r="706" spans="1:13" x14ac:dyDescent="0.25">
      <c r="A706" s="36" t="s">
        <v>45</v>
      </c>
      <c r="B706" s="37"/>
      <c r="C706" s="38"/>
      <c r="D706" s="38"/>
      <c r="E706" s="38"/>
      <c r="F706" s="38"/>
      <c r="G706" s="38"/>
      <c r="H706" s="13"/>
      <c r="I706" s="95" t="s">
        <v>46</v>
      </c>
      <c r="J706" s="96"/>
      <c r="K706" s="97">
        <v>0.03</v>
      </c>
      <c r="L706" s="98"/>
      <c r="M706" s="23">
        <f>K706*12*I664</f>
        <v>338.18399999999997</v>
      </c>
    </row>
    <row r="707" spans="1:13" x14ac:dyDescent="0.25">
      <c r="A707" s="42" t="s">
        <v>47</v>
      </c>
      <c r="B707" s="37"/>
      <c r="C707" s="38"/>
      <c r="D707" s="38"/>
      <c r="E707" s="38"/>
      <c r="F707" s="38"/>
      <c r="G707" s="38"/>
      <c r="H707" s="13"/>
      <c r="I707" s="95" t="s">
        <v>46</v>
      </c>
      <c r="J707" s="96"/>
      <c r="K707" s="99">
        <v>0.03</v>
      </c>
      <c r="L707" s="100"/>
      <c r="M707" s="21">
        <f>K707*12*I664</f>
        <v>338.18399999999997</v>
      </c>
    </row>
    <row r="708" spans="1:13" ht="15.75" x14ac:dyDescent="0.25">
      <c r="A708" s="85" t="s">
        <v>48</v>
      </c>
      <c r="B708" s="86"/>
      <c r="C708" s="86"/>
      <c r="D708" s="86"/>
      <c r="E708" s="86"/>
      <c r="F708" s="86"/>
      <c r="G708" s="86"/>
      <c r="H708" s="87"/>
      <c r="I708" s="34" t="s">
        <v>49</v>
      </c>
      <c r="J708" s="32"/>
      <c r="K708" s="101">
        <v>0.16</v>
      </c>
      <c r="L708" s="102"/>
      <c r="M708" s="35">
        <f>K708*12*I664</f>
        <v>1803.6479999999999</v>
      </c>
    </row>
    <row r="709" spans="1:13" ht="15.75" x14ac:dyDescent="0.25">
      <c r="A709" s="103" t="s">
        <v>50</v>
      </c>
      <c r="B709" s="104"/>
      <c r="C709" s="104"/>
      <c r="D709" s="104"/>
      <c r="E709" s="104"/>
      <c r="F709" s="104"/>
      <c r="G709" s="104"/>
      <c r="H709" s="105"/>
      <c r="J709" s="13"/>
      <c r="K709" s="136"/>
      <c r="L709" s="137"/>
      <c r="M709" s="23"/>
    </row>
    <row r="710" spans="1:13" x14ac:dyDescent="0.25">
      <c r="A710" s="12" t="s">
        <v>51</v>
      </c>
      <c r="D710" s="5"/>
      <c r="H710" s="13"/>
      <c r="J710" s="13"/>
      <c r="K710" s="43"/>
      <c r="L710" s="44"/>
      <c r="M710" s="23"/>
    </row>
    <row r="711" spans="1:13" x14ac:dyDescent="0.25">
      <c r="A711" s="12" t="s">
        <v>52</v>
      </c>
      <c r="D711" s="5"/>
      <c r="H711" s="13"/>
      <c r="J711" s="13"/>
      <c r="K711" s="43"/>
      <c r="L711" s="44"/>
      <c r="M711" s="23"/>
    </row>
    <row r="712" spans="1:13" x14ac:dyDescent="0.25">
      <c r="A712" s="12" t="s">
        <v>53</v>
      </c>
      <c r="D712" s="5"/>
      <c r="H712" s="13"/>
      <c r="J712" s="13"/>
      <c r="K712" s="43"/>
      <c r="L712" s="44"/>
      <c r="M712" s="23"/>
    </row>
    <row r="713" spans="1:13" x14ac:dyDescent="0.25">
      <c r="A713" s="12" t="s">
        <v>54</v>
      </c>
      <c r="D713" s="5"/>
      <c r="F713" s="45"/>
      <c r="H713" s="13"/>
      <c r="J713" s="13"/>
      <c r="K713" s="43"/>
      <c r="L713" s="44"/>
      <c r="M713" s="23"/>
    </row>
    <row r="714" spans="1:13" x14ac:dyDescent="0.25">
      <c r="A714" s="12" t="s">
        <v>55</v>
      </c>
      <c r="H714" s="13"/>
      <c r="J714" s="13"/>
      <c r="K714" s="108">
        <f>3+2.51</f>
        <v>5.51</v>
      </c>
      <c r="L714" s="109"/>
      <c r="M714" s="46">
        <f>K714*12*I664</f>
        <v>62113.128000000004</v>
      </c>
    </row>
    <row r="715" spans="1:13" x14ac:dyDescent="0.25">
      <c r="A715" s="12" t="s">
        <v>56</v>
      </c>
      <c r="H715" s="13"/>
      <c r="J715" s="13"/>
      <c r="L715" s="13"/>
      <c r="M715" s="23"/>
    </row>
    <row r="716" spans="1:13" x14ac:dyDescent="0.25">
      <c r="A716" s="12" t="s">
        <v>57</v>
      </c>
      <c r="H716" s="13"/>
      <c r="J716" s="13"/>
      <c r="L716" s="13"/>
      <c r="M716" s="23"/>
    </row>
    <row r="717" spans="1:13" x14ac:dyDescent="0.25">
      <c r="A717" s="17" t="s">
        <v>58</v>
      </c>
      <c r="B717" s="18"/>
      <c r="C717" s="18"/>
      <c r="D717" s="18"/>
      <c r="E717" s="18"/>
      <c r="F717" s="18"/>
      <c r="G717" s="18"/>
      <c r="H717" s="19"/>
      <c r="I717" s="18"/>
      <c r="J717" s="19"/>
      <c r="K717" s="18"/>
      <c r="L717" s="19"/>
      <c r="M717" s="21"/>
    </row>
    <row r="718" spans="1:13" x14ac:dyDescent="0.25">
      <c r="A718" s="90" t="s">
        <v>59</v>
      </c>
      <c r="B718" s="91"/>
      <c r="C718" s="91"/>
      <c r="D718" s="91"/>
      <c r="E718" s="91"/>
      <c r="F718" s="91"/>
      <c r="G718" s="91"/>
      <c r="H718" s="92"/>
      <c r="J718" s="47"/>
      <c r="K718" s="88">
        <f>K670+K677+K682+K685+K686+K708+K700+K714</f>
        <v>18.560000000000002</v>
      </c>
      <c r="L718" s="89"/>
      <c r="M718" s="21">
        <f>M664+M682+M685+M686+M700+M708+M714</f>
        <v>209223.16799999998</v>
      </c>
    </row>
    <row r="719" spans="1:13" x14ac:dyDescent="0.25">
      <c r="A719" s="90" t="s">
        <v>60</v>
      </c>
      <c r="B719" s="91"/>
      <c r="C719" s="91"/>
      <c r="D719" s="91"/>
      <c r="E719" s="91"/>
      <c r="F719" s="91"/>
      <c r="G719" s="91"/>
      <c r="H719" s="92"/>
      <c r="I719" s="34"/>
      <c r="J719" s="48"/>
      <c r="K719" s="110">
        <v>12.35</v>
      </c>
      <c r="L719" s="111"/>
      <c r="M719" s="21">
        <f>K719*12*I664</f>
        <v>139219.07999999999</v>
      </c>
    </row>
    <row r="720" spans="1:13" ht="15.75" x14ac:dyDescent="0.25">
      <c r="A720" s="85" t="s">
        <v>61</v>
      </c>
      <c r="B720" s="86"/>
      <c r="C720" s="86"/>
      <c r="D720" s="86"/>
      <c r="E720" s="86"/>
      <c r="F720" s="86"/>
      <c r="G720" s="86"/>
      <c r="H720" s="87"/>
      <c r="I720" s="34"/>
      <c r="J720" s="32"/>
      <c r="K720" s="88">
        <v>3.45</v>
      </c>
      <c r="L720" s="89"/>
      <c r="M720" s="21">
        <f>K720*12*I664</f>
        <v>38891.160000000003</v>
      </c>
    </row>
    <row r="721" spans="1:13" ht="15.75" x14ac:dyDescent="0.25">
      <c r="A721" s="85" t="s">
        <v>62</v>
      </c>
      <c r="B721" s="86"/>
      <c r="C721" s="86"/>
      <c r="D721" s="86"/>
      <c r="E721" s="86"/>
      <c r="F721" s="86"/>
      <c r="G721" s="86"/>
      <c r="H721" s="87"/>
      <c r="I721" s="34"/>
      <c r="J721" s="32"/>
      <c r="K721" s="88">
        <v>0.81</v>
      </c>
      <c r="L721" s="89"/>
      <c r="M721" s="21">
        <f>K721*12*I664</f>
        <v>9130.9680000000008</v>
      </c>
    </row>
    <row r="722" spans="1:13" x14ac:dyDescent="0.25">
      <c r="A722" s="90" t="s">
        <v>92</v>
      </c>
      <c r="B722" s="91"/>
      <c r="C722" s="91"/>
      <c r="D722" s="91"/>
      <c r="E722" s="91"/>
      <c r="F722" s="91"/>
      <c r="G722" s="91"/>
      <c r="H722" s="92"/>
      <c r="I722" s="34"/>
      <c r="J722" s="32"/>
      <c r="K722" s="93">
        <v>1.32</v>
      </c>
      <c r="L722" s="94"/>
      <c r="M722" s="21">
        <f>K722*12*I664</f>
        <v>14880.096</v>
      </c>
    </row>
    <row r="723" spans="1:13" ht="15.75" x14ac:dyDescent="0.25">
      <c r="A723" s="49" t="s">
        <v>107</v>
      </c>
      <c r="B723" s="50"/>
      <c r="C723" s="50"/>
      <c r="D723" s="50"/>
      <c r="E723" s="50"/>
      <c r="F723" s="50"/>
      <c r="G723" s="50"/>
      <c r="H723" s="51"/>
      <c r="I723" s="34"/>
      <c r="J723" s="32"/>
      <c r="K723" s="88">
        <v>0</v>
      </c>
      <c r="L723" s="89"/>
      <c r="M723" s="21">
        <v>0</v>
      </c>
    </row>
    <row r="724" spans="1:13" ht="15.75" x14ac:dyDescent="0.25">
      <c r="A724" s="49" t="s">
        <v>63</v>
      </c>
      <c r="B724" s="50"/>
      <c r="C724" s="50"/>
      <c r="D724" s="50"/>
      <c r="E724" s="50"/>
      <c r="F724" s="50"/>
      <c r="G724" s="50"/>
      <c r="H724" s="51"/>
      <c r="I724" s="34"/>
      <c r="J724" s="32"/>
      <c r="K724" s="88">
        <v>0.11</v>
      </c>
      <c r="L724" s="89"/>
      <c r="M724" s="21">
        <f>K724*12*I664</f>
        <v>1240.008</v>
      </c>
    </row>
    <row r="725" spans="1:13" ht="15.75" x14ac:dyDescent="0.25">
      <c r="A725" s="49" t="s">
        <v>64</v>
      </c>
      <c r="B725" s="50"/>
      <c r="C725" s="50"/>
      <c r="D725" s="50"/>
      <c r="E725" s="50"/>
      <c r="F725" s="50"/>
      <c r="G725" s="50"/>
      <c r="H725" s="51"/>
      <c r="I725" s="34"/>
      <c r="J725" s="32"/>
      <c r="K725" s="88">
        <v>0.36</v>
      </c>
      <c r="L725" s="89"/>
      <c r="M725" s="21">
        <f>K725*12*I664</f>
        <v>4058.2080000000001</v>
      </c>
    </row>
    <row r="726" spans="1:13" x14ac:dyDescent="0.25">
      <c r="A726" s="90" t="s">
        <v>65</v>
      </c>
      <c r="B726" s="91"/>
      <c r="C726" s="91"/>
      <c r="D726" s="91"/>
      <c r="E726" s="91"/>
      <c r="F726" s="91"/>
      <c r="G726" s="91"/>
      <c r="H726" s="92"/>
      <c r="I726" s="34"/>
      <c r="J726" s="48"/>
      <c r="K726" s="88">
        <f>K718+K720+K721+K722+K719+K723+K724+K725</f>
        <v>36.96</v>
      </c>
      <c r="L726" s="89"/>
      <c r="M726" s="21">
        <f>M718+M719+M720+M721+M722+M723+M724+M725</f>
        <v>416642.68799999991</v>
      </c>
    </row>
    <row r="727" spans="1:13" x14ac:dyDescent="0.25">
      <c r="M727" s="5"/>
    </row>
    <row r="728" spans="1:13" x14ac:dyDescent="0.25">
      <c r="M728" s="5"/>
    </row>
    <row r="729" spans="1:13" x14ac:dyDescent="0.25">
      <c r="A729" s="119" t="s">
        <v>0</v>
      </c>
      <c r="B729" s="119"/>
      <c r="C729" s="119"/>
      <c r="D729" s="119"/>
      <c r="E729" s="119"/>
      <c r="F729" s="119"/>
      <c r="G729" s="119"/>
      <c r="H729" s="119"/>
      <c r="I729" s="119"/>
      <c r="J729" s="119"/>
      <c r="K729" s="119"/>
      <c r="L729" s="119"/>
      <c r="M729" s="5"/>
    </row>
    <row r="730" spans="1:13" x14ac:dyDescent="0.25">
      <c r="A730" s="120" t="s">
        <v>1</v>
      </c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</row>
    <row r="731" spans="1:13" x14ac:dyDescent="0.25">
      <c r="A731" s="121" t="s">
        <v>119</v>
      </c>
      <c r="B731" s="121"/>
      <c r="C731" s="121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</row>
    <row r="732" spans="1:13" x14ac:dyDescent="0.25">
      <c r="A732" s="6"/>
      <c r="B732" s="7"/>
      <c r="C732" s="7" t="s">
        <v>3</v>
      </c>
      <c r="D732" s="7"/>
      <c r="E732" s="7"/>
      <c r="F732" s="7"/>
      <c r="G732" s="7"/>
      <c r="H732" s="8"/>
      <c r="I732" s="7" t="s">
        <v>4</v>
      </c>
      <c r="J732" s="8"/>
      <c r="K732" s="9" t="s">
        <v>5</v>
      </c>
      <c r="L732" s="10"/>
      <c r="M732" s="11"/>
    </row>
    <row r="733" spans="1:13" x14ac:dyDescent="0.25">
      <c r="A733" s="12"/>
      <c r="B733" s="2"/>
      <c r="C733" s="2"/>
      <c r="D733" s="2"/>
      <c r="E733" s="2"/>
      <c r="F733" s="2"/>
      <c r="G733" s="2"/>
      <c r="H733" s="13"/>
      <c r="I733" s="2"/>
      <c r="J733" s="13"/>
      <c r="K733" s="14" t="s">
        <v>7</v>
      </c>
      <c r="L733" s="15"/>
      <c r="M733" s="16" t="s">
        <v>8</v>
      </c>
    </row>
    <row r="734" spans="1:13" x14ac:dyDescent="0.25">
      <c r="A734" s="17"/>
      <c r="B734" s="18"/>
      <c r="C734" s="18"/>
      <c r="D734" s="18"/>
      <c r="E734" s="18"/>
      <c r="F734" s="18"/>
      <c r="G734" s="18"/>
      <c r="H734" s="19"/>
      <c r="I734" s="122" t="s">
        <v>9</v>
      </c>
      <c r="J734" s="123"/>
      <c r="K734" s="18" t="s">
        <v>10</v>
      </c>
      <c r="L734" s="19"/>
      <c r="M734" s="20" t="s">
        <v>11</v>
      </c>
    </row>
    <row r="735" spans="1:13" x14ac:dyDescent="0.25">
      <c r="A735" s="90" t="s">
        <v>12</v>
      </c>
      <c r="B735" s="91"/>
      <c r="C735" s="91"/>
      <c r="D735" s="91"/>
      <c r="E735" s="91"/>
      <c r="F735" s="91"/>
      <c r="G735" s="91"/>
      <c r="H735" s="92"/>
      <c r="I735" s="124">
        <v>1624.6</v>
      </c>
      <c r="J735" s="125"/>
      <c r="K735" s="126">
        <f>K741+K748</f>
        <v>8.98</v>
      </c>
      <c r="L735" s="145"/>
      <c r="M735" s="21">
        <f>M741+M748</f>
        <v>175066.89600000001</v>
      </c>
    </row>
    <row r="736" spans="1:13" x14ac:dyDescent="0.25">
      <c r="A736" s="22" t="s">
        <v>13</v>
      </c>
      <c r="F736" s="2"/>
      <c r="H736" s="13"/>
      <c r="J736" s="13"/>
      <c r="L736" s="13"/>
      <c r="M736" s="23"/>
    </row>
    <row r="737" spans="1:13" x14ac:dyDescent="0.25">
      <c r="A737" s="22" t="s">
        <v>14</v>
      </c>
      <c r="F737" s="2"/>
      <c r="H737" s="13"/>
      <c r="J737" s="13"/>
      <c r="L737" s="13"/>
      <c r="M737" s="23"/>
    </row>
    <row r="738" spans="1:13" x14ac:dyDescent="0.25">
      <c r="A738" s="24" t="s">
        <v>15</v>
      </c>
      <c r="B738" s="25"/>
      <c r="C738" s="25"/>
      <c r="D738" s="25"/>
      <c r="E738" s="25"/>
      <c r="F738" s="26"/>
      <c r="G738" s="25"/>
      <c r="H738" s="27"/>
      <c r="J738" s="13"/>
      <c r="L738" s="13"/>
      <c r="M738" s="23"/>
    </row>
    <row r="739" spans="1:13" x14ac:dyDescent="0.25">
      <c r="A739" s="24" t="s">
        <v>16</v>
      </c>
      <c r="B739" s="25"/>
      <c r="C739" s="25"/>
      <c r="D739" s="25"/>
      <c r="E739" s="25"/>
      <c r="F739" s="26"/>
      <c r="G739" s="25"/>
      <c r="H739" s="27"/>
      <c r="J739" s="13"/>
      <c r="L739" s="13"/>
      <c r="M739" s="23"/>
    </row>
    <row r="740" spans="1:13" x14ac:dyDescent="0.25">
      <c r="A740" s="24" t="s">
        <v>17</v>
      </c>
      <c r="B740" s="25"/>
      <c r="C740" s="25"/>
      <c r="D740" s="25"/>
      <c r="E740" s="25"/>
      <c r="F740" s="26"/>
      <c r="G740" s="25"/>
      <c r="H740" s="27"/>
      <c r="J740" s="13"/>
      <c r="L740" s="13"/>
      <c r="M740" s="23"/>
    </row>
    <row r="741" spans="1:13" x14ac:dyDescent="0.25">
      <c r="A741" s="24" t="s">
        <v>18</v>
      </c>
      <c r="B741" s="25"/>
      <c r="C741" s="25"/>
      <c r="D741" s="25"/>
      <c r="E741" s="25"/>
      <c r="F741" s="26"/>
      <c r="G741" s="25"/>
      <c r="H741" s="27"/>
      <c r="J741" s="13"/>
      <c r="K741" s="112">
        <v>4.93</v>
      </c>
      <c r="L741" s="113"/>
      <c r="M741" s="23">
        <f>K741*I735*12</f>
        <v>96111.335999999996</v>
      </c>
    </row>
    <row r="742" spans="1:13" x14ac:dyDescent="0.25">
      <c r="A742" s="24" t="s">
        <v>19</v>
      </c>
      <c r="B742" s="25"/>
      <c r="C742" s="25"/>
      <c r="D742" s="25"/>
      <c r="E742" s="25"/>
      <c r="F742" s="26"/>
      <c r="G742" s="25"/>
      <c r="H742" s="27"/>
      <c r="J742" s="13"/>
      <c r="L742" s="13"/>
      <c r="M742" s="23"/>
    </row>
    <row r="743" spans="1:13" x14ac:dyDescent="0.25">
      <c r="A743" s="24" t="s">
        <v>20</v>
      </c>
      <c r="B743" s="25"/>
      <c r="C743" s="25"/>
      <c r="D743" s="25"/>
      <c r="E743" s="25"/>
      <c r="F743" s="26"/>
      <c r="G743" s="25"/>
      <c r="H743" s="27"/>
      <c r="J743" s="13"/>
      <c r="L743" s="13"/>
      <c r="M743" s="23"/>
    </row>
    <row r="744" spans="1:13" x14ac:dyDescent="0.25">
      <c r="A744" s="24" t="s">
        <v>21</v>
      </c>
      <c r="B744" s="25"/>
      <c r="C744" s="25"/>
      <c r="D744" s="25"/>
      <c r="E744" s="25"/>
      <c r="F744" s="26"/>
      <c r="G744" s="25"/>
      <c r="H744" s="27"/>
      <c r="J744" s="13"/>
      <c r="L744" s="13"/>
      <c r="M744" s="23"/>
    </row>
    <row r="745" spans="1:13" x14ac:dyDescent="0.25">
      <c r="A745" s="22" t="s">
        <v>22</v>
      </c>
      <c r="B745" s="25"/>
      <c r="C745" s="25"/>
      <c r="D745" s="25"/>
      <c r="E745" s="25"/>
      <c r="F745" s="26"/>
      <c r="G745" s="25"/>
      <c r="H745" s="27"/>
      <c r="J745" s="13"/>
      <c r="L745" s="13"/>
      <c r="M745" s="23"/>
    </row>
    <row r="746" spans="1:13" x14ac:dyDescent="0.25">
      <c r="A746" s="24" t="s">
        <v>23</v>
      </c>
      <c r="B746" s="25"/>
      <c r="C746" s="25"/>
      <c r="D746" s="25"/>
      <c r="E746" s="25"/>
      <c r="F746" s="26"/>
      <c r="G746" s="25"/>
      <c r="H746" s="27"/>
      <c r="J746" s="13"/>
      <c r="L746" s="13"/>
      <c r="M746" s="23"/>
    </row>
    <row r="747" spans="1:13" x14ac:dyDescent="0.25">
      <c r="A747" s="24" t="s">
        <v>24</v>
      </c>
      <c r="B747" s="25"/>
      <c r="C747" s="25"/>
      <c r="D747" s="25"/>
      <c r="E747" s="25"/>
      <c r="F747" s="26"/>
      <c r="G747" s="25"/>
      <c r="H747" s="27"/>
      <c r="J747" s="13"/>
      <c r="L747" s="13"/>
      <c r="M747" s="23"/>
    </row>
    <row r="748" spans="1:13" x14ac:dyDescent="0.25">
      <c r="A748" s="24" t="s">
        <v>25</v>
      </c>
      <c r="B748" s="25"/>
      <c r="C748" s="25"/>
      <c r="D748" s="25"/>
      <c r="E748" s="25"/>
      <c r="F748" s="26"/>
      <c r="G748" s="25"/>
      <c r="H748" s="27"/>
      <c r="J748" s="13"/>
      <c r="K748" s="112">
        <v>4.05</v>
      </c>
      <c r="L748" s="113"/>
      <c r="M748" s="23">
        <f>K748*I735*12</f>
        <v>78955.56</v>
      </c>
    </row>
    <row r="749" spans="1:13" x14ac:dyDescent="0.25">
      <c r="A749" s="24" t="s">
        <v>26</v>
      </c>
      <c r="B749" s="25"/>
      <c r="C749" s="25"/>
      <c r="D749" s="25"/>
      <c r="E749" s="25"/>
      <c r="F749" s="26"/>
      <c r="G749" s="25"/>
      <c r="H749" s="27"/>
      <c r="J749" s="13"/>
      <c r="L749" s="13"/>
      <c r="M749" s="23"/>
    </row>
    <row r="750" spans="1:13" x14ac:dyDescent="0.25">
      <c r="A750" s="28" t="s">
        <v>27</v>
      </c>
      <c r="B750" s="29"/>
      <c r="C750" s="29"/>
      <c r="D750" s="29"/>
      <c r="E750" s="29"/>
      <c r="F750" s="29"/>
      <c r="G750" s="29"/>
      <c r="H750" s="30"/>
      <c r="I750" s="18"/>
      <c r="J750" s="19"/>
      <c r="K750" s="18"/>
      <c r="L750" s="19"/>
      <c r="M750" s="21"/>
    </row>
    <row r="751" spans="1:13" x14ac:dyDescent="0.25">
      <c r="A751" s="128" t="s">
        <v>28</v>
      </c>
      <c r="B751" s="129"/>
      <c r="C751" s="129"/>
      <c r="D751" s="129"/>
      <c r="E751" s="129"/>
      <c r="F751" s="129"/>
      <c r="G751" s="129"/>
      <c r="H751" s="130"/>
      <c r="I751" s="2" t="s">
        <v>29</v>
      </c>
      <c r="J751" s="13"/>
      <c r="K751" s="2"/>
      <c r="L751" s="13"/>
      <c r="M751" s="23"/>
    </row>
    <row r="752" spans="1:13" x14ac:dyDescent="0.25">
      <c r="A752" s="12"/>
      <c r="B752" s="2"/>
      <c r="C752" s="2"/>
      <c r="D752" s="2"/>
      <c r="E752" s="2"/>
      <c r="F752" s="2"/>
      <c r="G752" s="2"/>
      <c r="H752" s="13"/>
      <c r="I752" s="2" t="s">
        <v>30</v>
      </c>
      <c r="J752" s="13"/>
      <c r="K752" s="2"/>
      <c r="L752" s="13"/>
      <c r="M752" s="23"/>
    </row>
    <row r="753" spans="1:13" x14ac:dyDescent="0.25">
      <c r="A753" s="12"/>
      <c r="B753" s="2"/>
      <c r="C753" s="2"/>
      <c r="D753" s="2"/>
      <c r="E753" s="2"/>
      <c r="F753" s="2"/>
      <c r="G753" s="2"/>
      <c r="H753" s="13"/>
      <c r="I753" s="2" t="s">
        <v>31</v>
      </c>
      <c r="J753" s="13"/>
      <c r="K753" s="108">
        <v>1.1200000000000001</v>
      </c>
      <c r="L753" s="109"/>
      <c r="M753" s="23">
        <f>K753*12*I735</f>
        <v>21834.624</v>
      </c>
    </row>
    <row r="754" spans="1:13" x14ac:dyDescent="0.25">
      <c r="A754" s="12"/>
      <c r="B754" s="2"/>
      <c r="C754" s="2"/>
      <c r="D754" s="2"/>
      <c r="E754" s="2"/>
      <c r="F754" s="2"/>
      <c r="G754" s="2"/>
      <c r="H754" s="13"/>
      <c r="I754" s="2" t="s">
        <v>32</v>
      </c>
      <c r="J754" s="13"/>
      <c r="K754" s="2"/>
      <c r="L754" s="13"/>
      <c r="M754" s="23"/>
    </row>
    <row r="755" spans="1:13" x14ac:dyDescent="0.25">
      <c r="A755" s="17"/>
      <c r="B755" s="18"/>
      <c r="C755" s="18"/>
      <c r="D755" s="18"/>
      <c r="E755" s="18"/>
      <c r="F755" s="18"/>
      <c r="G755" s="18"/>
      <c r="H755" s="19"/>
      <c r="I755" s="18" t="s">
        <v>33</v>
      </c>
      <c r="J755" s="19"/>
      <c r="K755" s="18"/>
      <c r="L755" s="19"/>
      <c r="M755" s="21"/>
    </row>
    <row r="756" spans="1:13" x14ac:dyDescent="0.25">
      <c r="A756" s="90" t="s">
        <v>34</v>
      </c>
      <c r="B756" s="91"/>
      <c r="C756" s="91"/>
      <c r="D756" s="91"/>
      <c r="E756" s="91"/>
      <c r="F756" s="91"/>
      <c r="G756" s="91"/>
      <c r="H756" s="92"/>
      <c r="I756" s="31" t="s">
        <v>35</v>
      </c>
      <c r="J756" s="32"/>
      <c r="K756" s="88">
        <v>0.37</v>
      </c>
      <c r="L756" s="89"/>
      <c r="M756" s="33">
        <f>K756*12*I735</f>
        <v>7213.2239999999983</v>
      </c>
    </row>
    <row r="757" spans="1:13" x14ac:dyDescent="0.25">
      <c r="A757" s="131" t="s">
        <v>74</v>
      </c>
      <c r="B757" s="132"/>
      <c r="C757" s="132"/>
      <c r="D757" s="132"/>
      <c r="E757" s="132"/>
      <c r="F757" s="132"/>
      <c r="G757" s="132"/>
      <c r="H757" s="133"/>
      <c r="I757" s="52"/>
      <c r="J757" s="13"/>
      <c r="K757" s="149">
        <f>K758+K766</f>
        <v>1.8900000000000001</v>
      </c>
      <c r="L757" s="150"/>
      <c r="M757" s="53">
        <f>M758+M766</f>
        <v>36845.928</v>
      </c>
    </row>
    <row r="758" spans="1:13" x14ac:dyDescent="0.25">
      <c r="A758" s="114" t="s">
        <v>75</v>
      </c>
      <c r="B758" s="115"/>
      <c r="C758" s="115"/>
      <c r="D758" s="115"/>
      <c r="E758" s="115"/>
      <c r="F758" s="115"/>
      <c r="G758" s="115"/>
      <c r="H758" s="116"/>
      <c r="J758" s="13"/>
      <c r="K758" s="108">
        <f>K759+K760+K761+K763+K765</f>
        <v>1.1100000000000001</v>
      </c>
      <c r="L758" s="109"/>
      <c r="M758" s="46">
        <f>M759+M760+M761+M763+M765</f>
        <v>21639.671999999999</v>
      </c>
    </row>
    <row r="759" spans="1:13" x14ac:dyDescent="0.25">
      <c r="A759" s="12" t="s">
        <v>76</v>
      </c>
      <c r="H759" s="13"/>
      <c r="I759" t="s">
        <v>77</v>
      </c>
      <c r="J759" s="13"/>
      <c r="K759" s="112">
        <v>0.39</v>
      </c>
      <c r="L759" s="113"/>
      <c r="M759" s="23">
        <f>K759*12*I735</f>
        <v>7603.1279999999988</v>
      </c>
    </row>
    <row r="760" spans="1:13" x14ac:dyDescent="0.25">
      <c r="A760" s="12" t="s">
        <v>78</v>
      </c>
      <c r="H760" s="13"/>
      <c r="I760" t="s">
        <v>79</v>
      </c>
      <c r="J760" s="13"/>
      <c r="K760" s="112">
        <v>0.18</v>
      </c>
      <c r="L760" s="113"/>
      <c r="M760" s="23">
        <f>K760*12*I735</f>
        <v>3509.136</v>
      </c>
    </row>
    <row r="761" spans="1:13" x14ac:dyDescent="0.25">
      <c r="A761" s="12" t="s">
        <v>80</v>
      </c>
      <c r="H761" s="13"/>
      <c r="I761" t="s">
        <v>81</v>
      </c>
      <c r="J761" s="13"/>
      <c r="K761" s="112">
        <v>0.08</v>
      </c>
      <c r="L761" s="113"/>
      <c r="M761" s="23">
        <f>K761*12*I735</f>
        <v>1559.6159999999998</v>
      </c>
    </row>
    <row r="762" spans="1:13" x14ac:dyDescent="0.25">
      <c r="A762" s="12" t="s">
        <v>82</v>
      </c>
      <c r="H762" s="13"/>
      <c r="J762" s="13"/>
      <c r="L762" s="13"/>
      <c r="M762" s="23"/>
    </row>
    <row r="763" spans="1:13" x14ac:dyDescent="0.25">
      <c r="A763" s="12" t="s">
        <v>97</v>
      </c>
      <c r="H763" s="13"/>
      <c r="I763" t="s">
        <v>98</v>
      </c>
      <c r="J763" s="13"/>
      <c r="K763" s="112">
        <v>0.42</v>
      </c>
      <c r="L763" s="113"/>
      <c r="M763" s="23">
        <f>K763*12*I735</f>
        <v>8187.9839999999995</v>
      </c>
    </row>
    <row r="764" spans="1:13" x14ac:dyDescent="0.25">
      <c r="A764" s="12" t="s">
        <v>99</v>
      </c>
      <c r="H764" s="13"/>
      <c r="I764" t="s">
        <v>100</v>
      </c>
      <c r="J764" s="13"/>
      <c r="L764" s="13"/>
      <c r="M764" s="23"/>
    </row>
    <row r="765" spans="1:13" x14ac:dyDescent="0.25">
      <c r="A765" s="12" t="s">
        <v>101</v>
      </c>
      <c r="H765" s="13"/>
      <c r="I765" t="s">
        <v>84</v>
      </c>
      <c r="J765" s="13"/>
      <c r="K765" s="112">
        <v>0.04</v>
      </c>
      <c r="L765" s="113"/>
      <c r="M765" s="23">
        <f>K765*12*I735</f>
        <v>779.80799999999988</v>
      </c>
    </row>
    <row r="766" spans="1:13" x14ac:dyDescent="0.25">
      <c r="A766" s="114" t="s">
        <v>85</v>
      </c>
      <c r="B766" s="115"/>
      <c r="C766" s="115"/>
      <c r="D766" s="115"/>
      <c r="E766" s="115"/>
      <c r="F766" s="115"/>
      <c r="G766" s="115"/>
      <c r="H766" s="116"/>
      <c r="J766" s="13"/>
      <c r="K766" s="108">
        <f>K767+K768+K769+K770</f>
        <v>0.78</v>
      </c>
      <c r="L766" s="109"/>
      <c r="M766" s="46">
        <f>M767+M768+M769+M770</f>
        <v>15206.255999999999</v>
      </c>
    </row>
    <row r="767" spans="1:13" x14ac:dyDescent="0.25">
      <c r="A767" s="12" t="s">
        <v>102</v>
      </c>
      <c r="H767" s="13"/>
      <c r="I767" t="s">
        <v>81</v>
      </c>
      <c r="J767" s="13"/>
      <c r="K767" s="112">
        <v>0.22</v>
      </c>
      <c r="L767" s="113"/>
      <c r="M767" s="23">
        <f>K767*12*I735</f>
        <v>4288.9440000000004</v>
      </c>
    </row>
    <row r="768" spans="1:13" x14ac:dyDescent="0.25">
      <c r="A768" s="12" t="s">
        <v>103</v>
      </c>
      <c r="H768" s="13"/>
      <c r="I768" t="s">
        <v>104</v>
      </c>
      <c r="J768" s="13"/>
      <c r="K768" s="112">
        <v>0.06</v>
      </c>
      <c r="L768" s="113"/>
      <c r="M768" s="23">
        <f>K768*12*I735</f>
        <v>1169.712</v>
      </c>
    </row>
    <row r="769" spans="1:13" x14ac:dyDescent="0.25">
      <c r="A769" s="12" t="s">
        <v>105</v>
      </c>
      <c r="H769" s="13"/>
      <c r="I769" t="s">
        <v>77</v>
      </c>
      <c r="J769" s="13"/>
      <c r="K769" s="112">
        <v>0.46</v>
      </c>
      <c r="L769" s="113"/>
      <c r="M769" s="23">
        <f>K769*12*I735</f>
        <v>8967.7919999999995</v>
      </c>
    </row>
    <row r="770" spans="1:13" x14ac:dyDescent="0.25">
      <c r="A770" s="12" t="s">
        <v>106</v>
      </c>
      <c r="H770" s="13"/>
      <c r="I770" t="s">
        <v>81</v>
      </c>
      <c r="J770" s="13"/>
      <c r="K770" s="138">
        <v>0.04</v>
      </c>
      <c r="L770" s="139"/>
      <c r="M770" s="21">
        <f>K770*12*I735</f>
        <v>779.80799999999988</v>
      </c>
    </row>
    <row r="771" spans="1:13" ht="15.75" x14ac:dyDescent="0.25">
      <c r="A771" s="85" t="s">
        <v>36</v>
      </c>
      <c r="B771" s="86"/>
      <c r="C771" s="86"/>
      <c r="D771" s="86"/>
      <c r="E771" s="86"/>
      <c r="F771" s="86"/>
      <c r="G771" s="86"/>
      <c r="H771" s="87"/>
      <c r="I771" s="34"/>
      <c r="J771" s="32"/>
      <c r="K771" s="88">
        <f>K772+K773+K775+K777+K778</f>
        <v>0.53</v>
      </c>
      <c r="L771" s="89"/>
      <c r="M771" s="35">
        <f>M772+M773+M775+M777+M778</f>
        <v>10332.455999999996</v>
      </c>
    </row>
    <row r="772" spans="1:13" x14ac:dyDescent="0.25">
      <c r="A772" s="36" t="s">
        <v>37</v>
      </c>
      <c r="B772" s="37"/>
      <c r="C772" s="38"/>
      <c r="D772" s="38"/>
      <c r="E772" s="38"/>
      <c r="F772" s="38"/>
      <c r="G772" s="38"/>
      <c r="H772" s="13"/>
      <c r="I772" s="95" t="s">
        <v>38</v>
      </c>
      <c r="J772" s="96"/>
      <c r="K772" s="117">
        <v>0.37</v>
      </c>
      <c r="L772" s="118"/>
      <c r="M772" s="23">
        <f>K772*12*I735</f>
        <v>7213.2239999999983</v>
      </c>
    </row>
    <row r="773" spans="1:13" x14ac:dyDescent="0.25">
      <c r="A773" s="36" t="s">
        <v>39</v>
      </c>
      <c r="B773" s="37"/>
      <c r="C773" s="38"/>
      <c r="D773" s="38"/>
      <c r="E773" s="38"/>
      <c r="F773" s="38"/>
      <c r="G773" s="38"/>
      <c r="H773" s="13"/>
      <c r="I773" s="95" t="s">
        <v>40</v>
      </c>
      <c r="J773" s="96"/>
      <c r="K773" s="97">
        <v>0.06</v>
      </c>
      <c r="L773" s="98"/>
      <c r="M773" s="23">
        <f>K773*12*I735</f>
        <v>1169.712</v>
      </c>
    </row>
    <row r="774" spans="1:13" x14ac:dyDescent="0.25">
      <c r="A774" s="36" t="s">
        <v>41</v>
      </c>
      <c r="B774" s="37"/>
      <c r="C774" s="38"/>
      <c r="D774" s="38"/>
      <c r="E774" s="38"/>
      <c r="F774" s="38"/>
      <c r="G774" s="38"/>
      <c r="H774" s="13"/>
      <c r="I774" s="39"/>
      <c r="J774" s="15"/>
      <c r="K774" s="40"/>
      <c r="L774" s="41"/>
      <c r="M774" s="23"/>
    </row>
    <row r="775" spans="1:13" x14ac:dyDescent="0.25">
      <c r="A775" s="36" t="s">
        <v>42</v>
      </c>
      <c r="B775" s="37"/>
      <c r="C775" s="38"/>
      <c r="D775" s="38"/>
      <c r="E775" s="38"/>
      <c r="F775" s="38"/>
      <c r="G775" s="38"/>
      <c r="H775" s="13"/>
      <c r="I775" s="95" t="s">
        <v>43</v>
      </c>
      <c r="J775" s="96"/>
      <c r="K775" s="97">
        <v>0.04</v>
      </c>
      <c r="L775" s="98"/>
      <c r="M775" s="23">
        <f>K775*12*I735</f>
        <v>779.80799999999988</v>
      </c>
    </row>
    <row r="776" spans="1:13" x14ac:dyDescent="0.25">
      <c r="A776" s="36" t="s">
        <v>44</v>
      </c>
      <c r="B776" s="37"/>
      <c r="C776" s="38"/>
      <c r="D776" s="38"/>
      <c r="E776" s="38"/>
      <c r="F776" s="38"/>
      <c r="G776" s="38"/>
      <c r="H776" s="13"/>
      <c r="I776" s="39"/>
      <c r="J776" s="15"/>
      <c r="K776" s="40"/>
      <c r="L776" s="41"/>
      <c r="M776" s="23"/>
    </row>
    <row r="777" spans="1:13" x14ac:dyDescent="0.25">
      <c r="A777" s="36" t="s">
        <v>45</v>
      </c>
      <c r="B777" s="37"/>
      <c r="C777" s="38"/>
      <c r="D777" s="38"/>
      <c r="E777" s="38"/>
      <c r="F777" s="38"/>
      <c r="G777" s="38"/>
      <c r="H777" s="13"/>
      <c r="I777" s="95" t="s">
        <v>46</v>
      </c>
      <c r="J777" s="96"/>
      <c r="K777" s="97">
        <v>0.03</v>
      </c>
      <c r="L777" s="98"/>
      <c r="M777" s="23">
        <f>K777*12*I735</f>
        <v>584.85599999999999</v>
      </c>
    </row>
    <row r="778" spans="1:13" x14ac:dyDescent="0.25">
      <c r="A778" s="42" t="s">
        <v>47</v>
      </c>
      <c r="B778" s="37"/>
      <c r="C778" s="38"/>
      <c r="D778" s="38"/>
      <c r="E778" s="38"/>
      <c r="F778" s="38"/>
      <c r="G778" s="38"/>
      <c r="H778" s="13"/>
      <c r="I778" s="95" t="s">
        <v>46</v>
      </c>
      <c r="J778" s="96"/>
      <c r="K778" s="99">
        <v>0.03</v>
      </c>
      <c r="L778" s="100"/>
      <c r="M778" s="21">
        <f>K778*12*I735</f>
        <v>584.85599999999999</v>
      </c>
    </row>
    <row r="779" spans="1:13" ht="15.75" x14ac:dyDescent="0.25">
      <c r="A779" s="85" t="s">
        <v>48</v>
      </c>
      <c r="B779" s="86"/>
      <c r="C779" s="86"/>
      <c r="D779" s="86"/>
      <c r="E779" s="86"/>
      <c r="F779" s="86"/>
      <c r="G779" s="86"/>
      <c r="H779" s="87"/>
      <c r="I779" s="34" t="s">
        <v>49</v>
      </c>
      <c r="J779" s="32"/>
      <c r="K779" s="101">
        <v>0.16</v>
      </c>
      <c r="L779" s="102"/>
      <c r="M779" s="35">
        <f>K779*12*I735</f>
        <v>3119.2319999999995</v>
      </c>
    </row>
    <row r="780" spans="1:13" ht="15.75" x14ac:dyDescent="0.25">
      <c r="A780" s="103" t="s">
        <v>50</v>
      </c>
      <c r="B780" s="104"/>
      <c r="C780" s="104"/>
      <c r="D780" s="104"/>
      <c r="E780" s="104"/>
      <c r="F780" s="104"/>
      <c r="G780" s="104"/>
      <c r="H780" s="105"/>
      <c r="J780" s="13"/>
      <c r="K780" s="136"/>
      <c r="L780" s="137"/>
      <c r="M780" s="23"/>
    </row>
    <row r="781" spans="1:13" x14ac:dyDescent="0.25">
      <c r="A781" s="12" t="s">
        <v>51</v>
      </c>
      <c r="D781" s="5"/>
      <c r="H781" s="13"/>
      <c r="J781" s="13"/>
      <c r="K781" s="43"/>
      <c r="L781" s="44"/>
      <c r="M781" s="23"/>
    </row>
    <row r="782" spans="1:13" x14ac:dyDescent="0.25">
      <c r="A782" s="12" t="s">
        <v>52</v>
      </c>
      <c r="D782" s="5"/>
      <c r="H782" s="13"/>
      <c r="J782" s="13"/>
      <c r="K782" s="43"/>
      <c r="L782" s="44"/>
      <c r="M782" s="23"/>
    </row>
    <row r="783" spans="1:13" x14ac:dyDescent="0.25">
      <c r="A783" s="12" t="s">
        <v>53</v>
      </c>
      <c r="D783" s="5"/>
      <c r="H783" s="13"/>
      <c r="J783" s="13"/>
      <c r="K783" s="43"/>
      <c r="L783" s="44"/>
      <c r="M783" s="23"/>
    </row>
    <row r="784" spans="1:13" x14ac:dyDescent="0.25">
      <c r="A784" s="12" t="s">
        <v>54</v>
      </c>
      <c r="D784" s="5"/>
      <c r="F784" s="45"/>
      <c r="H784" s="13"/>
      <c r="J784" s="13"/>
      <c r="K784" s="43"/>
      <c r="L784" s="44"/>
      <c r="M784" s="23"/>
    </row>
    <row r="785" spans="1:13" x14ac:dyDescent="0.25">
      <c r="A785" s="12" t="s">
        <v>55</v>
      </c>
      <c r="H785" s="13"/>
      <c r="J785" s="13"/>
      <c r="K785" s="108">
        <f>3+2.51</f>
        <v>5.51</v>
      </c>
      <c r="L785" s="109"/>
      <c r="M785" s="46">
        <f>K785*12*I735</f>
        <v>107418.552</v>
      </c>
    </row>
    <row r="786" spans="1:13" x14ac:dyDescent="0.25">
      <c r="A786" s="12" t="s">
        <v>56</v>
      </c>
      <c r="H786" s="13"/>
      <c r="J786" s="13"/>
      <c r="L786" s="13"/>
      <c r="M786" s="23"/>
    </row>
    <row r="787" spans="1:13" x14ac:dyDescent="0.25">
      <c r="A787" s="12" t="s">
        <v>57</v>
      </c>
      <c r="H787" s="13"/>
      <c r="J787" s="13"/>
      <c r="L787" s="13"/>
      <c r="M787" s="23"/>
    </row>
    <row r="788" spans="1:13" x14ac:dyDescent="0.25">
      <c r="A788" s="17" t="s">
        <v>58</v>
      </c>
      <c r="B788" s="18"/>
      <c r="C788" s="18"/>
      <c r="D788" s="18"/>
      <c r="E788" s="18"/>
      <c r="F788" s="18"/>
      <c r="G788" s="18"/>
      <c r="H788" s="19"/>
      <c r="I788" s="18"/>
      <c r="J788" s="19"/>
      <c r="K788" s="18"/>
      <c r="L788" s="19"/>
      <c r="M788" s="21"/>
    </row>
    <row r="789" spans="1:13" x14ac:dyDescent="0.25">
      <c r="A789" s="90" t="s">
        <v>59</v>
      </c>
      <c r="B789" s="91"/>
      <c r="C789" s="91"/>
      <c r="D789" s="91"/>
      <c r="E789" s="91"/>
      <c r="F789" s="91"/>
      <c r="G789" s="91"/>
      <c r="H789" s="92"/>
      <c r="J789" s="47"/>
      <c r="K789" s="88">
        <f>K741+K748+K753+K756+K757+K779+K771+K785</f>
        <v>18.560000000000002</v>
      </c>
      <c r="L789" s="89"/>
      <c r="M789" s="21">
        <f>M735+M753+M756+M757+M771+M779+M785</f>
        <v>361830.91200000001</v>
      </c>
    </row>
    <row r="790" spans="1:13" x14ac:dyDescent="0.25">
      <c r="A790" s="90" t="s">
        <v>60</v>
      </c>
      <c r="B790" s="91"/>
      <c r="C790" s="91"/>
      <c r="D790" s="91"/>
      <c r="E790" s="91"/>
      <c r="F790" s="91"/>
      <c r="G790" s="91"/>
      <c r="H790" s="92"/>
      <c r="I790" s="34"/>
      <c r="J790" s="48"/>
      <c r="K790" s="110">
        <v>15.79</v>
      </c>
      <c r="L790" s="111"/>
      <c r="M790" s="21">
        <f>K790*12*I735</f>
        <v>307829.20799999998</v>
      </c>
    </row>
    <row r="791" spans="1:13" ht="15.75" x14ac:dyDescent="0.25">
      <c r="A791" s="85" t="s">
        <v>61</v>
      </c>
      <c r="B791" s="86"/>
      <c r="C791" s="86"/>
      <c r="D791" s="86"/>
      <c r="E791" s="86"/>
      <c r="F791" s="86"/>
      <c r="G791" s="86"/>
      <c r="H791" s="87"/>
      <c r="I791" s="34"/>
      <c r="J791" s="32"/>
      <c r="K791" s="88">
        <v>3.45</v>
      </c>
      <c r="L791" s="89"/>
      <c r="M791" s="21">
        <f>K791*12*I735</f>
        <v>67258.44</v>
      </c>
    </row>
    <row r="792" spans="1:13" ht="15.75" x14ac:dyDescent="0.25">
      <c r="A792" s="85" t="s">
        <v>62</v>
      </c>
      <c r="B792" s="86"/>
      <c r="C792" s="86"/>
      <c r="D792" s="86"/>
      <c r="E792" s="86"/>
      <c r="F792" s="86"/>
      <c r="G792" s="86"/>
      <c r="H792" s="87"/>
      <c r="I792" s="34"/>
      <c r="J792" s="32"/>
      <c r="K792" s="88">
        <v>0.81</v>
      </c>
      <c r="L792" s="89"/>
      <c r="M792" s="21">
        <f>K792*12*I735</f>
        <v>15791.112000000001</v>
      </c>
    </row>
    <row r="793" spans="1:13" x14ac:dyDescent="0.25">
      <c r="A793" s="90" t="s">
        <v>92</v>
      </c>
      <c r="B793" s="91"/>
      <c r="C793" s="91"/>
      <c r="D793" s="91"/>
      <c r="E793" s="91"/>
      <c r="F793" s="91"/>
      <c r="G793" s="91"/>
      <c r="H793" s="92"/>
      <c r="I793" s="34"/>
      <c r="J793" s="32"/>
      <c r="K793" s="93">
        <v>1.32</v>
      </c>
      <c r="L793" s="94"/>
      <c r="M793" s="21">
        <f>K793*12*I735</f>
        <v>25733.663999999997</v>
      </c>
    </row>
    <row r="794" spans="1:13" ht="15.75" x14ac:dyDescent="0.25">
      <c r="A794" s="49" t="s">
        <v>107</v>
      </c>
      <c r="B794" s="50"/>
      <c r="C794" s="50"/>
      <c r="D794" s="50"/>
      <c r="E794" s="50"/>
      <c r="F794" s="50"/>
      <c r="G794" s="50"/>
      <c r="H794" s="51"/>
      <c r="I794" s="34"/>
      <c r="J794" s="32"/>
      <c r="K794" s="88">
        <v>0</v>
      </c>
      <c r="L794" s="89"/>
      <c r="M794" s="21">
        <v>0</v>
      </c>
    </row>
    <row r="795" spans="1:13" ht="15.75" x14ac:dyDescent="0.25">
      <c r="A795" s="49" t="s">
        <v>63</v>
      </c>
      <c r="B795" s="50"/>
      <c r="C795" s="50"/>
      <c r="D795" s="50"/>
      <c r="E795" s="50"/>
      <c r="F795" s="50"/>
      <c r="G795" s="50"/>
      <c r="H795" s="51"/>
      <c r="I795" s="34"/>
      <c r="J795" s="32"/>
      <c r="K795" s="88">
        <v>0.08</v>
      </c>
      <c r="L795" s="89"/>
      <c r="M795" s="21">
        <f>K795*12*I735</f>
        <v>1559.6159999999998</v>
      </c>
    </row>
    <row r="796" spans="1:13" ht="15.75" x14ac:dyDescent="0.25">
      <c r="A796" s="49" t="s">
        <v>64</v>
      </c>
      <c r="B796" s="50"/>
      <c r="C796" s="50"/>
      <c r="D796" s="50"/>
      <c r="E796" s="50"/>
      <c r="F796" s="50"/>
      <c r="G796" s="50"/>
      <c r="H796" s="51"/>
      <c r="I796" s="34"/>
      <c r="J796" s="32"/>
      <c r="K796" s="88">
        <v>0.27</v>
      </c>
      <c r="L796" s="89"/>
      <c r="M796" s="21">
        <f>K796*12*I735</f>
        <v>5263.7039999999997</v>
      </c>
    </row>
    <row r="797" spans="1:13" x14ac:dyDescent="0.25">
      <c r="A797" s="90" t="s">
        <v>65</v>
      </c>
      <c r="B797" s="91"/>
      <c r="C797" s="91"/>
      <c r="D797" s="91"/>
      <c r="E797" s="91"/>
      <c r="F797" s="91"/>
      <c r="G797" s="91"/>
      <c r="H797" s="92"/>
      <c r="I797" s="34"/>
      <c r="J797" s="48"/>
      <c r="K797" s="88">
        <f>K789+K791+K792+K793+K790+K794+K795+K796</f>
        <v>40.28</v>
      </c>
      <c r="L797" s="89"/>
      <c r="M797" s="21">
        <f>M789+M790+M791+M792+M793+M794+M795+M796</f>
        <v>785266.65600000008</v>
      </c>
    </row>
    <row r="798" spans="1:13" x14ac:dyDescent="0.25">
      <c r="M798" s="5"/>
    </row>
    <row r="799" spans="1:13" x14ac:dyDescent="0.25">
      <c r="A799" s="119" t="s">
        <v>0</v>
      </c>
      <c r="B799" s="119"/>
      <c r="C799" s="119"/>
      <c r="D799" s="119"/>
      <c r="E799" s="119"/>
      <c r="F799" s="119"/>
      <c r="G799" s="119"/>
      <c r="H799" s="119"/>
      <c r="I799" s="119"/>
      <c r="J799" s="119"/>
      <c r="K799" s="119"/>
      <c r="L799" s="119"/>
      <c r="M799" s="5"/>
    </row>
    <row r="800" spans="1:13" x14ac:dyDescent="0.25">
      <c r="A800" s="120" t="s">
        <v>1</v>
      </c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</row>
    <row r="801" spans="1:13" x14ac:dyDescent="0.25">
      <c r="A801" s="121" t="s">
        <v>120</v>
      </c>
      <c r="B801" s="121"/>
      <c r="C801" s="121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</row>
    <row r="802" spans="1:13" x14ac:dyDescent="0.25">
      <c r="A802" s="6"/>
      <c r="B802" s="7"/>
      <c r="C802" s="7" t="s">
        <v>3</v>
      </c>
      <c r="D802" s="7"/>
      <c r="E802" s="7"/>
      <c r="F802" s="7"/>
      <c r="G802" s="7"/>
      <c r="H802" s="8"/>
      <c r="I802" s="7" t="s">
        <v>4</v>
      </c>
      <c r="J802" s="8"/>
      <c r="K802" s="9" t="s">
        <v>5</v>
      </c>
      <c r="L802" s="10"/>
      <c r="M802" s="11"/>
    </row>
    <row r="803" spans="1:13" x14ac:dyDescent="0.25">
      <c r="A803" s="12"/>
      <c r="B803" s="2"/>
      <c r="C803" s="2"/>
      <c r="D803" s="2"/>
      <c r="E803" s="2"/>
      <c r="F803" s="2"/>
      <c r="G803" s="2"/>
      <c r="H803" s="13"/>
      <c r="I803" s="2"/>
      <c r="J803" s="13"/>
      <c r="K803" s="14" t="s">
        <v>7</v>
      </c>
      <c r="L803" s="15"/>
      <c r="M803" s="16" t="s">
        <v>8</v>
      </c>
    </row>
    <row r="804" spans="1:13" x14ac:dyDescent="0.25">
      <c r="A804" s="17"/>
      <c r="B804" s="18"/>
      <c r="C804" s="18"/>
      <c r="D804" s="18"/>
      <c r="E804" s="18"/>
      <c r="F804" s="18"/>
      <c r="G804" s="18"/>
      <c r="H804" s="19"/>
      <c r="I804" s="122" t="s">
        <v>9</v>
      </c>
      <c r="J804" s="123"/>
      <c r="K804" s="18" t="s">
        <v>10</v>
      </c>
      <c r="L804" s="19"/>
      <c r="M804" s="20" t="s">
        <v>11</v>
      </c>
    </row>
    <row r="805" spans="1:13" x14ac:dyDescent="0.25">
      <c r="A805" s="90" t="s">
        <v>12</v>
      </c>
      <c r="B805" s="91"/>
      <c r="C805" s="91"/>
      <c r="D805" s="91"/>
      <c r="E805" s="91"/>
      <c r="F805" s="91"/>
      <c r="G805" s="91"/>
      <c r="H805" s="92"/>
      <c r="I805" s="124">
        <v>1113.5999999999999</v>
      </c>
      <c r="J805" s="125"/>
      <c r="K805" s="126">
        <f>K811+K818</f>
        <v>8.98</v>
      </c>
      <c r="L805" s="145"/>
      <c r="M805" s="21">
        <f>M811+M818</f>
        <v>120001.53599999998</v>
      </c>
    </row>
    <row r="806" spans="1:13" x14ac:dyDescent="0.25">
      <c r="A806" s="22" t="s">
        <v>13</v>
      </c>
      <c r="F806" s="2"/>
      <c r="H806" s="13"/>
      <c r="J806" s="13"/>
      <c r="L806" s="13"/>
      <c r="M806" s="23"/>
    </row>
    <row r="807" spans="1:13" x14ac:dyDescent="0.25">
      <c r="A807" s="22" t="s">
        <v>14</v>
      </c>
      <c r="F807" s="2"/>
      <c r="H807" s="13"/>
      <c r="J807" s="13"/>
      <c r="L807" s="13"/>
      <c r="M807" s="23"/>
    </row>
    <row r="808" spans="1:13" x14ac:dyDescent="0.25">
      <c r="A808" s="24" t="s">
        <v>15</v>
      </c>
      <c r="B808" s="25"/>
      <c r="C808" s="25"/>
      <c r="D808" s="25"/>
      <c r="E808" s="25"/>
      <c r="F808" s="26"/>
      <c r="G808" s="25"/>
      <c r="H808" s="27"/>
      <c r="J808" s="13"/>
      <c r="L808" s="13"/>
      <c r="M808" s="23"/>
    </row>
    <row r="809" spans="1:13" x14ac:dyDescent="0.25">
      <c r="A809" s="24" t="s">
        <v>16</v>
      </c>
      <c r="B809" s="25"/>
      <c r="C809" s="25"/>
      <c r="D809" s="25"/>
      <c r="E809" s="25"/>
      <c r="F809" s="26"/>
      <c r="G809" s="25"/>
      <c r="H809" s="27"/>
      <c r="J809" s="13"/>
      <c r="L809" s="13"/>
      <c r="M809" s="23"/>
    </row>
    <row r="810" spans="1:13" x14ac:dyDescent="0.25">
      <c r="A810" s="24" t="s">
        <v>17</v>
      </c>
      <c r="B810" s="25"/>
      <c r="C810" s="25"/>
      <c r="D810" s="25"/>
      <c r="E810" s="25"/>
      <c r="F810" s="26"/>
      <c r="G810" s="25"/>
      <c r="H810" s="27"/>
      <c r="J810" s="13"/>
      <c r="L810" s="13"/>
      <c r="M810" s="23"/>
    </row>
    <row r="811" spans="1:13" x14ac:dyDescent="0.25">
      <c r="A811" s="24" t="s">
        <v>18</v>
      </c>
      <c r="B811" s="25"/>
      <c r="C811" s="25"/>
      <c r="D811" s="25"/>
      <c r="E811" s="25"/>
      <c r="F811" s="26"/>
      <c r="G811" s="25"/>
      <c r="H811" s="27"/>
      <c r="J811" s="13"/>
      <c r="K811" s="112">
        <v>4.93</v>
      </c>
      <c r="L811" s="113"/>
      <c r="M811" s="23">
        <f>K811*I805*12</f>
        <v>65880.575999999986</v>
      </c>
    </row>
    <row r="812" spans="1:13" x14ac:dyDescent="0.25">
      <c r="A812" s="24" t="s">
        <v>19</v>
      </c>
      <c r="B812" s="25"/>
      <c r="C812" s="25"/>
      <c r="D812" s="25"/>
      <c r="E812" s="25"/>
      <c r="F812" s="26"/>
      <c r="G812" s="25"/>
      <c r="H812" s="27"/>
      <c r="J812" s="13"/>
      <c r="L812" s="13"/>
      <c r="M812" s="23"/>
    </row>
    <row r="813" spans="1:13" x14ac:dyDescent="0.25">
      <c r="A813" s="24" t="s">
        <v>20</v>
      </c>
      <c r="B813" s="25"/>
      <c r="C813" s="25"/>
      <c r="D813" s="25"/>
      <c r="E813" s="25"/>
      <c r="F813" s="26"/>
      <c r="G813" s="25"/>
      <c r="H813" s="27"/>
      <c r="J813" s="13"/>
      <c r="L813" s="13"/>
      <c r="M813" s="23"/>
    </row>
    <row r="814" spans="1:13" x14ac:dyDescent="0.25">
      <c r="A814" s="24" t="s">
        <v>21</v>
      </c>
      <c r="B814" s="25"/>
      <c r="C814" s="25"/>
      <c r="D814" s="25"/>
      <c r="E814" s="25"/>
      <c r="F814" s="26"/>
      <c r="G814" s="25"/>
      <c r="H814" s="27"/>
      <c r="J814" s="13"/>
      <c r="L814" s="13"/>
      <c r="M814" s="23"/>
    </row>
    <row r="815" spans="1:13" x14ac:dyDescent="0.25">
      <c r="A815" s="22" t="s">
        <v>22</v>
      </c>
      <c r="B815" s="25"/>
      <c r="C815" s="25"/>
      <c r="D815" s="25"/>
      <c r="E815" s="25"/>
      <c r="F815" s="26"/>
      <c r="G815" s="25"/>
      <c r="H815" s="27"/>
      <c r="J815" s="13"/>
      <c r="L815" s="13"/>
      <c r="M815" s="23"/>
    </row>
    <row r="816" spans="1:13" x14ac:dyDescent="0.25">
      <c r="A816" s="24" t="s">
        <v>23</v>
      </c>
      <c r="B816" s="25"/>
      <c r="C816" s="25"/>
      <c r="D816" s="25"/>
      <c r="E816" s="25"/>
      <c r="F816" s="26"/>
      <c r="G816" s="25"/>
      <c r="H816" s="27"/>
      <c r="J816" s="13"/>
      <c r="L816" s="13"/>
      <c r="M816" s="23"/>
    </row>
    <row r="817" spans="1:13" x14ac:dyDescent="0.25">
      <c r="A817" s="24" t="s">
        <v>24</v>
      </c>
      <c r="B817" s="25"/>
      <c r="C817" s="25"/>
      <c r="D817" s="25"/>
      <c r="E817" s="25"/>
      <c r="F817" s="26"/>
      <c r="G817" s="25"/>
      <c r="H817" s="27"/>
      <c r="J817" s="13"/>
      <c r="L817" s="13"/>
      <c r="M817" s="23"/>
    </row>
    <row r="818" spans="1:13" x14ac:dyDescent="0.25">
      <c r="A818" s="24" t="s">
        <v>25</v>
      </c>
      <c r="B818" s="25"/>
      <c r="C818" s="25"/>
      <c r="D818" s="25"/>
      <c r="E818" s="25"/>
      <c r="F818" s="26"/>
      <c r="G818" s="25"/>
      <c r="H818" s="27"/>
      <c r="J818" s="13"/>
      <c r="K818" s="112">
        <v>4.05</v>
      </c>
      <c r="L818" s="113"/>
      <c r="M818" s="23">
        <f>K818*I805*12</f>
        <v>54120.959999999992</v>
      </c>
    </row>
    <row r="819" spans="1:13" x14ac:dyDescent="0.25">
      <c r="A819" s="24" t="s">
        <v>26</v>
      </c>
      <c r="B819" s="25"/>
      <c r="C819" s="25"/>
      <c r="D819" s="25"/>
      <c r="E819" s="25"/>
      <c r="F819" s="26"/>
      <c r="G819" s="25"/>
      <c r="H819" s="27"/>
      <c r="J819" s="13"/>
      <c r="L819" s="13"/>
      <c r="M819" s="23"/>
    </row>
    <row r="820" spans="1:13" x14ac:dyDescent="0.25">
      <c r="A820" s="28" t="s">
        <v>27</v>
      </c>
      <c r="B820" s="29"/>
      <c r="C820" s="29"/>
      <c r="D820" s="29"/>
      <c r="E820" s="29"/>
      <c r="F820" s="29"/>
      <c r="G820" s="29"/>
      <c r="H820" s="30"/>
      <c r="I820" s="18"/>
      <c r="J820" s="19"/>
      <c r="K820" s="18"/>
      <c r="L820" s="19"/>
      <c r="M820" s="21"/>
    </row>
    <row r="821" spans="1:13" x14ac:dyDescent="0.25">
      <c r="A821" s="128" t="s">
        <v>28</v>
      </c>
      <c r="B821" s="129"/>
      <c r="C821" s="129"/>
      <c r="D821" s="129"/>
      <c r="E821" s="129"/>
      <c r="F821" s="129"/>
      <c r="G821" s="129"/>
      <c r="H821" s="130"/>
      <c r="I821" s="2" t="s">
        <v>29</v>
      </c>
      <c r="J821" s="13"/>
      <c r="K821" s="2"/>
      <c r="L821" s="13"/>
      <c r="M821" s="23"/>
    </row>
    <row r="822" spans="1:13" x14ac:dyDescent="0.25">
      <c r="A822" s="12"/>
      <c r="B822" s="2"/>
      <c r="C822" s="2"/>
      <c r="D822" s="2"/>
      <c r="E822" s="2"/>
      <c r="F822" s="2"/>
      <c r="G822" s="2"/>
      <c r="H822" s="13"/>
      <c r="I822" s="2" t="s">
        <v>30</v>
      </c>
      <c r="J822" s="13"/>
      <c r="K822" s="2"/>
      <c r="L822" s="13"/>
      <c r="M822" s="23"/>
    </row>
    <row r="823" spans="1:13" x14ac:dyDescent="0.25">
      <c r="A823" s="12"/>
      <c r="B823" s="2"/>
      <c r="C823" s="2"/>
      <c r="D823" s="2"/>
      <c r="E823" s="2"/>
      <c r="F823" s="2"/>
      <c r="G823" s="2"/>
      <c r="H823" s="13"/>
      <c r="I823" s="2" t="s">
        <v>31</v>
      </c>
      <c r="J823" s="13"/>
      <c r="K823" s="108">
        <v>1.1200000000000001</v>
      </c>
      <c r="L823" s="109"/>
      <c r="M823" s="23">
        <f>K823*12*I805</f>
        <v>14966.784</v>
      </c>
    </row>
    <row r="824" spans="1:13" x14ac:dyDescent="0.25">
      <c r="A824" s="12"/>
      <c r="B824" s="2"/>
      <c r="C824" s="2"/>
      <c r="D824" s="2"/>
      <c r="E824" s="2"/>
      <c r="F824" s="2"/>
      <c r="G824" s="2"/>
      <c r="H824" s="13"/>
      <c r="I824" s="2" t="s">
        <v>32</v>
      </c>
      <c r="J824" s="13"/>
      <c r="K824" s="2"/>
      <c r="L824" s="13"/>
      <c r="M824" s="23"/>
    </row>
    <row r="825" spans="1:13" x14ac:dyDescent="0.25">
      <c r="A825" s="17"/>
      <c r="B825" s="18"/>
      <c r="C825" s="18"/>
      <c r="D825" s="18"/>
      <c r="E825" s="18"/>
      <c r="F825" s="18"/>
      <c r="G825" s="18"/>
      <c r="H825" s="19"/>
      <c r="I825" s="18" t="s">
        <v>33</v>
      </c>
      <c r="J825" s="19"/>
      <c r="K825" s="18"/>
      <c r="L825" s="19"/>
      <c r="M825" s="21"/>
    </row>
    <row r="826" spans="1:13" x14ac:dyDescent="0.25">
      <c r="A826" s="90" t="s">
        <v>34</v>
      </c>
      <c r="B826" s="91"/>
      <c r="C826" s="91"/>
      <c r="D826" s="91"/>
      <c r="E826" s="91"/>
      <c r="F826" s="91"/>
      <c r="G826" s="91"/>
      <c r="H826" s="92"/>
      <c r="I826" s="31" t="s">
        <v>35</v>
      </c>
      <c r="J826" s="32"/>
      <c r="K826" s="88">
        <v>0.37</v>
      </c>
      <c r="L826" s="89"/>
      <c r="M826" s="33">
        <f>K826*12*I805</f>
        <v>4944.3839999999991</v>
      </c>
    </row>
    <row r="827" spans="1:13" x14ac:dyDescent="0.25">
      <c r="A827" s="131" t="s">
        <v>74</v>
      </c>
      <c r="B827" s="132"/>
      <c r="C827" s="132"/>
      <c r="D827" s="132"/>
      <c r="E827" s="132"/>
      <c r="F827" s="132"/>
      <c r="G827" s="132"/>
      <c r="H827" s="133"/>
      <c r="I827" s="52"/>
      <c r="J827" s="13"/>
      <c r="K827" s="149">
        <f>K828+K836</f>
        <v>1.8900000000000001</v>
      </c>
      <c r="L827" s="150"/>
      <c r="M827" s="53">
        <f>M828+M836</f>
        <v>25256.448</v>
      </c>
    </row>
    <row r="828" spans="1:13" x14ac:dyDescent="0.25">
      <c r="A828" s="114" t="s">
        <v>75</v>
      </c>
      <c r="B828" s="115"/>
      <c r="C828" s="115"/>
      <c r="D828" s="115"/>
      <c r="E828" s="115"/>
      <c r="F828" s="115"/>
      <c r="G828" s="115"/>
      <c r="H828" s="116"/>
      <c r="J828" s="13"/>
      <c r="K828" s="108">
        <f>K829+K830+K831+K833+K835</f>
        <v>1.1100000000000001</v>
      </c>
      <c r="L828" s="109"/>
      <c r="M828" s="46">
        <f>M829+M830+M831+M833+M835</f>
        <v>14833.152</v>
      </c>
    </row>
    <row r="829" spans="1:13" x14ac:dyDescent="0.25">
      <c r="A829" s="12" t="s">
        <v>76</v>
      </c>
      <c r="H829" s="13"/>
      <c r="I829" t="s">
        <v>77</v>
      </c>
      <c r="J829" s="13"/>
      <c r="K829" s="112">
        <v>0.39</v>
      </c>
      <c r="L829" s="113"/>
      <c r="M829" s="23">
        <f>K829*12*I805</f>
        <v>5211.6479999999992</v>
      </c>
    </row>
    <row r="830" spans="1:13" x14ac:dyDescent="0.25">
      <c r="A830" s="12" t="s">
        <v>78</v>
      </c>
      <c r="H830" s="13"/>
      <c r="I830" t="s">
        <v>79</v>
      </c>
      <c r="J830" s="13"/>
      <c r="K830" s="112">
        <v>0.18</v>
      </c>
      <c r="L830" s="113"/>
      <c r="M830" s="23">
        <f>K830*12*I805</f>
        <v>2405.3759999999997</v>
      </c>
    </row>
    <row r="831" spans="1:13" x14ac:dyDescent="0.25">
      <c r="A831" s="12" t="s">
        <v>80</v>
      </c>
      <c r="H831" s="13"/>
      <c r="I831" t="s">
        <v>81</v>
      </c>
      <c r="J831" s="13"/>
      <c r="K831" s="112">
        <v>0.08</v>
      </c>
      <c r="L831" s="113"/>
      <c r="M831" s="23">
        <f>K831*12*I805</f>
        <v>1069.0559999999998</v>
      </c>
    </row>
    <row r="832" spans="1:13" x14ac:dyDescent="0.25">
      <c r="A832" s="12" t="s">
        <v>82</v>
      </c>
      <c r="H832" s="13"/>
      <c r="J832" s="13"/>
      <c r="L832" s="13"/>
      <c r="M832" s="23"/>
    </row>
    <row r="833" spans="1:13" x14ac:dyDescent="0.25">
      <c r="A833" s="12" t="s">
        <v>97</v>
      </c>
      <c r="H833" s="13"/>
      <c r="I833" t="s">
        <v>98</v>
      </c>
      <c r="J833" s="13"/>
      <c r="K833" s="112">
        <v>0.42</v>
      </c>
      <c r="L833" s="113"/>
      <c r="M833" s="23">
        <f>K833*12*I805</f>
        <v>5612.5439999999999</v>
      </c>
    </row>
    <row r="834" spans="1:13" x14ac:dyDescent="0.25">
      <c r="A834" s="12" t="s">
        <v>99</v>
      </c>
      <c r="H834" s="13"/>
      <c r="I834" t="s">
        <v>100</v>
      </c>
      <c r="J834" s="13"/>
      <c r="L834" s="13"/>
      <c r="M834" s="23"/>
    </row>
    <row r="835" spans="1:13" x14ac:dyDescent="0.25">
      <c r="A835" s="12" t="s">
        <v>101</v>
      </c>
      <c r="H835" s="13"/>
      <c r="I835" t="s">
        <v>84</v>
      </c>
      <c r="J835" s="13"/>
      <c r="K835" s="112">
        <v>0.04</v>
      </c>
      <c r="L835" s="113"/>
      <c r="M835" s="23">
        <f>K835*12*I805</f>
        <v>534.52799999999991</v>
      </c>
    </row>
    <row r="836" spans="1:13" x14ac:dyDescent="0.25">
      <c r="A836" s="114" t="s">
        <v>85</v>
      </c>
      <c r="B836" s="115"/>
      <c r="C836" s="115"/>
      <c r="D836" s="115"/>
      <c r="E836" s="115"/>
      <c r="F836" s="115"/>
      <c r="G836" s="115"/>
      <c r="H836" s="116"/>
      <c r="J836" s="13"/>
      <c r="K836" s="108">
        <f>K837+K838+K839+K840</f>
        <v>0.78</v>
      </c>
      <c r="L836" s="109"/>
      <c r="M836" s="46">
        <f>M837+M838+M839+M840</f>
        <v>10423.296</v>
      </c>
    </row>
    <row r="837" spans="1:13" x14ac:dyDescent="0.25">
      <c r="A837" s="12" t="s">
        <v>102</v>
      </c>
      <c r="H837" s="13"/>
      <c r="I837" t="s">
        <v>81</v>
      </c>
      <c r="J837" s="13"/>
      <c r="K837" s="112">
        <v>0.22</v>
      </c>
      <c r="L837" s="113"/>
      <c r="M837" s="23">
        <f>K837*12*I805</f>
        <v>2939.904</v>
      </c>
    </row>
    <row r="838" spans="1:13" x14ac:dyDescent="0.25">
      <c r="A838" s="12" t="s">
        <v>103</v>
      </c>
      <c r="H838" s="13"/>
      <c r="I838" t="s">
        <v>104</v>
      </c>
      <c r="J838" s="13"/>
      <c r="K838" s="112">
        <v>0.06</v>
      </c>
      <c r="L838" s="113"/>
      <c r="M838" s="23">
        <f>K838*12*I805</f>
        <v>801.79199999999992</v>
      </c>
    </row>
    <row r="839" spans="1:13" x14ac:dyDescent="0.25">
      <c r="A839" s="12" t="s">
        <v>105</v>
      </c>
      <c r="H839" s="13"/>
      <c r="I839" t="s">
        <v>77</v>
      </c>
      <c r="J839" s="13"/>
      <c r="K839" s="112">
        <v>0.46</v>
      </c>
      <c r="L839" s="113"/>
      <c r="M839" s="23">
        <f>K839*12*I805</f>
        <v>6147.0720000000001</v>
      </c>
    </row>
    <row r="840" spans="1:13" x14ac:dyDescent="0.25">
      <c r="A840" s="12" t="s">
        <v>106</v>
      </c>
      <c r="H840" s="13"/>
      <c r="I840" t="s">
        <v>81</v>
      </c>
      <c r="J840" s="13"/>
      <c r="K840" s="138">
        <v>0.04</v>
      </c>
      <c r="L840" s="139"/>
      <c r="M840" s="21">
        <f>K840*12*I805</f>
        <v>534.52799999999991</v>
      </c>
    </row>
    <row r="841" spans="1:13" ht="15.75" x14ac:dyDescent="0.25">
      <c r="A841" s="85" t="s">
        <v>36</v>
      </c>
      <c r="B841" s="86"/>
      <c r="C841" s="86"/>
      <c r="D841" s="86"/>
      <c r="E841" s="86"/>
      <c r="F841" s="86"/>
      <c r="G841" s="86"/>
      <c r="H841" s="87"/>
      <c r="I841" s="34"/>
      <c r="J841" s="32"/>
      <c r="K841" s="88">
        <f>K842+K843+K845+K847+K848</f>
        <v>0.53</v>
      </c>
      <c r="L841" s="89"/>
      <c r="M841" s="35">
        <f>M842+M843+M845+M847+M848</f>
        <v>7082.4959999999992</v>
      </c>
    </row>
    <row r="842" spans="1:13" x14ac:dyDescent="0.25">
      <c r="A842" s="36" t="s">
        <v>37</v>
      </c>
      <c r="B842" s="37"/>
      <c r="C842" s="38"/>
      <c r="D842" s="38"/>
      <c r="E842" s="38"/>
      <c r="F842" s="38"/>
      <c r="G842" s="38"/>
      <c r="H842" s="13"/>
      <c r="I842" s="95" t="s">
        <v>38</v>
      </c>
      <c r="J842" s="96"/>
      <c r="K842" s="117">
        <v>0.37</v>
      </c>
      <c r="L842" s="118"/>
      <c r="M842" s="23">
        <f>K842*12*I805</f>
        <v>4944.3839999999991</v>
      </c>
    </row>
    <row r="843" spans="1:13" x14ac:dyDescent="0.25">
      <c r="A843" s="36" t="s">
        <v>39</v>
      </c>
      <c r="B843" s="37"/>
      <c r="C843" s="38"/>
      <c r="D843" s="38"/>
      <c r="E843" s="38"/>
      <c r="F843" s="38"/>
      <c r="G843" s="38"/>
      <c r="H843" s="13"/>
      <c r="I843" s="95" t="s">
        <v>40</v>
      </c>
      <c r="J843" s="96"/>
      <c r="K843" s="97">
        <v>0.06</v>
      </c>
      <c r="L843" s="98"/>
      <c r="M843" s="23">
        <f>K843*12*I805</f>
        <v>801.79199999999992</v>
      </c>
    </row>
    <row r="844" spans="1:13" x14ac:dyDescent="0.25">
      <c r="A844" s="36" t="s">
        <v>41</v>
      </c>
      <c r="B844" s="37"/>
      <c r="C844" s="38"/>
      <c r="D844" s="38"/>
      <c r="E844" s="38"/>
      <c r="F844" s="38"/>
      <c r="G844" s="38"/>
      <c r="H844" s="13"/>
      <c r="I844" s="39"/>
      <c r="J844" s="15"/>
      <c r="K844" s="40"/>
      <c r="L844" s="41"/>
      <c r="M844" s="23"/>
    </row>
    <row r="845" spans="1:13" x14ac:dyDescent="0.25">
      <c r="A845" s="36" t="s">
        <v>42</v>
      </c>
      <c r="B845" s="37"/>
      <c r="C845" s="38"/>
      <c r="D845" s="38"/>
      <c r="E845" s="38"/>
      <c r="F845" s="38"/>
      <c r="G845" s="38"/>
      <c r="H845" s="13"/>
      <c r="I845" s="95" t="s">
        <v>43</v>
      </c>
      <c r="J845" s="96"/>
      <c r="K845" s="97">
        <v>0.04</v>
      </c>
      <c r="L845" s="98"/>
      <c r="M845" s="23">
        <f>K845*12*I805</f>
        <v>534.52799999999991</v>
      </c>
    </row>
    <row r="846" spans="1:13" x14ac:dyDescent="0.25">
      <c r="A846" s="36" t="s">
        <v>44</v>
      </c>
      <c r="B846" s="37"/>
      <c r="C846" s="38"/>
      <c r="D846" s="38"/>
      <c r="E846" s="38"/>
      <c r="F846" s="38"/>
      <c r="G846" s="38"/>
      <c r="H846" s="13"/>
      <c r="I846" s="39"/>
      <c r="J846" s="15"/>
      <c r="K846" s="40"/>
      <c r="L846" s="41"/>
      <c r="M846" s="23"/>
    </row>
    <row r="847" spans="1:13" x14ac:dyDescent="0.25">
      <c r="A847" s="36" t="s">
        <v>45</v>
      </c>
      <c r="B847" s="37"/>
      <c r="C847" s="38"/>
      <c r="D847" s="38"/>
      <c r="E847" s="38"/>
      <c r="F847" s="38"/>
      <c r="G847" s="38"/>
      <c r="H847" s="13"/>
      <c r="I847" s="95" t="s">
        <v>46</v>
      </c>
      <c r="J847" s="96"/>
      <c r="K847" s="97">
        <v>0.03</v>
      </c>
      <c r="L847" s="98"/>
      <c r="M847" s="23">
        <f>K847*12*I805</f>
        <v>400.89599999999996</v>
      </c>
    </row>
    <row r="848" spans="1:13" x14ac:dyDescent="0.25">
      <c r="A848" s="42" t="s">
        <v>47</v>
      </c>
      <c r="B848" s="37"/>
      <c r="C848" s="38"/>
      <c r="D848" s="38"/>
      <c r="E848" s="38"/>
      <c r="F848" s="38"/>
      <c r="G848" s="38"/>
      <c r="H848" s="13"/>
      <c r="I848" s="95" t="s">
        <v>46</v>
      </c>
      <c r="J848" s="96"/>
      <c r="K848" s="99">
        <v>0.03</v>
      </c>
      <c r="L848" s="100"/>
      <c r="M848" s="21">
        <f>K848*12*I805</f>
        <v>400.89599999999996</v>
      </c>
    </row>
    <row r="849" spans="1:13" ht="15.75" x14ac:dyDescent="0.25">
      <c r="A849" s="85" t="s">
        <v>48</v>
      </c>
      <c r="B849" s="86"/>
      <c r="C849" s="86"/>
      <c r="D849" s="86"/>
      <c r="E849" s="86"/>
      <c r="F849" s="86"/>
      <c r="G849" s="86"/>
      <c r="H849" s="87"/>
      <c r="I849" s="34" t="s">
        <v>49</v>
      </c>
      <c r="J849" s="32"/>
      <c r="K849" s="101">
        <v>0.16</v>
      </c>
      <c r="L849" s="102"/>
      <c r="M849" s="35">
        <f>K849*12*I805</f>
        <v>2138.1119999999996</v>
      </c>
    </row>
    <row r="850" spans="1:13" ht="15.75" x14ac:dyDescent="0.25">
      <c r="A850" s="103" t="s">
        <v>50</v>
      </c>
      <c r="B850" s="104"/>
      <c r="C850" s="104"/>
      <c r="D850" s="104"/>
      <c r="E850" s="104"/>
      <c r="F850" s="104"/>
      <c r="G850" s="104"/>
      <c r="H850" s="105"/>
      <c r="J850" s="13"/>
      <c r="K850" s="136"/>
      <c r="L850" s="137"/>
      <c r="M850" s="23"/>
    </row>
    <row r="851" spans="1:13" x14ac:dyDescent="0.25">
      <c r="A851" s="12" t="s">
        <v>51</v>
      </c>
      <c r="D851" s="5"/>
      <c r="H851" s="13"/>
      <c r="J851" s="13"/>
      <c r="K851" s="43"/>
      <c r="L851" s="44"/>
      <c r="M851" s="23"/>
    </row>
    <row r="852" spans="1:13" x14ac:dyDescent="0.25">
      <c r="A852" s="12" t="s">
        <v>52</v>
      </c>
      <c r="D852" s="5"/>
      <c r="H852" s="13"/>
      <c r="J852" s="13"/>
      <c r="K852" s="43"/>
      <c r="L852" s="44"/>
      <c r="M852" s="23"/>
    </row>
    <row r="853" spans="1:13" x14ac:dyDescent="0.25">
      <c r="A853" s="12" t="s">
        <v>53</v>
      </c>
      <c r="D853" s="5"/>
      <c r="H853" s="13"/>
      <c r="J853" s="13"/>
      <c r="K853" s="43"/>
      <c r="L853" s="44"/>
      <c r="M853" s="23"/>
    </row>
    <row r="854" spans="1:13" x14ac:dyDescent="0.25">
      <c r="A854" s="12" t="s">
        <v>54</v>
      </c>
      <c r="D854" s="5"/>
      <c r="F854" s="45"/>
      <c r="H854" s="13"/>
      <c r="J854" s="13"/>
      <c r="K854" s="43"/>
      <c r="L854" s="44"/>
      <c r="M854" s="23"/>
    </row>
    <row r="855" spans="1:13" x14ac:dyDescent="0.25">
      <c r="A855" s="12" t="s">
        <v>55</v>
      </c>
      <c r="H855" s="13"/>
      <c r="J855" s="13"/>
      <c r="K855" s="108">
        <f>3+2.51</f>
        <v>5.51</v>
      </c>
      <c r="L855" s="109"/>
      <c r="M855" s="46">
        <f>K855*12*I805</f>
        <v>73631.232000000004</v>
      </c>
    </row>
    <row r="856" spans="1:13" x14ac:dyDescent="0.25">
      <c r="A856" s="12" t="s">
        <v>56</v>
      </c>
      <c r="H856" s="13"/>
      <c r="J856" s="13"/>
      <c r="L856" s="13"/>
      <c r="M856" s="23"/>
    </row>
    <row r="857" spans="1:13" x14ac:dyDescent="0.25">
      <c r="A857" s="12" t="s">
        <v>57</v>
      </c>
      <c r="H857" s="13"/>
      <c r="J857" s="13"/>
      <c r="L857" s="13"/>
      <c r="M857" s="23"/>
    </row>
    <row r="858" spans="1:13" x14ac:dyDescent="0.25">
      <c r="A858" s="17" t="s">
        <v>58</v>
      </c>
      <c r="B858" s="18"/>
      <c r="C858" s="18"/>
      <c r="D858" s="18"/>
      <c r="E858" s="18"/>
      <c r="F858" s="18"/>
      <c r="G858" s="18"/>
      <c r="H858" s="19"/>
      <c r="I858" s="18"/>
      <c r="J858" s="19"/>
      <c r="K858" s="18"/>
      <c r="L858" s="19"/>
      <c r="M858" s="21"/>
    </row>
    <row r="859" spans="1:13" x14ac:dyDescent="0.25">
      <c r="A859" s="90" t="s">
        <v>59</v>
      </c>
      <c r="B859" s="91"/>
      <c r="C859" s="91"/>
      <c r="D859" s="91"/>
      <c r="E859" s="91"/>
      <c r="F859" s="91"/>
      <c r="G859" s="91"/>
      <c r="H859" s="92"/>
      <c r="J859" s="47"/>
      <c r="K859" s="88">
        <f>K811+K818+K823+K826+K827+K849+K841+K855</f>
        <v>18.560000000000002</v>
      </c>
      <c r="L859" s="89"/>
      <c r="M859" s="21">
        <f>M805+M823+M826+M827+M841+M849+M855</f>
        <v>248020.99199999997</v>
      </c>
    </row>
    <row r="860" spans="1:13" x14ac:dyDescent="0.25">
      <c r="A860" s="90" t="s">
        <v>60</v>
      </c>
      <c r="B860" s="91"/>
      <c r="C860" s="91"/>
      <c r="D860" s="91"/>
      <c r="E860" s="91"/>
      <c r="F860" s="91"/>
      <c r="G860" s="91"/>
      <c r="H860" s="92"/>
      <c r="I860" s="34"/>
      <c r="J860" s="48"/>
      <c r="K860" s="110">
        <v>13.01</v>
      </c>
      <c r="L860" s="111"/>
      <c r="M860" s="21">
        <f>K860*12*I805</f>
        <v>173855.23199999999</v>
      </c>
    </row>
    <row r="861" spans="1:13" ht="15.75" x14ac:dyDescent="0.25">
      <c r="A861" s="85" t="s">
        <v>61</v>
      </c>
      <c r="B861" s="86"/>
      <c r="C861" s="86"/>
      <c r="D861" s="86"/>
      <c r="E861" s="86"/>
      <c r="F861" s="86"/>
      <c r="G861" s="86"/>
      <c r="H861" s="87"/>
      <c r="I861" s="34"/>
      <c r="J861" s="32"/>
      <c r="K861" s="88">
        <v>3.45</v>
      </c>
      <c r="L861" s="89"/>
      <c r="M861" s="21">
        <f>K861*12*I805</f>
        <v>46103.040000000001</v>
      </c>
    </row>
    <row r="862" spans="1:13" ht="15.75" x14ac:dyDescent="0.25">
      <c r="A862" s="85" t="s">
        <v>62</v>
      </c>
      <c r="B862" s="86"/>
      <c r="C862" s="86"/>
      <c r="D862" s="86"/>
      <c r="E862" s="86"/>
      <c r="F862" s="86"/>
      <c r="G862" s="86"/>
      <c r="H862" s="87"/>
      <c r="I862" s="34"/>
      <c r="J862" s="32"/>
      <c r="K862" s="88">
        <v>0.81</v>
      </c>
      <c r="L862" s="89"/>
      <c r="M862" s="21">
        <f>K862*12*I805</f>
        <v>10824.191999999999</v>
      </c>
    </row>
    <row r="863" spans="1:13" x14ac:dyDescent="0.25">
      <c r="A863" s="90" t="s">
        <v>92</v>
      </c>
      <c r="B863" s="91"/>
      <c r="C863" s="91"/>
      <c r="D863" s="91"/>
      <c r="E863" s="91"/>
      <c r="F863" s="91"/>
      <c r="G863" s="91"/>
      <c r="H863" s="92"/>
      <c r="I863" s="34"/>
      <c r="J863" s="32"/>
      <c r="K863" s="93">
        <v>1.32</v>
      </c>
      <c r="L863" s="94"/>
      <c r="M863" s="21">
        <f>K863*12*I805</f>
        <v>17639.423999999999</v>
      </c>
    </row>
    <row r="864" spans="1:13" x14ac:dyDescent="0.25">
      <c r="A864" s="54" t="s">
        <v>109</v>
      </c>
      <c r="B864" s="55"/>
      <c r="C864" s="55"/>
      <c r="D864" s="55"/>
      <c r="E864" s="55"/>
      <c r="F864" s="55"/>
      <c r="G864" s="55"/>
      <c r="H864" s="56"/>
      <c r="I864" s="34"/>
      <c r="J864" s="32"/>
      <c r="K864" s="88">
        <v>0</v>
      </c>
      <c r="L864" s="89"/>
      <c r="M864" s="21">
        <f>K864*I805*12</f>
        <v>0</v>
      </c>
    </row>
    <row r="865" spans="1:13" ht="15.75" x14ac:dyDescent="0.25">
      <c r="A865" s="49" t="s">
        <v>107</v>
      </c>
      <c r="B865" s="50"/>
      <c r="C865" s="50"/>
      <c r="D865" s="50"/>
      <c r="E865" s="50"/>
      <c r="F865" s="50"/>
      <c r="G865" s="50"/>
      <c r="H865" s="51"/>
      <c r="I865" s="34"/>
      <c r="J865" s="32"/>
      <c r="K865" s="88">
        <v>0</v>
      </c>
      <c r="L865" s="89"/>
      <c r="M865" s="21">
        <v>0</v>
      </c>
    </row>
    <row r="866" spans="1:13" ht="15.75" x14ac:dyDescent="0.25">
      <c r="A866" s="49" t="s">
        <v>63</v>
      </c>
      <c r="B866" s="50"/>
      <c r="C866" s="50"/>
      <c r="D866" s="50"/>
      <c r="E866" s="50"/>
      <c r="F866" s="50"/>
      <c r="G866" s="50"/>
      <c r="H866" s="51"/>
      <c r="I866" s="34"/>
      <c r="J866" s="32"/>
      <c r="K866" s="88">
        <v>0.12</v>
      </c>
      <c r="L866" s="89"/>
      <c r="M866" s="21">
        <f>K866*12*I805</f>
        <v>1603.5839999999998</v>
      </c>
    </row>
    <row r="867" spans="1:13" ht="15.75" x14ac:dyDescent="0.25">
      <c r="A867" s="49" t="s">
        <v>64</v>
      </c>
      <c r="B867" s="50"/>
      <c r="C867" s="50"/>
      <c r="D867" s="50"/>
      <c r="E867" s="50"/>
      <c r="F867" s="50"/>
      <c r="G867" s="50"/>
      <c r="H867" s="51"/>
      <c r="I867" s="34"/>
      <c r="J867" s="32"/>
      <c r="K867" s="88">
        <v>0.32</v>
      </c>
      <c r="L867" s="89"/>
      <c r="M867" s="21">
        <f>K867*12*I805</f>
        <v>4276.2239999999993</v>
      </c>
    </row>
    <row r="868" spans="1:13" x14ac:dyDescent="0.25">
      <c r="A868" s="90" t="s">
        <v>65</v>
      </c>
      <c r="B868" s="91"/>
      <c r="C868" s="91"/>
      <c r="D868" s="91"/>
      <c r="E868" s="91"/>
      <c r="F868" s="91"/>
      <c r="G868" s="91"/>
      <c r="H868" s="92"/>
      <c r="I868" s="34"/>
      <c r="J868" s="48"/>
      <c r="K868" s="88">
        <f>K859+K861+K862+K863+K860+K864+K865+K866+K867</f>
        <v>37.589999999999996</v>
      </c>
      <c r="L868" s="89"/>
      <c r="M868" s="21">
        <f>M859+M860+M861+M862+M863+M864+M865+M866+M867</f>
        <v>502322.68799999985</v>
      </c>
    </row>
    <row r="869" spans="1:13" x14ac:dyDescent="0.25">
      <c r="M869" s="5"/>
    </row>
    <row r="870" spans="1:13" x14ac:dyDescent="0.25">
      <c r="A870" s="119" t="s">
        <v>0</v>
      </c>
      <c r="B870" s="119"/>
      <c r="C870" s="119"/>
      <c r="D870" s="119"/>
      <c r="E870" s="119"/>
      <c r="F870" s="119"/>
      <c r="G870" s="119"/>
      <c r="H870" s="119"/>
      <c r="I870" s="119"/>
      <c r="J870" s="119"/>
      <c r="K870" s="119"/>
      <c r="L870" s="119"/>
      <c r="M870" s="5"/>
    </row>
    <row r="871" spans="1:13" x14ac:dyDescent="0.25">
      <c r="A871" s="120" t="s">
        <v>1</v>
      </c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</row>
    <row r="872" spans="1:13" x14ac:dyDescent="0.25">
      <c r="A872" s="121" t="s">
        <v>121</v>
      </c>
      <c r="B872" s="121"/>
      <c r="C872" s="121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</row>
    <row r="873" spans="1:13" x14ac:dyDescent="0.25">
      <c r="A873" s="6"/>
      <c r="B873" s="7"/>
      <c r="C873" s="7" t="s">
        <v>3</v>
      </c>
      <c r="D873" s="7"/>
      <c r="E873" s="7"/>
      <c r="F873" s="7"/>
      <c r="G873" s="7"/>
      <c r="H873" s="8"/>
      <c r="I873" s="7" t="s">
        <v>4</v>
      </c>
      <c r="J873" s="8"/>
      <c r="K873" s="9" t="s">
        <v>5</v>
      </c>
      <c r="L873" s="10"/>
      <c r="M873" s="11"/>
    </row>
    <row r="874" spans="1:13" x14ac:dyDescent="0.25">
      <c r="A874" s="12"/>
      <c r="B874" s="2"/>
      <c r="C874" s="2"/>
      <c r="D874" s="2"/>
      <c r="E874" s="2"/>
      <c r="F874" s="2"/>
      <c r="G874" s="2"/>
      <c r="H874" s="13"/>
      <c r="I874" s="2"/>
      <c r="J874" s="13"/>
      <c r="K874" s="14" t="s">
        <v>7</v>
      </c>
      <c r="L874" s="15"/>
      <c r="M874" s="16" t="s">
        <v>8</v>
      </c>
    </row>
    <row r="875" spans="1:13" x14ac:dyDescent="0.25">
      <c r="A875" s="17"/>
      <c r="B875" s="18"/>
      <c r="C875" s="18"/>
      <c r="D875" s="18"/>
      <c r="E875" s="18"/>
      <c r="F875" s="18"/>
      <c r="G875" s="18"/>
      <c r="H875" s="19"/>
      <c r="I875" s="122" t="s">
        <v>9</v>
      </c>
      <c r="J875" s="123"/>
      <c r="K875" s="18" t="s">
        <v>10</v>
      </c>
      <c r="L875" s="19"/>
      <c r="M875" s="20" t="s">
        <v>11</v>
      </c>
    </row>
    <row r="876" spans="1:13" x14ac:dyDescent="0.25">
      <c r="A876" s="90"/>
      <c r="B876" s="91"/>
      <c r="C876" s="91"/>
      <c r="D876" s="91"/>
      <c r="E876" s="91"/>
      <c r="F876" s="91"/>
      <c r="G876" s="91"/>
      <c r="H876" s="92"/>
      <c r="I876" s="124">
        <v>1285.8</v>
      </c>
      <c r="J876" s="125"/>
      <c r="K876" s="126">
        <f>K882+K886</f>
        <v>8.98</v>
      </c>
      <c r="L876" s="145"/>
      <c r="M876" s="21">
        <f>M882+M886</f>
        <v>138557.80799999999</v>
      </c>
    </row>
    <row r="877" spans="1:13" x14ac:dyDescent="0.25">
      <c r="A877" s="22" t="s">
        <v>13</v>
      </c>
      <c r="F877" s="2"/>
      <c r="H877" s="13"/>
      <c r="J877" s="13"/>
      <c r="L877" s="13"/>
      <c r="M877" s="23"/>
    </row>
    <row r="878" spans="1:13" x14ac:dyDescent="0.25">
      <c r="A878" s="22" t="s">
        <v>14</v>
      </c>
      <c r="F878" s="2"/>
      <c r="H878" s="13"/>
      <c r="J878" s="13"/>
      <c r="L878" s="13"/>
      <c r="M878" s="23"/>
    </row>
    <row r="879" spans="1:13" x14ac:dyDescent="0.25">
      <c r="A879" s="24" t="s">
        <v>15</v>
      </c>
      <c r="B879" s="25"/>
      <c r="C879" s="25"/>
      <c r="D879" s="25"/>
      <c r="E879" s="25"/>
      <c r="F879" s="26"/>
      <c r="G879" s="25"/>
      <c r="H879" s="27"/>
      <c r="J879" s="13"/>
      <c r="L879" s="13"/>
      <c r="M879" s="23"/>
    </row>
    <row r="880" spans="1:13" x14ac:dyDescent="0.25">
      <c r="A880" s="24" t="s">
        <v>16</v>
      </c>
      <c r="B880" s="25"/>
      <c r="C880" s="25"/>
      <c r="D880" s="25"/>
      <c r="E880" s="25"/>
      <c r="F880" s="26"/>
      <c r="G880" s="25"/>
      <c r="H880" s="27"/>
      <c r="J880" s="13"/>
      <c r="L880" s="13"/>
      <c r="M880" s="23"/>
    </row>
    <row r="881" spans="1:13" x14ac:dyDescent="0.25">
      <c r="A881" s="24" t="s">
        <v>122</v>
      </c>
      <c r="B881" s="25"/>
      <c r="C881" s="25"/>
      <c r="D881" s="25"/>
      <c r="E881" s="25"/>
      <c r="F881" s="26"/>
      <c r="G881" s="25"/>
      <c r="H881" s="27"/>
      <c r="J881" s="13"/>
      <c r="L881" s="13"/>
      <c r="M881" s="23"/>
    </row>
    <row r="882" spans="1:13" x14ac:dyDescent="0.25">
      <c r="A882" s="24"/>
      <c r="B882" s="25"/>
      <c r="C882" s="25"/>
      <c r="D882" s="25"/>
      <c r="E882" s="25"/>
      <c r="F882" s="26"/>
      <c r="G882" s="25"/>
      <c r="H882" s="27"/>
      <c r="J882" s="13"/>
      <c r="K882" s="112">
        <v>4.93</v>
      </c>
      <c r="L882" s="113"/>
      <c r="M882" s="23">
        <f>K882*I876*12</f>
        <v>76067.928</v>
      </c>
    </row>
    <row r="883" spans="1:13" x14ac:dyDescent="0.25">
      <c r="A883" s="22" t="s">
        <v>22</v>
      </c>
      <c r="B883" s="25"/>
      <c r="C883" s="25"/>
      <c r="D883" s="25"/>
      <c r="E883" s="25"/>
      <c r="F883" s="26"/>
      <c r="G883" s="25"/>
      <c r="H883" s="27"/>
      <c r="J883" s="13"/>
      <c r="L883" s="13"/>
      <c r="M883" s="23"/>
    </row>
    <row r="884" spans="1:13" x14ac:dyDescent="0.25">
      <c r="A884" s="24" t="s">
        <v>23</v>
      </c>
      <c r="B884" s="25"/>
      <c r="C884" s="25"/>
      <c r="D884" s="25"/>
      <c r="E884" s="25"/>
      <c r="F884" s="26"/>
      <c r="G884" s="25"/>
      <c r="H884" s="27"/>
      <c r="J884" s="13"/>
      <c r="L884" s="13"/>
      <c r="M884" s="23"/>
    </row>
    <row r="885" spans="1:13" x14ac:dyDescent="0.25">
      <c r="A885" s="24" t="s">
        <v>69</v>
      </c>
      <c r="B885" s="25"/>
      <c r="C885" s="25"/>
      <c r="D885" s="25"/>
      <c r="E885" s="25"/>
      <c r="F885" s="26"/>
      <c r="G885" s="25"/>
      <c r="H885" s="27"/>
      <c r="J885" s="13"/>
      <c r="L885" s="13"/>
      <c r="M885" s="23"/>
    </row>
    <row r="886" spans="1:13" x14ac:dyDescent="0.25">
      <c r="A886" s="24"/>
      <c r="B886" s="25"/>
      <c r="C886" s="25"/>
      <c r="D886" s="25"/>
      <c r="E886" s="25"/>
      <c r="F886" s="26"/>
      <c r="G886" s="25"/>
      <c r="H886" s="27"/>
      <c r="I886" s="17"/>
      <c r="J886" s="19"/>
      <c r="K886" s="138">
        <v>4.05</v>
      </c>
      <c r="L886" s="139"/>
      <c r="M886" s="21">
        <f>K886*I876*12</f>
        <v>62489.88</v>
      </c>
    </row>
    <row r="887" spans="1:13" x14ac:dyDescent="0.25">
      <c r="A887" s="128" t="s">
        <v>28</v>
      </c>
      <c r="B887" s="129"/>
      <c r="C887" s="129"/>
      <c r="D887" s="129"/>
      <c r="E887" s="129"/>
      <c r="F887" s="129"/>
      <c r="G887" s="129"/>
      <c r="H887" s="130"/>
      <c r="I887" s="2" t="s">
        <v>29</v>
      </c>
      <c r="J887" s="13"/>
      <c r="K887" s="2"/>
      <c r="L887" s="13"/>
      <c r="M887" s="23"/>
    </row>
    <row r="888" spans="1:13" x14ac:dyDescent="0.25">
      <c r="A888" s="12"/>
      <c r="B888" s="2"/>
      <c r="C888" s="2"/>
      <c r="D888" s="2"/>
      <c r="E888" s="2"/>
      <c r="F888" s="2"/>
      <c r="G888" s="2"/>
      <c r="H888" s="13"/>
      <c r="I888" s="2" t="s">
        <v>30</v>
      </c>
      <c r="J888" s="13"/>
      <c r="K888" s="2"/>
      <c r="L888" s="13"/>
      <c r="M888" s="23"/>
    </row>
    <row r="889" spans="1:13" x14ac:dyDescent="0.25">
      <c r="A889" s="12"/>
      <c r="B889" s="2"/>
      <c r="C889" s="2"/>
      <c r="D889" s="2"/>
      <c r="E889" s="2"/>
      <c r="F889" s="2"/>
      <c r="G889" s="2"/>
      <c r="H889" s="13"/>
      <c r="I889" s="2" t="s">
        <v>31</v>
      </c>
      <c r="J889" s="13"/>
      <c r="K889" s="108">
        <v>1.1200000000000001</v>
      </c>
      <c r="L889" s="109"/>
      <c r="M889" s="23">
        <f>K889*12*I876</f>
        <v>17281.152000000002</v>
      </c>
    </row>
    <row r="890" spans="1:13" x14ac:dyDescent="0.25">
      <c r="A890" s="12"/>
      <c r="B890" s="2"/>
      <c r="C890" s="2"/>
      <c r="D890" s="2"/>
      <c r="E890" s="2"/>
      <c r="F890" s="2"/>
      <c r="G890" s="2"/>
      <c r="H890" s="13"/>
      <c r="I890" s="2" t="s">
        <v>32</v>
      </c>
      <c r="J890" s="13"/>
      <c r="K890" s="2"/>
      <c r="L890" s="13"/>
      <c r="M890" s="23"/>
    </row>
    <row r="891" spans="1:13" x14ac:dyDescent="0.25">
      <c r="A891" s="17"/>
      <c r="B891" s="18"/>
      <c r="C891" s="18"/>
      <c r="D891" s="18"/>
      <c r="E891" s="18"/>
      <c r="F891" s="18"/>
      <c r="G891" s="18"/>
      <c r="H891" s="19"/>
      <c r="I891" s="18" t="s">
        <v>33</v>
      </c>
      <c r="J891" s="19"/>
      <c r="K891" s="18"/>
      <c r="L891" s="19"/>
      <c r="M891" s="21"/>
    </row>
    <row r="892" spans="1:13" x14ac:dyDescent="0.25">
      <c r="A892" s="90" t="s">
        <v>34</v>
      </c>
      <c r="B892" s="91"/>
      <c r="C892" s="91"/>
      <c r="D892" s="91"/>
      <c r="E892" s="91"/>
      <c r="F892" s="91"/>
      <c r="G892" s="91"/>
      <c r="H892" s="92"/>
      <c r="I892" s="31" t="s">
        <v>46</v>
      </c>
      <c r="J892" s="32"/>
      <c r="K892" s="88">
        <v>2.4900000000000002</v>
      </c>
      <c r="L892" s="89"/>
      <c r="M892" s="33">
        <f>K892*12*I876</f>
        <v>38419.704000000005</v>
      </c>
    </row>
    <row r="893" spans="1:13" x14ac:dyDescent="0.25">
      <c r="A893" s="131" t="s">
        <v>74</v>
      </c>
      <c r="B893" s="132"/>
      <c r="C893" s="132"/>
      <c r="D893" s="132"/>
      <c r="E893" s="132"/>
      <c r="F893" s="132"/>
      <c r="G893" s="132"/>
      <c r="H893" s="133"/>
      <c r="I893" s="52"/>
      <c r="J893" s="13"/>
      <c r="K893" s="149">
        <f>K894+K900</f>
        <v>1.8900000000000001</v>
      </c>
      <c r="L893" s="150"/>
      <c r="M893" s="53">
        <f>M894+M900</f>
        <v>29161.944</v>
      </c>
    </row>
    <row r="894" spans="1:13" x14ac:dyDescent="0.25">
      <c r="A894" s="114" t="s">
        <v>75</v>
      </c>
      <c r="B894" s="115"/>
      <c r="C894" s="115"/>
      <c r="D894" s="115"/>
      <c r="E894" s="115"/>
      <c r="F894" s="115"/>
      <c r="G894" s="115"/>
      <c r="H894" s="116"/>
      <c r="J894" s="13"/>
      <c r="K894" s="108">
        <f>K895+K896+K897+K899</f>
        <v>1.1100000000000001</v>
      </c>
      <c r="L894" s="109"/>
      <c r="M894" s="46">
        <f>M895+M896+M897+M899</f>
        <v>17126.856</v>
      </c>
    </row>
    <row r="895" spans="1:13" x14ac:dyDescent="0.25">
      <c r="A895" s="12" t="s">
        <v>76</v>
      </c>
      <c r="H895" s="13"/>
      <c r="I895" t="s">
        <v>77</v>
      </c>
      <c r="J895" s="13"/>
      <c r="K895" s="112">
        <v>0.81</v>
      </c>
      <c r="L895" s="113"/>
      <c r="M895" s="23">
        <f>K895*12*I876</f>
        <v>12497.976000000001</v>
      </c>
    </row>
    <row r="896" spans="1:13" x14ac:dyDescent="0.25">
      <c r="A896" s="12" t="s">
        <v>78</v>
      </c>
      <c r="H896" s="13"/>
      <c r="I896" t="s">
        <v>79</v>
      </c>
      <c r="J896" s="13"/>
      <c r="K896" s="112">
        <v>0.18</v>
      </c>
      <c r="L896" s="113"/>
      <c r="M896" s="23">
        <f>K896*12*I876</f>
        <v>2777.328</v>
      </c>
    </row>
    <row r="897" spans="1:13" x14ac:dyDescent="0.25">
      <c r="A897" s="12" t="s">
        <v>80</v>
      </c>
      <c r="H897" s="13"/>
      <c r="I897" t="s">
        <v>81</v>
      </c>
      <c r="J897" s="13"/>
      <c r="K897" s="112">
        <v>0.08</v>
      </c>
      <c r="L897" s="113"/>
      <c r="M897" s="23">
        <f>K897*12*I876</f>
        <v>1234.3679999999999</v>
      </c>
    </row>
    <row r="898" spans="1:13" x14ac:dyDescent="0.25">
      <c r="A898" s="12" t="s">
        <v>82</v>
      </c>
      <c r="H898" s="13"/>
      <c r="J898" s="13"/>
      <c r="L898" s="13"/>
      <c r="M898" s="23"/>
    </row>
    <row r="899" spans="1:13" x14ac:dyDescent="0.25">
      <c r="A899" s="12" t="s">
        <v>83</v>
      </c>
      <c r="H899" s="13"/>
      <c r="I899" t="s">
        <v>84</v>
      </c>
      <c r="J899" s="13"/>
      <c r="K899" s="112">
        <v>0.04</v>
      </c>
      <c r="L899" s="113"/>
      <c r="M899" s="23">
        <f>K899*12*I876</f>
        <v>617.18399999999997</v>
      </c>
    </row>
    <row r="900" spans="1:13" x14ac:dyDescent="0.25">
      <c r="A900" s="114" t="s">
        <v>85</v>
      </c>
      <c r="B900" s="115"/>
      <c r="C900" s="115"/>
      <c r="D900" s="115"/>
      <c r="E900" s="115"/>
      <c r="F900" s="115"/>
      <c r="G900" s="115"/>
      <c r="H900" s="116"/>
      <c r="J900" s="13"/>
      <c r="K900" s="108">
        <f>K901+K902+K903</f>
        <v>0.78</v>
      </c>
      <c r="L900" s="109"/>
      <c r="M900" s="46">
        <f>M901+M902+M903</f>
        <v>12035.088</v>
      </c>
    </row>
    <row r="901" spans="1:13" x14ac:dyDescent="0.25">
      <c r="A901" s="12" t="s">
        <v>86</v>
      </c>
      <c r="H901" s="13"/>
      <c r="I901" t="s">
        <v>81</v>
      </c>
      <c r="J901" s="13"/>
      <c r="K901" s="112">
        <v>0.28000000000000003</v>
      </c>
      <c r="L901" s="113"/>
      <c r="M901" s="23">
        <f>K901*12*I876</f>
        <v>4320.2880000000005</v>
      </c>
    </row>
    <row r="902" spans="1:13" x14ac:dyDescent="0.25">
      <c r="A902" s="12" t="s">
        <v>87</v>
      </c>
      <c r="H902" s="13"/>
      <c r="I902" t="s">
        <v>77</v>
      </c>
      <c r="J902" s="13"/>
      <c r="K902" s="112">
        <v>0.46</v>
      </c>
      <c r="L902" s="113"/>
      <c r="M902" s="23">
        <f>K902*12*I876</f>
        <v>7097.616</v>
      </c>
    </row>
    <row r="903" spans="1:13" x14ac:dyDescent="0.25">
      <c r="A903" s="12" t="s">
        <v>88</v>
      </c>
      <c r="H903" s="13"/>
      <c r="I903" t="s">
        <v>81</v>
      </c>
      <c r="J903" s="13"/>
      <c r="K903" s="138">
        <v>0.04</v>
      </c>
      <c r="L903" s="139"/>
      <c r="M903" s="21">
        <f>K903*12*I876</f>
        <v>617.18399999999997</v>
      </c>
    </row>
    <row r="904" spans="1:13" ht="15.75" x14ac:dyDescent="0.25">
      <c r="A904" s="85" t="s">
        <v>36</v>
      </c>
      <c r="B904" s="86"/>
      <c r="C904" s="86"/>
      <c r="D904" s="86"/>
      <c r="E904" s="86"/>
      <c r="F904" s="86"/>
      <c r="G904" s="86"/>
      <c r="H904" s="87"/>
      <c r="I904" s="34"/>
      <c r="J904" s="32"/>
      <c r="K904" s="88">
        <f>K905+K906+K908+K910+K911</f>
        <v>2.13</v>
      </c>
      <c r="L904" s="89"/>
      <c r="M904" s="35">
        <f>M905+M906+M908+M910+M911</f>
        <v>32865.048000000003</v>
      </c>
    </row>
    <row r="905" spans="1:13" x14ac:dyDescent="0.25">
      <c r="A905" s="36" t="s">
        <v>123</v>
      </c>
      <c r="B905" s="37"/>
      <c r="C905" s="38"/>
      <c r="D905" s="38"/>
      <c r="E905" s="38"/>
      <c r="F905" s="38"/>
      <c r="G905" s="38"/>
      <c r="H905" s="13"/>
      <c r="I905" s="95" t="s">
        <v>38</v>
      </c>
      <c r="J905" s="96"/>
      <c r="K905" s="117">
        <v>0.56999999999999995</v>
      </c>
      <c r="L905" s="118"/>
      <c r="M905" s="23">
        <f>K905*12*I876</f>
        <v>8794.8719999999994</v>
      </c>
    </row>
    <row r="906" spans="1:13" x14ac:dyDescent="0.25">
      <c r="A906" s="36" t="s">
        <v>39</v>
      </c>
      <c r="B906" s="37"/>
      <c r="C906" s="38"/>
      <c r="D906" s="38"/>
      <c r="E906" s="38"/>
      <c r="F906" s="38"/>
      <c r="G906" s="38"/>
      <c r="H906" s="13"/>
      <c r="I906" s="95" t="s">
        <v>90</v>
      </c>
      <c r="J906" s="96"/>
      <c r="K906" s="97">
        <v>1.35</v>
      </c>
      <c r="L906" s="98"/>
      <c r="M906" s="23">
        <f>K906*12*I876</f>
        <v>20829.960000000003</v>
      </c>
    </row>
    <row r="907" spans="1:13" x14ac:dyDescent="0.25">
      <c r="A907" s="36" t="s">
        <v>41</v>
      </c>
      <c r="B907" s="37"/>
      <c r="C907" s="38"/>
      <c r="D907" s="38"/>
      <c r="E907" s="38"/>
      <c r="F907" s="38"/>
      <c r="G907" s="38"/>
      <c r="H907" s="13"/>
      <c r="I907" s="39"/>
      <c r="J907" s="15"/>
      <c r="K907" s="40"/>
      <c r="L907" s="41"/>
      <c r="M907" s="23"/>
    </row>
    <row r="908" spans="1:13" x14ac:dyDescent="0.25">
      <c r="A908" s="36" t="s">
        <v>42</v>
      </c>
      <c r="B908" s="37"/>
      <c r="C908" s="38"/>
      <c r="D908" s="38"/>
      <c r="E908" s="38"/>
      <c r="F908" s="38"/>
      <c r="G908" s="38"/>
      <c r="H908" s="13"/>
      <c r="I908" s="95" t="s">
        <v>43</v>
      </c>
      <c r="J908" s="96"/>
      <c r="K908" s="97">
        <v>0.09</v>
      </c>
      <c r="L908" s="98"/>
      <c r="M908" s="23">
        <f>K908*12*I876</f>
        <v>1388.664</v>
      </c>
    </row>
    <row r="909" spans="1:13" x14ac:dyDescent="0.25">
      <c r="A909" s="36" t="s">
        <v>44</v>
      </c>
      <c r="B909" s="37"/>
      <c r="C909" s="38"/>
      <c r="D909" s="38"/>
      <c r="E909" s="38"/>
      <c r="F909" s="38"/>
      <c r="G909" s="38"/>
      <c r="H909" s="13"/>
      <c r="I909" s="39"/>
      <c r="J909" s="15"/>
      <c r="K909" s="40"/>
      <c r="L909" s="41"/>
      <c r="M909" s="23"/>
    </row>
    <row r="910" spans="1:13" x14ac:dyDescent="0.25">
      <c r="A910" s="36" t="s">
        <v>45</v>
      </c>
      <c r="B910" s="37"/>
      <c r="C910" s="38"/>
      <c r="D910" s="38"/>
      <c r="E910" s="38"/>
      <c r="F910" s="38"/>
      <c r="G910" s="38"/>
      <c r="H910" s="13"/>
      <c r="I910" s="95" t="s">
        <v>43</v>
      </c>
      <c r="J910" s="96"/>
      <c r="K910" s="97">
        <v>0.06</v>
      </c>
      <c r="L910" s="98"/>
      <c r="M910" s="23">
        <f>K910*12*I876</f>
        <v>925.77599999999995</v>
      </c>
    </row>
    <row r="911" spans="1:13" x14ac:dyDescent="0.25">
      <c r="A911" s="42" t="s">
        <v>112</v>
      </c>
      <c r="B911" s="37"/>
      <c r="C911" s="38"/>
      <c r="D911" s="38"/>
      <c r="E911" s="38"/>
      <c r="F911" s="38"/>
      <c r="G911" s="38"/>
      <c r="H911" s="13"/>
      <c r="I911" s="95" t="s">
        <v>46</v>
      </c>
      <c r="J911" s="96"/>
      <c r="K911" s="99">
        <v>0.06</v>
      </c>
      <c r="L911" s="100"/>
      <c r="M911" s="21">
        <f>K911*12*I876</f>
        <v>925.77599999999995</v>
      </c>
    </row>
    <row r="912" spans="1:13" ht="15.75" x14ac:dyDescent="0.25">
      <c r="A912" s="85" t="s">
        <v>50</v>
      </c>
      <c r="B912" s="86"/>
      <c r="C912" s="86"/>
      <c r="D912" s="86"/>
      <c r="E912" s="86"/>
      <c r="F912" s="86"/>
      <c r="G912" s="86"/>
      <c r="H912" s="87"/>
      <c r="I912" s="34"/>
      <c r="J912" s="32"/>
      <c r="K912" s="101">
        <v>5.67</v>
      </c>
      <c r="L912" s="102"/>
      <c r="M912" s="35">
        <f>K912*12*I876</f>
        <v>87485.83199999998</v>
      </c>
    </row>
    <row r="913" spans="1:13" x14ac:dyDescent="0.25">
      <c r="A913" s="90" t="s">
        <v>59</v>
      </c>
      <c r="B913" s="91"/>
      <c r="C913" s="91"/>
      <c r="D913" s="91"/>
      <c r="E913" s="91"/>
      <c r="F913" s="91"/>
      <c r="G913" s="91"/>
      <c r="H913" s="92"/>
      <c r="J913" s="47"/>
      <c r="K913" s="88">
        <f>K882+K886+K889+K892+K893+K912+K904</f>
        <v>22.28</v>
      </c>
      <c r="L913" s="89"/>
      <c r="M913" s="21">
        <f>M876+M889+M892+M893+M904+M912</f>
        <v>343771.48799999995</v>
      </c>
    </row>
    <row r="914" spans="1:13" x14ac:dyDescent="0.25">
      <c r="A914" s="90" t="s">
        <v>60</v>
      </c>
      <c r="B914" s="91"/>
      <c r="C914" s="91"/>
      <c r="D914" s="91"/>
      <c r="E914" s="91"/>
      <c r="F914" s="91"/>
      <c r="G914" s="91"/>
      <c r="H914" s="92"/>
      <c r="I914" s="34"/>
      <c r="J914" s="48"/>
      <c r="K914" s="110">
        <v>17.8</v>
      </c>
      <c r="L914" s="111"/>
      <c r="M914" s="21">
        <f>K914*12*I876</f>
        <v>274646.88</v>
      </c>
    </row>
    <row r="915" spans="1:13" ht="15.75" x14ac:dyDescent="0.25">
      <c r="A915" s="85" t="s">
        <v>61</v>
      </c>
      <c r="B915" s="86"/>
      <c r="C915" s="86"/>
      <c r="D915" s="86"/>
      <c r="E915" s="86"/>
      <c r="F915" s="86"/>
      <c r="G915" s="86"/>
      <c r="H915" s="87"/>
      <c r="I915" s="34"/>
      <c r="J915" s="32"/>
      <c r="K915" s="88">
        <v>3.45</v>
      </c>
      <c r="L915" s="89"/>
      <c r="M915" s="21">
        <f>K915*12*I876</f>
        <v>53232.12</v>
      </c>
    </row>
    <row r="916" spans="1:13" ht="15.75" x14ac:dyDescent="0.25">
      <c r="A916" s="85" t="s">
        <v>62</v>
      </c>
      <c r="B916" s="86"/>
      <c r="C916" s="86"/>
      <c r="D916" s="86"/>
      <c r="E916" s="86"/>
      <c r="F916" s="86"/>
      <c r="G916" s="86"/>
      <c r="H916" s="87"/>
      <c r="I916" s="34"/>
      <c r="J916" s="32"/>
      <c r="K916" s="88">
        <v>0.81</v>
      </c>
      <c r="L916" s="89"/>
      <c r="M916" s="21">
        <f>K916*12*I876</f>
        <v>12497.976000000001</v>
      </c>
    </row>
    <row r="917" spans="1:13" x14ac:dyDescent="0.25">
      <c r="A917" s="90" t="s">
        <v>92</v>
      </c>
      <c r="B917" s="91"/>
      <c r="C917" s="91"/>
      <c r="D917" s="91"/>
      <c r="E917" s="91"/>
      <c r="F917" s="91"/>
      <c r="G917" s="91"/>
      <c r="H917" s="92"/>
      <c r="I917" s="34"/>
      <c r="J917" s="32"/>
      <c r="K917" s="93">
        <v>1.32</v>
      </c>
      <c r="L917" s="94"/>
      <c r="M917" s="21">
        <f>K917*12*I876</f>
        <v>20367.072</v>
      </c>
    </row>
    <row r="918" spans="1:13" ht="15.75" x14ac:dyDescent="0.25">
      <c r="A918" s="49" t="s">
        <v>124</v>
      </c>
      <c r="B918" s="50"/>
      <c r="C918" s="50"/>
      <c r="D918" s="50"/>
      <c r="E918" s="50"/>
      <c r="F918" s="50"/>
      <c r="G918" s="50"/>
      <c r="H918" s="51"/>
      <c r="I918" s="34"/>
      <c r="J918" s="32"/>
      <c r="K918" s="88">
        <v>0.99</v>
      </c>
      <c r="L918" s="89"/>
      <c r="M918" s="21">
        <f>K918*12*I876</f>
        <v>15275.303999999998</v>
      </c>
    </row>
    <row r="919" spans="1:13" ht="15.75" x14ac:dyDescent="0.25">
      <c r="A919" s="49" t="s">
        <v>63</v>
      </c>
      <c r="B919" s="50"/>
      <c r="C919" s="50"/>
      <c r="D919" s="50"/>
      <c r="E919" s="50"/>
      <c r="F919" s="50"/>
      <c r="G919" s="50"/>
      <c r="H919" s="51"/>
      <c r="I919" s="34"/>
      <c r="J919" s="32"/>
      <c r="K919" s="88">
        <v>0.08</v>
      </c>
      <c r="L919" s="89"/>
      <c r="M919" s="21">
        <f>K919*12*I876</f>
        <v>1234.3679999999999</v>
      </c>
    </row>
    <row r="920" spans="1:13" ht="15.75" x14ac:dyDescent="0.25">
      <c r="A920" s="49" t="s">
        <v>64</v>
      </c>
      <c r="B920" s="50"/>
      <c r="C920" s="50"/>
      <c r="D920" s="50"/>
      <c r="E920" s="50"/>
      <c r="F920" s="50"/>
      <c r="G920" s="50"/>
      <c r="H920" s="51"/>
      <c r="I920" s="34"/>
      <c r="J920" s="32"/>
      <c r="K920" s="88">
        <v>0.54</v>
      </c>
      <c r="L920" s="89"/>
      <c r="M920" s="21">
        <f>K920*12*I876</f>
        <v>8331.9840000000004</v>
      </c>
    </row>
    <row r="921" spans="1:13" x14ac:dyDescent="0.25">
      <c r="A921" s="90" t="s">
        <v>65</v>
      </c>
      <c r="B921" s="91"/>
      <c r="C921" s="91"/>
      <c r="D921" s="91"/>
      <c r="E921" s="91"/>
      <c r="F921" s="91"/>
      <c r="G921" s="91"/>
      <c r="H921" s="92"/>
      <c r="I921" s="34"/>
      <c r="J921" s="48"/>
      <c r="K921" s="88">
        <f>K913+K915+K916+K917+K914+K918+K919+K920</f>
        <v>47.269999999999996</v>
      </c>
      <c r="L921" s="89"/>
      <c r="M921" s="21">
        <f>M913+M914+M915+M916+M917+M918+M919+M920</f>
        <v>729357.19200000016</v>
      </c>
    </row>
    <row r="922" spans="1:13" x14ac:dyDescent="0.25">
      <c r="M922" s="5"/>
    </row>
    <row r="923" spans="1:13" x14ac:dyDescent="0.25">
      <c r="A923" s="119" t="s">
        <v>0</v>
      </c>
      <c r="B923" s="119"/>
      <c r="C923" s="119"/>
      <c r="D923" s="119"/>
      <c r="E923" s="119"/>
      <c r="F923" s="119"/>
      <c r="G923" s="119"/>
      <c r="H923" s="119"/>
      <c r="I923" s="119"/>
      <c r="J923" s="119"/>
      <c r="K923" s="119"/>
      <c r="L923" s="119"/>
      <c r="M923" s="5"/>
    </row>
    <row r="924" spans="1:13" x14ac:dyDescent="0.25">
      <c r="A924" s="120" t="s">
        <v>1</v>
      </c>
      <c r="B924" s="120"/>
      <c r="C924" s="120"/>
      <c r="D924" s="120"/>
      <c r="E924" s="120"/>
      <c r="F924" s="120"/>
      <c r="G924" s="120"/>
      <c r="H924" s="120"/>
      <c r="I924" s="120"/>
      <c r="J924" s="120"/>
      <c r="K924" s="120"/>
      <c r="L924" s="120"/>
      <c r="M924" s="120"/>
    </row>
    <row r="925" spans="1:13" x14ac:dyDescent="0.25">
      <c r="A925" s="121" t="s">
        <v>125</v>
      </c>
      <c r="B925" s="121"/>
      <c r="C925" s="121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</row>
    <row r="926" spans="1:13" x14ac:dyDescent="0.25">
      <c r="A926" s="6"/>
      <c r="B926" s="7"/>
      <c r="C926" s="7" t="s">
        <v>3</v>
      </c>
      <c r="D926" s="7"/>
      <c r="E926" s="7"/>
      <c r="F926" s="7"/>
      <c r="G926" s="7"/>
      <c r="H926" s="8"/>
      <c r="I926" s="7" t="s">
        <v>4</v>
      </c>
      <c r="J926" s="8"/>
      <c r="K926" s="9" t="s">
        <v>5</v>
      </c>
      <c r="L926" s="10"/>
      <c r="M926" s="11"/>
    </row>
    <row r="927" spans="1:13" x14ac:dyDescent="0.25">
      <c r="A927" s="12"/>
      <c r="B927" s="2"/>
      <c r="C927" s="2"/>
      <c r="D927" s="2"/>
      <c r="E927" s="2"/>
      <c r="F927" s="2"/>
      <c r="G927" s="2"/>
      <c r="H927" s="13"/>
      <c r="I927" s="2"/>
      <c r="J927" s="13"/>
      <c r="K927" s="14" t="s">
        <v>7</v>
      </c>
      <c r="L927" s="15"/>
      <c r="M927" s="16" t="s">
        <v>8</v>
      </c>
    </row>
    <row r="928" spans="1:13" x14ac:dyDescent="0.25">
      <c r="A928" s="17"/>
      <c r="B928" s="18"/>
      <c r="C928" s="18"/>
      <c r="D928" s="18"/>
      <c r="E928" s="18"/>
      <c r="F928" s="18"/>
      <c r="G928" s="18"/>
      <c r="H928" s="19"/>
      <c r="I928" s="122" t="s">
        <v>9</v>
      </c>
      <c r="J928" s="123"/>
      <c r="K928" s="18" t="s">
        <v>10</v>
      </c>
      <c r="L928" s="19"/>
      <c r="M928" s="20" t="s">
        <v>11</v>
      </c>
    </row>
    <row r="929" spans="1:13" x14ac:dyDescent="0.25">
      <c r="A929" s="90"/>
      <c r="B929" s="91"/>
      <c r="C929" s="91"/>
      <c r="D929" s="91"/>
      <c r="E929" s="91"/>
      <c r="F929" s="91"/>
      <c r="G929" s="91"/>
      <c r="H929" s="92"/>
      <c r="I929" s="124">
        <v>677.4</v>
      </c>
      <c r="J929" s="125"/>
      <c r="K929" s="126">
        <f>K934+K937</f>
        <v>8.98</v>
      </c>
      <c r="L929" s="145"/>
      <c r="M929" s="21">
        <f>M934+M937</f>
        <v>72996.623999999996</v>
      </c>
    </row>
    <row r="930" spans="1:13" x14ac:dyDescent="0.25">
      <c r="A930" s="22" t="s">
        <v>13</v>
      </c>
      <c r="F930" s="2"/>
      <c r="H930" s="13"/>
      <c r="J930" s="13"/>
      <c r="L930" s="13"/>
      <c r="M930" s="23"/>
    </row>
    <row r="931" spans="1:13" x14ac:dyDescent="0.25">
      <c r="A931" s="22" t="s">
        <v>14</v>
      </c>
      <c r="F931" s="2"/>
      <c r="H931" s="13"/>
      <c r="J931" s="13"/>
      <c r="L931" s="13"/>
      <c r="M931" s="23"/>
    </row>
    <row r="932" spans="1:13" x14ac:dyDescent="0.25">
      <c r="A932" s="24" t="s">
        <v>15</v>
      </c>
      <c r="B932" s="25"/>
      <c r="C932" s="25"/>
      <c r="D932" s="25"/>
      <c r="E932" s="25"/>
      <c r="F932" s="26"/>
      <c r="G932" s="25"/>
      <c r="H932" s="27"/>
      <c r="J932" s="13"/>
      <c r="L932" s="13"/>
      <c r="M932" s="23"/>
    </row>
    <row r="933" spans="1:13" x14ac:dyDescent="0.25">
      <c r="A933" s="24" t="s">
        <v>16</v>
      </c>
      <c r="B933" s="25"/>
      <c r="C933" s="25"/>
      <c r="D933" s="25"/>
      <c r="E933" s="25"/>
      <c r="F933" s="26"/>
      <c r="G933" s="25"/>
      <c r="H933" s="27"/>
      <c r="J933" s="13"/>
      <c r="L933" s="13"/>
      <c r="M933" s="23"/>
    </row>
    <row r="934" spans="1:13" x14ac:dyDescent="0.25">
      <c r="A934" s="24" t="s">
        <v>111</v>
      </c>
      <c r="B934" s="25"/>
      <c r="C934" s="25"/>
      <c r="D934" s="25"/>
      <c r="E934" s="25"/>
      <c r="F934" s="26"/>
      <c r="G934" s="25"/>
      <c r="H934" s="27"/>
      <c r="J934" s="13"/>
      <c r="K934" s="95">
        <v>4.93</v>
      </c>
      <c r="L934" s="96"/>
      <c r="M934" s="23">
        <f>K934*I929*12</f>
        <v>40074.983999999997</v>
      </c>
    </row>
    <row r="935" spans="1:13" x14ac:dyDescent="0.25">
      <c r="A935" s="22" t="s">
        <v>22</v>
      </c>
      <c r="B935" s="25"/>
      <c r="C935" s="25"/>
      <c r="D935" s="25"/>
      <c r="E935" s="25"/>
      <c r="F935" s="26"/>
      <c r="G935" s="25"/>
      <c r="H935" s="27"/>
      <c r="J935" s="13"/>
      <c r="L935" s="13"/>
      <c r="M935" s="23"/>
    </row>
    <row r="936" spans="1:13" x14ac:dyDescent="0.25">
      <c r="A936" s="24" t="s">
        <v>23</v>
      </c>
      <c r="B936" s="25"/>
      <c r="C936" s="25"/>
      <c r="D936" s="25"/>
      <c r="E936" s="25"/>
      <c r="F936" s="26"/>
      <c r="G936" s="25"/>
      <c r="H936" s="27"/>
      <c r="J936" s="13"/>
      <c r="L936" s="13"/>
      <c r="M936" s="23"/>
    </row>
    <row r="937" spans="1:13" x14ac:dyDescent="0.25">
      <c r="A937" s="24" t="s">
        <v>69</v>
      </c>
      <c r="B937" s="25"/>
      <c r="C937" s="25"/>
      <c r="D937" s="25"/>
      <c r="E937" s="25"/>
      <c r="F937" s="26"/>
      <c r="G937" s="25"/>
      <c r="H937" s="27"/>
      <c r="J937" s="13"/>
      <c r="K937" s="95">
        <v>4.05</v>
      </c>
      <c r="L937" s="96"/>
      <c r="M937" s="23">
        <f>K937*I929*12</f>
        <v>32921.64</v>
      </c>
    </row>
    <row r="938" spans="1:13" x14ac:dyDescent="0.25">
      <c r="A938" s="128" t="s">
        <v>28</v>
      </c>
      <c r="B938" s="129"/>
      <c r="C938" s="129"/>
      <c r="D938" s="129"/>
      <c r="E938" s="129"/>
      <c r="F938" s="129"/>
      <c r="G938" s="129"/>
      <c r="H938" s="130"/>
      <c r="I938" s="6" t="s">
        <v>29</v>
      </c>
      <c r="J938" s="8"/>
      <c r="K938" s="7"/>
      <c r="L938" s="8"/>
      <c r="M938" s="11"/>
    </row>
    <row r="939" spans="1:13" x14ac:dyDescent="0.25">
      <c r="A939" s="12"/>
      <c r="B939" s="2"/>
      <c r="C939" s="2"/>
      <c r="D939" s="2"/>
      <c r="E939" s="2"/>
      <c r="F939" s="2"/>
      <c r="G939" s="2"/>
      <c r="H939" s="13"/>
      <c r="I939" s="12" t="s">
        <v>30</v>
      </c>
      <c r="J939" s="13"/>
      <c r="K939" s="2"/>
      <c r="L939" s="13"/>
      <c r="M939" s="23"/>
    </row>
    <row r="940" spans="1:13" x14ac:dyDescent="0.25">
      <c r="A940" s="12"/>
      <c r="B940" s="2"/>
      <c r="C940" s="2"/>
      <c r="D940" s="2"/>
      <c r="E940" s="2"/>
      <c r="F940" s="2"/>
      <c r="G940" s="2"/>
      <c r="H940" s="13"/>
      <c r="I940" s="12" t="s">
        <v>31</v>
      </c>
      <c r="J940" s="13"/>
      <c r="K940" s="108">
        <v>1.1200000000000001</v>
      </c>
      <c r="L940" s="109"/>
      <c r="M940" s="23">
        <f>K940*12*I929</f>
        <v>9104.2560000000012</v>
      </c>
    </row>
    <row r="941" spans="1:13" x14ac:dyDescent="0.25">
      <c r="A941" s="12"/>
      <c r="B941" s="2"/>
      <c r="C941" s="2"/>
      <c r="D941" s="2"/>
      <c r="E941" s="2"/>
      <c r="F941" s="2"/>
      <c r="G941" s="2"/>
      <c r="H941" s="13"/>
      <c r="I941" s="12" t="s">
        <v>32</v>
      </c>
      <c r="J941" s="13"/>
      <c r="K941" s="2"/>
      <c r="L941" s="13"/>
      <c r="M941" s="23"/>
    </row>
    <row r="942" spans="1:13" x14ac:dyDescent="0.25">
      <c r="A942" s="17"/>
      <c r="B942" s="18"/>
      <c r="C942" s="18"/>
      <c r="D942" s="18"/>
      <c r="E942" s="18"/>
      <c r="F942" s="18"/>
      <c r="G942" s="18"/>
      <c r="H942" s="19"/>
      <c r="I942" s="17" t="s">
        <v>33</v>
      </c>
      <c r="J942" s="19"/>
      <c r="K942" s="18"/>
      <c r="L942" s="19"/>
      <c r="M942" s="21"/>
    </row>
    <row r="943" spans="1:13" x14ac:dyDescent="0.25">
      <c r="A943" s="90" t="s">
        <v>34</v>
      </c>
      <c r="B943" s="91"/>
      <c r="C943" s="91"/>
      <c r="D943" s="91"/>
      <c r="E943" s="91"/>
      <c r="F943" s="91"/>
      <c r="G943" s="91"/>
      <c r="H943" s="92"/>
      <c r="I943" s="31" t="s">
        <v>46</v>
      </c>
      <c r="J943" s="32"/>
      <c r="K943" s="88">
        <v>2.34</v>
      </c>
      <c r="L943" s="89"/>
      <c r="M943" s="33">
        <f>K943*12*I929</f>
        <v>19021.392</v>
      </c>
    </row>
    <row r="944" spans="1:13" x14ac:dyDescent="0.25">
      <c r="A944" s="131" t="s">
        <v>74</v>
      </c>
      <c r="B944" s="132"/>
      <c r="C944" s="132"/>
      <c r="D944" s="132"/>
      <c r="E944" s="132"/>
      <c r="F944" s="132"/>
      <c r="G944" s="132"/>
      <c r="H944" s="133"/>
      <c r="I944" s="52"/>
      <c r="J944" s="13"/>
      <c r="K944" s="149">
        <f>K945+K951</f>
        <v>1.8900000000000001</v>
      </c>
      <c r="L944" s="150"/>
      <c r="M944" s="53">
        <f>M945+M951</f>
        <v>15363.432000000001</v>
      </c>
    </row>
    <row r="945" spans="1:13" x14ac:dyDescent="0.25">
      <c r="A945" s="114" t="s">
        <v>75</v>
      </c>
      <c r="B945" s="115"/>
      <c r="C945" s="115"/>
      <c r="D945" s="115"/>
      <c r="E945" s="115"/>
      <c r="F945" s="115"/>
      <c r="G945" s="115"/>
      <c r="H945" s="116"/>
      <c r="J945" s="13"/>
      <c r="K945" s="108">
        <f>K946+K947+K948+K950</f>
        <v>1.1100000000000001</v>
      </c>
      <c r="L945" s="109"/>
      <c r="M945" s="46">
        <f>M946+M947+M948+M950</f>
        <v>9022.9680000000008</v>
      </c>
    </row>
    <row r="946" spans="1:13" x14ac:dyDescent="0.25">
      <c r="A946" s="12" t="s">
        <v>76</v>
      </c>
      <c r="H946" s="13"/>
      <c r="I946" t="s">
        <v>77</v>
      </c>
      <c r="J946" s="13"/>
      <c r="K946" s="112">
        <v>0.81</v>
      </c>
      <c r="L946" s="113"/>
      <c r="M946" s="23">
        <f>K946*12*I929</f>
        <v>6584.3280000000004</v>
      </c>
    </row>
    <row r="947" spans="1:13" x14ac:dyDescent="0.25">
      <c r="A947" s="12" t="s">
        <v>78</v>
      </c>
      <c r="H947" s="13"/>
      <c r="I947" t="s">
        <v>79</v>
      </c>
      <c r="J947" s="13"/>
      <c r="K947" s="112">
        <v>0.18</v>
      </c>
      <c r="L947" s="113"/>
      <c r="M947" s="23">
        <f>K947*12*I929</f>
        <v>1463.184</v>
      </c>
    </row>
    <row r="948" spans="1:13" x14ac:dyDescent="0.25">
      <c r="A948" s="12" t="s">
        <v>80</v>
      </c>
      <c r="H948" s="13"/>
      <c r="I948" t="s">
        <v>81</v>
      </c>
      <c r="J948" s="13"/>
      <c r="K948" s="112">
        <v>0.08</v>
      </c>
      <c r="L948" s="113"/>
      <c r="M948" s="23">
        <f>K948*12*I929</f>
        <v>650.30399999999997</v>
      </c>
    </row>
    <row r="949" spans="1:13" x14ac:dyDescent="0.25">
      <c r="A949" s="12" t="s">
        <v>82</v>
      </c>
      <c r="H949" s="13"/>
      <c r="J949" s="13"/>
      <c r="L949" s="13"/>
      <c r="M949" s="23"/>
    </row>
    <row r="950" spans="1:13" x14ac:dyDescent="0.25">
      <c r="A950" s="12" t="s">
        <v>83</v>
      </c>
      <c r="H950" s="13"/>
      <c r="I950" t="s">
        <v>84</v>
      </c>
      <c r="J950" s="13"/>
      <c r="K950" s="112">
        <v>0.04</v>
      </c>
      <c r="L950" s="113"/>
      <c r="M950" s="23">
        <f>K950*12*I929</f>
        <v>325.15199999999999</v>
      </c>
    </row>
    <row r="951" spans="1:13" x14ac:dyDescent="0.25">
      <c r="A951" s="114" t="s">
        <v>85</v>
      </c>
      <c r="B951" s="115"/>
      <c r="C951" s="115"/>
      <c r="D951" s="115"/>
      <c r="E951" s="115"/>
      <c r="F951" s="115"/>
      <c r="G951" s="115"/>
      <c r="H951" s="116"/>
      <c r="J951" s="13"/>
      <c r="K951" s="108">
        <f>K952+K953+K954</f>
        <v>0.78</v>
      </c>
      <c r="L951" s="109"/>
      <c r="M951" s="46">
        <f>M952+M953+M954</f>
        <v>6340.4639999999999</v>
      </c>
    </row>
    <row r="952" spans="1:13" x14ac:dyDescent="0.25">
      <c r="A952" s="12" t="s">
        <v>86</v>
      </c>
      <c r="H952" s="13"/>
      <c r="I952" t="s">
        <v>81</v>
      </c>
      <c r="J952" s="13"/>
      <c r="K952" s="112">
        <v>0.28000000000000003</v>
      </c>
      <c r="L952" s="113"/>
      <c r="M952" s="23">
        <f>K952*12*I929</f>
        <v>2276.0640000000003</v>
      </c>
    </row>
    <row r="953" spans="1:13" x14ac:dyDescent="0.25">
      <c r="A953" s="12" t="s">
        <v>87</v>
      </c>
      <c r="H953" s="13"/>
      <c r="I953" t="s">
        <v>77</v>
      </c>
      <c r="J953" s="13"/>
      <c r="K953" s="112">
        <v>0.46</v>
      </c>
      <c r="L953" s="113"/>
      <c r="M953" s="23">
        <f>K953*12*I929</f>
        <v>3739.248</v>
      </c>
    </row>
    <row r="954" spans="1:13" x14ac:dyDescent="0.25">
      <c r="A954" s="12" t="s">
        <v>88</v>
      </c>
      <c r="H954" s="13"/>
      <c r="I954" t="s">
        <v>81</v>
      </c>
      <c r="J954" s="13"/>
      <c r="K954" s="138">
        <v>0.04</v>
      </c>
      <c r="L954" s="139"/>
      <c r="M954" s="21">
        <f>K954*12*I929</f>
        <v>325.15199999999999</v>
      </c>
    </row>
    <row r="955" spans="1:13" ht="15.75" x14ac:dyDescent="0.25">
      <c r="A955" s="85" t="s">
        <v>36</v>
      </c>
      <c r="B955" s="86"/>
      <c r="C955" s="86"/>
      <c r="D955" s="86"/>
      <c r="E955" s="86"/>
      <c r="F955" s="86"/>
      <c r="G955" s="86"/>
      <c r="H955" s="87"/>
      <c r="I955" s="34"/>
      <c r="J955" s="32"/>
      <c r="K955" s="88">
        <f>K956+K957+K959+K961+K962</f>
        <v>2.13</v>
      </c>
      <c r="L955" s="89"/>
      <c r="M955" s="35">
        <f>M956+M957+M959+M961+M962</f>
        <v>17314.344000000001</v>
      </c>
    </row>
    <row r="956" spans="1:13" x14ac:dyDescent="0.25">
      <c r="A956" s="36" t="s">
        <v>89</v>
      </c>
      <c r="B956" s="37"/>
      <c r="C956" s="38"/>
      <c r="D956" s="38"/>
      <c r="E956" s="38"/>
      <c r="F956" s="38"/>
      <c r="G956" s="38"/>
      <c r="H956" s="13"/>
      <c r="I956" s="95" t="s">
        <v>38</v>
      </c>
      <c r="J956" s="96"/>
      <c r="K956" s="117">
        <v>0.56999999999999995</v>
      </c>
      <c r="L956" s="118"/>
      <c r="M956" s="23">
        <f>K956*12*I929</f>
        <v>4633.4160000000002</v>
      </c>
    </row>
    <row r="957" spans="1:13" x14ac:dyDescent="0.25">
      <c r="A957" s="36" t="s">
        <v>39</v>
      </c>
      <c r="B957" s="37"/>
      <c r="C957" s="38"/>
      <c r="D957" s="38"/>
      <c r="E957" s="38"/>
      <c r="F957" s="38"/>
      <c r="G957" s="38"/>
      <c r="H957" s="13"/>
      <c r="I957" s="95" t="s">
        <v>90</v>
      </c>
      <c r="J957" s="96"/>
      <c r="K957" s="97">
        <v>1.35</v>
      </c>
      <c r="L957" s="98"/>
      <c r="M957" s="23">
        <f>K957*12*I929</f>
        <v>10973.880000000001</v>
      </c>
    </row>
    <row r="958" spans="1:13" x14ac:dyDescent="0.25">
      <c r="A958" s="36" t="s">
        <v>41</v>
      </c>
      <c r="B958" s="37"/>
      <c r="C958" s="38"/>
      <c r="D958" s="38"/>
      <c r="E958" s="38"/>
      <c r="F958" s="38"/>
      <c r="G958" s="38"/>
      <c r="H958" s="13"/>
      <c r="I958" s="39"/>
      <c r="J958" s="15"/>
      <c r="K958" s="40"/>
      <c r="L958" s="41"/>
      <c r="M958" s="23"/>
    </row>
    <row r="959" spans="1:13" x14ac:dyDescent="0.25">
      <c r="A959" s="36" t="s">
        <v>42</v>
      </c>
      <c r="B959" s="37"/>
      <c r="C959" s="38"/>
      <c r="D959" s="38"/>
      <c r="E959" s="38"/>
      <c r="F959" s="38"/>
      <c r="G959" s="38"/>
      <c r="H959" s="13"/>
      <c r="I959" s="95" t="s">
        <v>43</v>
      </c>
      <c r="J959" s="96"/>
      <c r="K959" s="97">
        <v>0.09</v>
      </c>
      <c r="L959" s="98"/>
      <c r="M959" s="23">
        <f>K959*12*I929</f>
        <v>731.59199999999998</v>
      </c>
    </row>
    <row r="960" spans="1:13" x14ac:dyDescent="0.25">
      <c r="A960" s="36" t="s">
        <v>44</v>
      </c>
      <c r="B960" s="37"/>
      <c r="C960" s="38"/>
      <c r="D960" s="38"/>
      <c r="E960" s="38"/>
      <c r="F960" s="38"/>
      <c r="G960" s="38"/>
      <c r="H960" s="13"/>
      <c r="I960" s="39"/>
      <c r="J960" s="15"/>
      <c r="K960" s="40"/>
      <c r="L960" s="41"/>
      <c r="M960" s="23"/>
    </row>
    <row r="961" spans="1:13" x14ac:dyDescent="0.25">
      <c r="A961" s="36" t="s">
        <v>45</v>
      </c>
      <c r="B961" s="37"/>
      <c r="C961" s="38"/>
      <c r="D961" s="38"/>
      <c r="E961" s="38"/>
      <c r="F961" s="38"/>
      <c r="G961" s="38"/>
      <c r="H961" s="13"/>
      <c r="I961" s="95" t="s">
        <v>43</v>
      </c>
      <c r="J961" s="96"/>
      <c r="K961" s="97">
        <v>0.06</v>
      </c>
      <c r="L961" s="98"/>
      <c r="M961" s="23">
        <f>K961*12*I929</f>
        <v>487.72799999999995</v>
      </c>
    </row>
    <row r="962" spans="1:13" x14ac:dyDescent="0.25">
      <c r="A962" s="42" t="s">
        <v>112</v>
      </c>
      <c r="B962" s="37"/>
      <c r="C962" s="38"/>
      <c r="D962" s="38"/>
      <c r="E962" s="38"/>
      <c r="F962" s="38"/>
      <c r="G962" s="38"/>
      <c r="H962" s="13"/>
      <c r="I962" s="95" t="s">
        <v>46</v>
      </c>
      <c r="J962" s="96"/>
      <c r="K962" s="99">
        <v>0.06</v>
      </c>
      <c r="L962" s="100"/>
      <c r="M962" s="21">
        <f>K962*12*I929</f>
        <v>487.72799999999995</v>
      </c>
    </row>
    <row r="963" spans="1:13" ht="15.75" x14ac:dyDescent="0.25">
      <c r="A963" s="85" t="s">
        <v>48</v>
      </c>
      <c r="B963" s="86"/>
      <c r="C963" s="86"/>
      <c r="D963" s="86"/>
      <c r="E963" s="86"/>
      <c r="F963" s="86"/>
      <c r="G963" s="86"/>
      <c r="H963" s="87"/>
      <c r="I963" s="34" t="s">
        <v>49</v>
      </c>
      <c r="J963" s="32"/>
      <c r="K963" s="101">
        <v>0.16</v>
      </c>
      <c r="L963" s="102"/>
      <c r="M963" s="35">
        <f>K963*12*I929</f>
        <v>1300.6079999999999</v>
      </c>
    </row>
    <row r="964" spans="1:13" ht="16.5" thickBot="1" x14ac:dyDescent="0.3">
      <c r="A964" s="103" t="s">
        <v>50</v>
      </c>
      <c r="B964" s="104"/>
      <c r="C964" s="104"/>
      <c r="D964" s="104"/>
      <c r="E964" s="104"/>
      <c r="F964" s="104"/>
      <c r="G964" s="104"/>
      <c r="H964" s="105"/>
      <c r="J964" s="13"/>
      <c r="K964" s="108">
        <f>3+2.51</f>
        <v>5.51</v>
      </c>
      <c r="L964" s="109"/>
      <c r="M964" s="46">
        <f>K964*12*I929</f>
        <v>44789.688000000002</v>
      </c>
    </row>
    <row r="965" spans="1:13" ht="15.75" thickBot="1" x14ac:dyDescent="0.3">
      <c r="A965" s="152" t="s">
        <v>59</v>
      </c>
      <c r="B965" s="153"/>
      <c r="C965" s="153"/>
      <c r="D965" s="153"/>
      <c r="E965" s="153"/>
      <c r="F965" s="153"/>
      <c r="G965" s="153"/>
      <c r="H965" s="154"/>
      <c r="I965" s="57"/>
      <c r="J965" s="58"/>
      <c r="K965" s="155">
        <f>K940+K943+K944+K963+K955+K964+K934+K937</f>
        <v>22.13</v>
      </c>
      <c r="L965" s="156"/>
      <c r="M965" s="59">
        <f>M929+M940+M943+M944+M955+M963+M964</f>
        <v>179890.34400000001</v>
      </c>
    </row>
    <row r="966" spans="1:13" x14ac:dyDescent="0.25">
      <c r="A966" s="157" t="s">
        <v>60</v>
      </c>
      <c r="B966" s="158"/>
      <c r="C966" s="158"/>
      <c r="D966" s="158"/>
      <c r="E966" s="158"/>
      <c r="F966" s="158"/>
      <c r="G966" s="158"/>
      <c r="H966" s="159"/>
      <c r="I966" s="18"/>
      <c r="J966" s="60"/>
      <c r="K966" s="160">
        <v>11.36</v>
      </c>
      <c r="L966" s="161"/>
      <c r="M966" s="21">
        <f>K966*12*I929</f>
        <v>92343.167999999991</v>
      </c>
    </row>
    <row r="967" spans="1:13" ht="15.75" x14ac:dyDescent="0.25">
      <c r="A967" s="85" t="s">
        <v>61</v>
      </c>
      <c r="B967" s="86"/>
      <c r="C967" s="86"/>
      <c r="D967" s="86"/>
      <c r="E967" s="86"/>
      <c r="F967" s="86"/>
      <c r="G967" s="86"/>
      <c r="H967" s="87"/>
      <c r="I967" s="34"/>
      <c r="J967" s="32"/>
      <c r="K967" s="88">
        <v>3.45</v>
      </c>
      <c r="L967" s="89"/>
      <c r="M967" s="21">
        <f>K967*12*I929</f>
        <v>28044.360000000004</v>
      </c>
    </row>
    <row r="968" spans="1:13" ht="15.75" x14ac:dyDescent="0.25">
      <c r="A968" s="85" t="s">
        <v>62</v>
      </c>
      <c r="B968" s="86"/>
      <c r="C968" s="86"/>
      <c r="D968" s="86"/>
      <c r="E968" s="86"/>
      <c r="F968" s="86"/>
      <c r="G968" s="86"/>
      <c r="H968" s="87"/>
      <c r="I968" s="34"/>
      <c r="J968" s="32"/>
      <c r="K968" s="88">
        <v>0.81</v>
      </c>
      <c r="L968" s="89"/>
      <c r="M968" s="21">
        <f>K968*12*I929</f>
        <v>6584.3280000000004</v>
      </c>
    </row>
    <row r="969" spans="1:13" x14ac:dyDescent="0.25">
      <c r="A969" s="90" t="s">
        <v>92</v>
      </c>
      <c r="B969" s="91"/>
      <c r="C969" s="91"/>
      <c r="D969" s="91"/>
      <c r="E969" s="91"/>
      <c r="F969" s="91"/>
      <c r="G969" s="91"/>
      <c r="H969" s="92"/>
      <c r="I969" s="34"/>
      <c r="J969" s="32"/>
      <c r="K969" s="93">
        <v>1.32</v>
      </c>
      <c r="L969" s="94"/>
      <c r="M969" s="21">
        <f>K969*12*I929</f>
        <v>10730.016</v>
      </c>
    </row>
    <row r="970" spans="1:13" ht="16.5" thickBot="1" x14ac:dyDescent="0.3">
      <c r="A970" s="49" t="s">
        <v>93</v>
      </c>
      <c r="B970" s="50"/>
      <c r="C970" s="50"/>
      <c r="D970" s="50"/>
      <c r="E970" s="50"/>
      <c r="F970" s="50"/>
      <c r="G970" s="50"/>
      <c r="H970" s="51"/>
      <c r="I970" s="34"/>
      <c r="J970" s="32"/>
      <c r="K970" s="88">
        <v>1.87</v>
      </c>
      <c r="L970" s="89"/>
      <c r="M970" s="21">
        <f>K970*12*I929</f>
        <v>15200.856</v>
      </c>
    </row>
    <row r="971" spans="1:13" ht="15.75" thickBot="1" x14ac:dyDescent="0.3">
      <c r="A971" s="152" t="s">
        <v>65</v>
      </c>
      <c r="B971" s="153"/>
      <c r="C971" s="153"/>
      <c r="D971" s="153"/>
      <c r="E971" s="153"/>
      <c r="F971" s="153"/>
      <c r="G971" s="153"/>
      <c r="H971" s="154"/>
      <c r="I971" s="57"/>
      <c r="J971" s="58"/>
      <c r="K971" s="155">
        <f>K965+K967+K968+K969+K966+K970</f>
        <v>40.939999999999991</v>
      </c>
      <c r="L971" s="156"/>
      <c r="M971" s="59">
        <f>M965+M966+M967+M968+M969+M970</f>
        <v>332793.07199999993</v>
      </c>
    </row>
    <row r="972" spans="1:13" x14ac:dyDescent="0.25">
      <c r="M972" s="5"/>
    </row>
    <row r="973" spans="1:13" x14ac:dyDescent="0.25">
      <c r="A973" s="119" t="s">
        <v>0</v>
      </c>
      <c r="B973" s="119"/>
      <c r="C973" s="119"/>
      <c r="D973" s="119"/>
      <c r="E973" s="119"/>
      <c r="F973" s="119"/>
      <c r="G973" s="119"/>
      <c r="H973" s="119"/>
      <c r="I973" s="119"/>
      <c r="J973" s="119"/>
      <c r="K973" s="119"/>
      <c r="L973" s="119"/>
      <c r="M973" s="5"/>
    </row>
    <row r="974" spans="1:13" x14ac:dyDescent="0.25">
      <c r="A974" s="120" t="s">
        <v>1</v>
      </c>
      <c r="B974" s="120"/>
      <c r="C974" s="120"/>
      <c r="D974" s="120"/>
      <c r="E974" s="120"/>
      <c r="F974" s="120"/>
      <c r="G974" s="120"/>
      <c r="H974" s="120"/>
      <c r="I974" s="120"/>
      <c r="J974" s="120"/>
      <c r="K974" s="120"/>
      <c r="L974" s="120"/>
      <c r="M974" s="120"/>
    </row>
    <row r="975" spans="1:13" x14ac:dyDescent="0.25">
      <c r="A975" s="121" t="s">
        <v>126</v>
      </c>
      <c r="B975" s="121"/>
      <c r="C975" s="121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</row>
    <row r="976" spans="1:13" x14ac:dyDescent="0.25">
      <c r="A976" s="6"/>
      <c r="B976" s="7"/>
      <c r="C976" s="7" t="s">
        <v>3</v>
      </c>
      <c r="D976" s="7"/>
      <c r="E976" s="7"/>
      <c r="F976" s="7"/>
      <c r="G976" s="7"/>
      <c r="H976" s="8"/>
      <c r="I976" s="7" t="s">
        <v>4</v>
      </c>
      <c r="J976" s="8"/>
      <c r="K976" s="9" t="s">
        <v>5</v>
      </c>
      <c r="L976" s="10"/>
      <c r="M976" s="11"/>
    </row>
    <row r="977" spans="1:13" x14ac:dyDescent="0.25">
      <c r="A977" s="12"/>
      <c r="B977" s="2"/>
      <c r="C977" s="2"/>
      <c r="D977" s="2"/>
      <c r="E977" s="2"/>
      <c r="F977" s="2"/>
      <c r="G977" s="2"/>
      <c r="H977" s="13"/>
      <c r="I977" s="2"/>
      <c r="J977" s="13"/>
      <c r="K977" s="14" t="s">
        <v>7</v>
      </c>
      <c r="L977" s="15"/>
      <c r="M977" s="16" t="s">
        <v>8</v>
      </c>
    </row>
    <row r="978" spans="1:13" x14ac:dyDescent="0.25">
      <c r="A978" s="17"/>
      <c r="B978" s="18"/>
      <c r="C978" s="18"/>
      <c r="D978" s="18"/>
      <c r="E978" s="18"/>
      <c r="F978" s="18"/>
      <c r="G978" s="18"/>
      <c r="H978" s="19"/>
      <c r="I978" s="122" t="s">
        <v>9</v>
      </c>
      <c r="J978" s="123"/>
      <c r="K978" s="18" t="s">
        <v>10</v>
      </c>
      <c r="L978" s="19"/>
      <c r="M978" s="20" t="s">
        <v>11</v>
      </c>
    </row>
    <row r="979" spans="1:13" x14ac:dyDescent="0.25">
      <c r="A979" s="90"/>
      <c r="B979" s="91"/>
      <c r="C979" s="91"/>
      <c r="D979" s="91"/>
      <c r="E979" s="91"/>
      <c r="F979" s="91"/>
      <c r="G979" s="91"/>
      <c r="H979" s="92"/>
      <c r="I979" s="124">
        <v>1646.71</v>
      </c>
      <c r="J979" s="125"/>
      <c r="K979" s="126">
        <f>K985+K989</f>
        <v>8.98</v>
      </c>
      <c r="L979" s="145"/>
      <c r="M979" s="21">
        <f>M985+M989</f>
        <v>177449.46960000001</v>
      </c>
    </row>
    <row r="980" spans="1:13" x14ac:dyDescent="0.25">
      <c r="A980" s="22" t="s">
        <v>13</v>
      </c>
      <c r="F980" s="2"/>
      <c r="H980" s="13"/>
      <c r="J980" s="13"/>
      <c r="L980" s="13"/>
      <c r="M980" s="23"/>
    </row>
    <row r="981" spans="1:13" x14ac:dyDescent="0.25">
      <c r="A981" s="22" t="s">
        <v>14</v>
      </c>
      <c r="F981" s="2"/>
      <c r="H981" s="13"/>
      <c r="J981" s="13"/>
      <c r="L981" s="13"/>
      <c r="M981" s="23"/>
    </row>
    <row r="982" spans="1:13" x14ac:dyDescent="0.25">
      <c r="A982" s="24" t="s">
        <v>15</v>
      </c>
      <c r="B982" s="25"/>
      <c r="C982" s="25"/>
      <c r="D982" s="25"/>
      <c r="E982" s="25"/>
      <c r="F982" s="26"/>
      <c r="G982" s="25"/>
      <c r="H982" s="27"/>
      <c r="J982" s="13"/>
      <c r="L982" s="13"/>
      <c r="M982" s="23"/>
    </row>
    <row r="983" spans="1:13" x14ac:dyDescent="0.25">
      <c r="A983" s="24" t="s">
        <v>16</v>
      </c>
      <c r="B983" s="25"/>
      <c r="C983" s="25"/>
      <c r="D983" s="25"/>
      <c r="E983" s="25"/>
      <c r="F983" s="26"/>
      <c r="G983" s="25"/>
      <c r="H983" s="27"/>
      <c r="J983" s="13"/>
      <c r="L983" s="13"/>
      <c r="M983" s="23"/>
    </row>
    <row r="984" spans="1:13" x14ac:dyDescent="0.25">
      <c r="A984" s="24" t="s">
        <v>122</v>
      </c>
      <c r="B984" s="25"/>
      <c r="C984" s="25"/>
      <c r="D984" s="25"/>
      <c r="E984" s="25"/>
      <c r="F984" s="26"/>
      <c r="G984" s="25"/>
      <c r="H984" s="27"/>
      <c r="J984" s="13"/>
      <c r="L984" s="13"/>
      <c r="M984" s="23"/>
    </row>
    <row r="985" spans="1:13" x14ac:dyDescent="0.25">
      <c r="A985" s="24"/>
      <c r="B985" s="25"/>
      <c r="C985" s="25"/>
      <c r="D985" s="25"/>
      <c r="E985" s="25"/>
      <c r="F985" s="26"/>
      <c r="G985" s="25"/>
      <c r="H985" s="27"/>
      <c r="J985" s="13"/>
      <c r="K985" s="112">
        <v>4.93</v>
      </c>
      <c r="L985" s="113"/>
      <c r="M985" s="23">
        <f>K985*I979*12</f>
        <v>97419.363599999997</v>
      </c>
    </row>
    <row r="986" spans="1:13" x14ac:dyDescent="0.25">
      <c r="A986" s="22" t="s">
        <v>22</v>
      </c>
      <c r="B986" s="25"/>
      <c r="C986" s="25"/>
      <c r="D986" s="25"/>
      <c r="E986" s="25"/>
      <c r="F986" s="26"/>
      <c r="G986" s="25"/>
      <c r="H986" s="27"/>
      <c r="J986" s="13"/>
      <c r="L986" s="13"/>
      <c r="M986" s="23"/>
    </row>
    <row r="987" spans="1:13" x14ac:dyDescent="0.25">
      <c r="A987" s="24" t="s">
        <v>23</v>
      </c>
      <c r="B987" s="25"/>
      <c r="C987" s="25"/>
      <c r="D987" s="25"/>
      <c r="E987" s="25"/>
      <c r="F987" s="26"/>
      <c r="G987" s="25"/>
      <c r="H987" s="27"/>
      <c r="J987" s="13"/>
      <c r="L987" s="13"/>
      <c r="M987" s="23"/>
    </row>
    <row r="988" spans="1:13" x14ac:dyDescent="0.25">
      <c r="A988" s="24" t="s">
        <v>69</v>
      </c>
      <c r="B988" s="25"/>
      <c r="C988" s="25"/>
      <c r="D988" s="25"/>
      <c r="E988" s="25"/>
      <c r="F988" s="26"/>
      <c r="G988" s="25"/>
      <c r="H988" s="27"/>
      <c r="J988" s="13"/>
      <c r="L988" s="13"/>
      <c r="M988" s="23"/>
    </row>
    <row r="989" spans="1:13" x14ac:dyDescent="0.25">
      <c r="A989" s="24"/>
      <c r="B989" s="25"/>
      <c r="C989" s="25"/>
      <c r="D989" s="25"/>
      <c r="E989" s="25"/>
      <c r="F989" s="26"/>
      <c r="G989" s="25"/>
      <c r="H989" s="27"/>
      <c r="I989" s="17"/>
      <c r="J989" s="19"/>
      <c r="K989" s="138">
        <v>4.05</v>
      </c>
      <c r="L989" s="139"/>
      <c r="M989" s="21">
        <f>K989*I979*12</f>
        <v>80030.106</v>
      </c>
    </row>
    <row r="990" spans="1:13" x14ac:dyDescent="0.25">
      <c r="A990" s="128" t="s">
        <v>28</v>
      </c>
      <c r="B990" s="129"/>
      <c r="C990" s="129"/>
      <c r="D990" s="129"/>
      <c r="E990" s="129"/>
      <c r="F990" s="129"/>
      <c r="G990" s="129"/>
      <c r="H990" s="130"/>
      <c r="I990" s="2" t="s">
        <v>29</v>
      </c>
      <c r="J990" s="13"/>
      <c r="K990" s="2"/>
      <c r="L990" s="13"/>
      <c r="M990" s="23"/>
    </row>
    <row r="991" spans="1:13" x14ac:dyDescent="0.25">
      <c r="A991" s="12"/>
      <c r="B991" s="2"/>
      <c r="C991" s="2"/>
      <c r="D991" s="2"/>
      <c r="E991" s="2"/>
      <c r="F991" s="2"/>
      <c r="G991" s="2"/>
      <c r="H991" s="13"/>
      <c r="I991" s="2" t="s">
        <v>30</v>
      </c>
      <c r="J991" s="13"/>
      <c r="K991" s="2"/>
      <c r="L991" s="13"/>
      <c r="M991" s="23"/>
    </row>
    <row r="992" spans="1:13" x14ac:dyDescent="0.25">
      <c r="A992" s="12"/>
      <c r="B992" s="2"/>
      <c r="C992" s="2"/>
      <c r="D992" s="2"/>
      <c r="E992" s="2"/>
      <c r="F992" s="2"/>
      <c r="G992" s="2"/>
      <c r="H992" s="13"/>
      <c r="I992" s="2" t="s">
        <v>31</v>
      </c>
      <c r="J992" s="13"/>
      <c r="K992" s="108">
        <v>1.1200000000000001</v>
      </c>
      <c r="L992" s="109"/>
      <c r="M992" s="23">
        <f>K992*12*I979</f>
        <v>22131.782400000004</v>
      </c>
    </row>
    <row r="993" spans="1:13" x14ac:dyDescent="0.25">
      <c r="A993" s="12"/>
      <c r="B993" s="2"/>
      <c r="C993" s="2"/>
      <c r="D993" s="2"/>
      <c r="E993" s="2"/>
      <c r="F993" s="2"/>
      <c r="G993" s="2"/>
      <c r="H993" s="13"/>
      <c r="I993" s="2" t="s">
        <v>32</v>
      </c>
      <c r="J993" s="13"/>
      <c r="K993" s="2"/>
      <c r="L993" s="13"/>
      <c r="M993" s="23"/>
    </row>
    <row r="994" spans="1:13" x14ac:dyDescent="0.25">
      <c r="A994" s="17"/>
      <c r="B994" s="18"/>
      <c r="C994" s="18"/>
      <c r="D994" s="18"/>
      <c r="E994" s="18"/>
      <c r="F994" s="18"/>
      <c r="G994" s="18"/>
      <c r="H994" s="19"/>
      <c r="I994" s="18" t="s">
        <v>33</v>
      </c>
      <c r="J994" s="19"/>
      <c r="K994" s="18"/>
      <c r="L994" s="19"/>
      <c r="M994" s="21"/>
    </row>
    <row r="995" spans="1:13" x14ac:dyDescent="0.25">
      <c r="A995" s="90" t="s">
        <v>34</v>
      </c>
      <c r="B995" s="91"/>
      <c r="C995" s="91"/>
      <c r="D995" s="91"/>
      <c r="E995" s="91"/>
      <c r="F995" s="91"/>
      <c r="G995" s="91"/>
      <c r="H995" s="92"/>
      <c r="I995" s="31" t="s">
        <v>46</v>
      </c>
      <c r="J995" s="32"/>
      <c r="K995" s="88">
        <v>1.98</v>
      </c>
      <c r="L995" s="89"/>
      <c r="M995" s="33">
        <f>K995*12*I979</f>
        <v>39125.829599999997</v>
      </c>
    </row>
    <row r="996" spans="1:13" x14ac:dyDescent="0.25">
      <c r="A996" s="131" t="s">
        <v>74</v>
      </c>
      <c r="B996" s="132"/>
      <c r="C996" s="132"/>
      <c r="D996" s="132"/>
      <c r="E996" s="132"/>
      <c r="F996" s="132"/>
      <c r="G996" s="132"/>
      <c r="H996" s="133"/>
      <c r="I996" s="52"/>
      <c r="J996" s="13"/>
      <c r="K996" s="149">
        <f>K997+K1003</f>
        <v>1.8900000000000001</v>
      </c>
      <c r="L996" s="150"/>
      <c r="M996" s="53">
        <f>M997+M1003</f>
        <v>37347.382800000007</v>
      </c>
    </row>
    <row r="997" spans="1:13" x14ac:dyDescent="0.25">
      <c r="A997" s="114" t="s">
        <v>75</v>
      </c>
      <c r="B997" s="115"/>
      <c r="C997" s="115"/>
      <c r="D997" s="115"/>
      <c r="E997" s="115"/>
      <c r="F997" s="115"/>
      <c r="G997" s="115"/>
      <c r="H997" s="116"/>
      <c r="J997" s="13"/>
      <c r="K997" s="108">
        <f>K998+K999+K1000+K1002</f>
        <v>1.1100000000000001</v>
      </c>
      <c r="L997" s="109"/>
      <c r="M997" s="46">
        <f>M998+M999+M1000+M1002</f>
        <v>21934.177200000002</v>
      </c>
    </row>
    <row r="998" spans="1:13" x14ac:dyDescent="0.25">
      <c r="A998" s="12" t="s">
        <v>76</v>
      </c>
      <c r="H998" s="13"/>
      <c r="I998" t="s">
        <v>77</v>
      </c>
      <c r="J998" s="13"/>
      <c r="K998" s="112">
        <v>0.81</v>
      </c>
      <c r="L998" s="113"/>
      <c r="M998" s="23">
        <f>K998*12*I979</f>
        <v>16006.021200000001</v>
      </c>
    </row>
    <row r="999" spans="1:13" x14ac:dyDescent="0.25">
      <c r="A999" s="12" t="s">
        <v>78</v>
      </c>
      <c r="H999" s="13"/>
      <c r="I999" t="s">
        <v>79</v>
      </c>
      <c r="J999" s="13"/>
      <c r="K999" s="112">
        <v>0.18</v>
      </c>
      <c r="L999" s="113"/>
      <c r="M999" s="23">
        <f>K999*12*I979</f>
        <v>3556.8936000000003</v>
      </c>
    </row>
    <row r="1000" spans="1:13" x14ac:dyDescent="0.25">
      <c r="A1000" s="12" t="s">
        <v>80</v>
      </c>
      <c r="H1000" s="13"/>
      <c r="I1000" t="s">
        <v>81</v>
      </c>
      <c r="J1000" s="13"/>
      <c r="K1000" s="112">
        <v>0.08</v>
      </c>
      <c r="L1000" s="113"/>
      <c r="M1000" s="23">
        <f>K1000*12*I979</f>
        <v>1580.8416</v>
      </c>
    </row>
    <row r="1001" spans="1:13" x14ac:dyDescent="0.25">
      <c r="A1001" s="12" t="s">
        <v>82</v>
      </c>
      <c r="H1001" s="13"/>
      <c r="J1001" s="13"/>
      <c r="L1001" s="13"/>
      <c r="M1001" s="23"/>
    </row>
    <row r="1002" spans="1:13" x14ac:dyDescent="0.25">
      <c r="A1002" s="12" t="s">
        <v>83</v>
      </c>
      <c r="H1002" s="13"/>
      <c r="I1002" t="s">
        <v>84</v>
      </c>
      <c r="J1002" s="13"/>
      <c r="K1002" s="112">
        <v>0.04</v>
      </c>
      <c r="L1002" s="113"/>
      <c r="M1002" s="23">
        <f>K1002*12*I979</f>
        <v>790.42079999999999</v>
      </c>
    </row>
    <row r="1003" spans="1:13" x14ac:dyDescent="0.25">
      <c r="A1003" s="114" t="s">
        <v>85</v>
      </c>
      <c r="B1003" s="115"/>
      <c r="C1003" s="115"/>
      <c r="D1003" s="115"/>
      <c r="E1003" s="115"/>
      <c r="F1003" s="115"/>
      <c r="G1003" s="115"/>
      <c r="H1003" s="116"/>
      <c r="J1003" s="13"/>
      <c r="K1003" s="108">
        <f>K1004+K1005+K1006</f>
        <v>0.78</v>
      </c>
      <c r="L1003" s="109"/>
      <c r="M1003" s="46">
        <f>M1004+M1005+M1006</f>
        <v>15413.205600000001</v>
      </c>
    </row>
    <row r="1004" spans="1:13" x14ac:dyDescent="0.25">
      <c r="A1004" s="12" t="s">
        <v>86</v>
      </c>
      <c r="H1004" s="13"/>
      <c r="I1004" t="s">
        <v>81</v>
      </c>
      <c r="J1004" s="13"/>
      <c r="K1004" s="112">
        <v>0.28000000000000003</v>
      </c>
      <c r="L1004" s="113"/>
      <c r="M1004" s="23">
        <f>K1004*12*I979</f>
        <v>5532.9456000000009</v>
      </c>
    </row>
    <row r="1005" spans="1:13" x14ac:dyDescent="0.25">
      <c r="A1005" s="12" t="s">
        <v>87</v>
      </c>
      <c r="H1005" s="13"/>
      <c r="I1005" t="s">
        <v>77</v>
      </c>
      <c r="J1005" s="13"/>
      <c r="K1005" s="112">
        <v>0.46</v>
      </c>
      <c r="L1005" s="113"/>
      <c r="M1005" s="23">
        <f>K1005*12*I979</f>
        <v>9089.8392000000003</v>
      </c>
    </row>
    <row r="1006" spans="1:13" x14ac:dyDescent="0.25">
      <c r="A1006" s="12" t="s">
        <v>88</v>
      </c>
      <c r="H1006" s="13"/>
      <c r="I1006" t="s">
        <v>81</v>
      </c>
      <c r="J1006" s="13"/>
      <c r="K1006" s="138">
        <v>0.04</v>
      </c>
      <c r="L1006" s="139"/>
      <c r="M1006" s="21">
        <f>K1006*12*I979</f>
        <v>790.42079999999999</v>
      </c>
    </row>
    <row r="1007" spans="1:13" ht="15.75" x14ac:dyDescent="0.25">
      <c r="A1007" s="85" t="s">
        <v>36</v>
      </c>
      <c r="B1007" s="86"/>
      <c r="C1007" s="86"/>
      <c r="D1007" s="86"/>
      <c r="E1007" s="86"/>
      <c r="F1007" s="86"/>
      <c r="G1007" s="86"/>
      <c r="H1007" s="87"/>
      <c r="I1007" s="34"/>
      <c r="J1007" s="32"/>
      <c r="K1007" s="88">
        <f>K1008+K1009+K1011+K1013+K1014</f>
        <v>2.13</v>
      </c>
      <c r="L1007" s="89"/>
      <c r="M1007" s="35">
        <f>M1008+M1009+M1011+M1013+M1014</f>
        <v>42089.907600000013</v>
      </c>
    </row>
    <row r="1008" spans="1:13" x14ac:dyDescent="0.25">
      <c r="A1008" s="36" t="s">
        <v>89</v>
      </c>
      <c r="B1008" s="37"/>
      <c r="C1008" s="38"/>
      <c r="D1008" s="38"/>
      <c r="E1008" s="38"/>
      <c r="F1008" s="38"/>
      <c r="G1008" s="38"/>
      <c r="H1008" s="13"/>
      <c r="I1008" s="95" t="s">
        <v>38</v>
      </c>
      <c r="J1008" s="96"/>
      <c r="K1008" s="117">
        <v>0.56999999999999995</v>
      </c>
      <c r="L1008" s="118"/>
      <c r="M1008" s="23">
        <f>K1008*12*I979</f>
        <v>11263.4964</v>
      </c>
    </row>
    <row r="1009" spans="1:13" x14ac:dyDescent="0.25">
      <c r="A1009" s="36" t="s">
        <v>39</v>
      </c>
      <c r="B1009" s="37"/>
      <c r="C1009" s="38"/>
      <c r="D1009" s="38"/>
      <c r="E1009" s="38"/>
      <c r="F1009" s="38"/>
      <c r="G1009" s="38"/>
      <c r="H1009" s="13"/>
      <c r="I1009" s="95" t="s">
        <v>90</v>
      </c>
      <c r="J1009" s="96"/>
      <c r="K1009" s="97">
        <v>1.35</v>
      </c>
      <c r="L1009" s="98"/>
      <c r="M1009" s="23">
        <f>K1009*12*I979</f>
        <v>26676.702000000005</v>
      </c>
    </row>
    <row r="1010" spans="1:13" x14ac:dyDescent="0.25">
      <c r="A1010" s="36" t="s">
        <v>41</v>
      </c>
      <c r="B1010" s="37"/>
      <c r="C1010" s="38"/>
      <c r="D1010" s="38"/>
      <c r="E1010" s="38"/>
      <c r="F1010" s="38"/>
      <c r="G1010" s="38"/>
      <c r="H1010" s="13"/>
      <c r="I1010" s="39"/>
      <c r="J1010" s="15"/>
      <c r="K1010" s="40"/>
      <c r="L1010" s="41"/>
      <c r="M1010" s="23"/>
    </row>
    <row r="1011" spans="1:13" x14ac:dyDescent="0.25">
      <c r="A1011" s="36" t="s">
        <v>42</v>
      </c>
      <c r="B1011" s="37"/>
      <c r="C1011" s="38"/>
      <c r="D1011" s="38"/>
      <c r="E1011" s="38"/>
      <c r="F1011" s="38"/>
      <c r="G1011" s="38"/>
      <c r="H1011" s="13"/>
      <c r="I1011" s="95" t="s">
        <v>43</v>
      </c>
      <c r="J1011" s="96"/>
      <c r="K1011" s="97">
        <v>0.09</v>
      </c>
      <c r="L1011" s="98"/>
      <c r="M1011" s="23">
        <f>K1011*12*I979</f>
        <v>1778.4468000000002</v>
      </c>
    </row>
    <row r="1012" spans="1:13" x14ac:dyDescent="0.25">
      <c r="A1012" s="36" t="s">
        <v>44</v>
      </c>
      <c r="B1012" s="37"/>
      <c r="C1012" s="38"/>
      <c r="D1012" s="38"/>
      <c r="E1012" s="38"/>
      <c r="F1012" s="38"/>
      <c r="G1012" s="38"/>
      <c r="H1012" s="13"/>
      <c r="I1012" s="39"/>
      <c r="J1012" s="15"/>
      <c r="K1012" s="40"/>
      <c r="L1012" s="41"/>
      <c r="M1012" s="23"/>
    </row>
    <row r="1013" spans="1:13" x14ac:dyDescent="0.25">
      <c r="A1013" s="36" t="s">
        <v>45</v>
      </c>
      <c r="B1013" s="37"/>
      <c r="C1013" s="38"/>
      <c r="D1013" s="38"/>
      <c r="E1013" s="38"/>
      <c r="F1013" s="38"/>
      <c r="G1013" s="38"/>
      <c r="H1013" s="13"/>
      <c r="I1013" s="95" t="s">
        <v>43</v>
      </c>
      <c r="J1013" s="96"/>
      <c r="K1013" s="97">
        <v>0.06</v>
      </c>
      <c r="L1013" s="98"/>
      <c r="M1013" s="23">
        <f>K1013*12*I979</f>
        <v>1185.6312</v>
      </c>
    </row>
    <row r="1014" spans="1:13" x14ac:dyDescent="0.25">
      <c r="A1014" s="42" t="s">
        <v>112</v>
      </c>
      <c r="B1014" s="37"/>
      <c r="C1014" s="38"/>
      <c r="D1014" s="38"/>
      <c r="E1014" s="38"/>
      <c r="F1014" s="38"/>
      <c r="G1014" s="38"/>
      <c r="H1014" s="13"/>
      <c r="I1014" s="95" t="s">
        <v>46</v>
      </c>
      <c r="J1014" s="96"/>
      <c r="K1014" s="99">
        <v>0.06</v>
      </c>
      <c r="L1014" s="100"/>
      <c r="M1014" s="21">
        <f>K1014*12*I979</f>
        <v>1185.6312</v>
      </c>
    </row>
    <row r="1015" spans="1:13" ht="15.75" x14ac:dyDescent="0.25">
      <c r="A1015" s="85" t="s">
        <v>50</v>
      </c>
      <c r="B1015" s="86"/>
      <c r="C1015" s="86"/>
      <c r="D1015" s="86"/>
      <c r="E1015" s="86"/>
      <c r="F1015" s="86"/>
      <c r="G1015" s="86"/>
      <c r="H1015" s="87"/>
      <c r="I1015" s="34"/>
      <c r="J1015" s="32"/>
      <c r="K1015" s="101">
        <v>5.67</v>
      </c>
      <c r="L1015" s="102"/>
      <c r="M1015" s="35">
        <f>K1015*12*I979</f>
        <v>112042.14839999999</v>
      </c>
    </row>
    <row r="1016" spans="1:13" x14ac:dyDescent="0.25">
      <c r="A1016" s="90" t="s">
        <v>59</v>
      </c>
      <c r="B1016" s="91"/>
      <c r="C1016" s="91"/>
      <c r="D1016" s="91"/>
      <c r="E1016" s="91"/>
      <c r="F1016" s="91"/>
      <c r="G1016" s="91"/>
      <c r="H1016" s="92"/>
      <c r="J1016" s="47"/>
      <c r="K1016" s="88">
        <f>K985+K989+K992+K995+K996+K1015+K1007</f>
        <v>21.77</v>
      </c>
      <c r="L1016" s="89"/>
      <c r="M1016" s="21">
        <f>M979+M992+M995+M996+M1007+M1015</f>
        <v>430186.52040000004</v>
      </c>
    </row>
    <row r="1017" spans="1:13" x14ac:dyDescent="0.25">
      <c r="A1017" s="90" t="s">
        <v>60</v>
      </c>
      <c r="B1017" s="91"/>
      <c r="C1017" s="91"/>
      <c r="D1017" s="91"/>
      <c r="E1017" s="91"/>
      <c r="F1017" s="91"/>
      <c r="G1017" s="91"/>
      <c r="H1017" s="92"/>
      <c r="I1017" s="34"/>
      <c r="J1017" s="48"/>
      <c r="K1017" s="110">
        <v>13.12</v>
      </c>
      <c r="L1017" s="111"/>
      <c r="M1017" s="21">
        <f>K1017*12*I979</f>
        <v>259258.02240000002</v>
      </c>
    </row>
    <row r="1018" spans="1:13" ht="15.75" x14ac:dyDescent="0.25">
      <c r="A1018" s="85" t="s">
        <v>61</v>
      </c>
      <c r="B1018" s="86"/>
      <c r="C1018" s="86"/>
      <c r="D1018" s="86"/>
      <c r="E1018" s="86"/>
      <c r="F1018" s="86"/>
      <c r="G1018" s="86"/>
      <c r="H1018" s="87"/>
      <c r="I1018" s="34"/>
      <c r="J1018" s="32"/>
      <c r="K1018" s="88">
        <v>3.45</v>
      </c>
      <c r="L1018" s="89"/>
      <c r="M1018" s="21">
        <f>K1018*12*I979</f>
        <v>68173.794000000009</v>
      </c>
    </row>
    <row r="1019" spans="1:13" ht="15.75" x14ac:dyDescent="0.25">
      <c r="A1019" s="85" t="s">
        <v>62</v>
      </c>
      <c r="B1019" s="86"/>
      <c r="C1019" s="86"/>
      <c r="D1019" s="86"/>
      <c r="E1019" s="86"/>
      <c r="F1019" s="86"/>
      <c r="G1019" s="86"/>
      <c r="H1019" s="87"/>
      <c r="I1019" s="34"/>
      <c r="J1019" s="32"/>
      <c r="K1019" s="88">
        <v>0.81</v>
      </c>
      <c r="L1019" s="89"/>
      <c r="M1019" s="21">
        <f>K1019*12*I979</f>
        <v>16006.021200000001</v>
      </c>
    </row>
    <row r="1020" spans="1:13" x14ac:dyDescent="0.25">
      <c r="A1020" s="90" t="s">
        <v>92</v>
      </c>
      <c r="B1020" s="91"/>
      <c r="C1020" s="91"/>
      <c r="D1020" s="91"/>
      <c r="E1020" s="91"/>
      <c r="F1020" s="91"/>
      <c r="G1020" s="91"/>
      <c r="H1020" s="92"/>
      <c r="I1020" s="34"/>
      <c r="J1020" s="32"/>
      <c r="K1020" s="93">
        <v>1.32</v>
      </c>
      <c r="L1020" s="94"/>
      <c r="M1020" s="21">
        <f>K1020*12*I979</f>
        <v>26083.886399999999</v>
      </c>
    </row>
    <row r="1021" spans="1:13" ht="15.75" x14ac:dyDescent="0.25">
      <c r="A1021" s="49" t="s">
        <v>107</v>
      </c>
      <c r="B1021" s="50"/>
      <c r="C1021" s="50"/>
      <c r="D1021" s="50"/>
      <c r="E1021" s="50"/>
      <c r="F1021" s="50"/>
      <c r="G1021" s="50"/>
      <c r="H1021" s="51"/>
      <c r="I1021" s="34"/>
      <c r="J1021" s="32"/>
      <c r="K1021" s="88">
        <v>0</v>
      </c>
      <c r="L1021" s="89"/>
      <c r="M1021" s="21">
        <v>0</v>
      </c>
    </row>
    <row r="1022" spans="1:13" ht="15.75" x14ac:dyDescent="0.25">
      <c r="A1022" s="49" t="s">
        <v>63</v>
      </c>
      <c r="B1022" s="50"/>
      <c r="C1022" s="50"/>
      <c r="D1022" s="50"/>
      <c r="E1022" s="50"/>
      <c r="F1022" s="50"/>
      <c r="G1022" s="50"/>
      <c r="H1022" s="51"/>
      <c r="I1022" s="34"/>
      <c r="J1022" s="32"/>
      <c r="K1022" s="88">
        <v>0.18</v>
      </c>
      <c r="L1022" s="89"/>
      <c r="M1022" s="21">
        <f>K1022*12*I979</f>
        <v>3556.8936000000003</v>
      </c>
    </row>
    <row r="1023" spans="1:13" ht="15.75" x14ac:dyDescent="0.25">
      <c r="A1023" s="49" t="s">
        <v>64</v>
      </c>
      <c r="B1023" s="50"/>
      <c r="C1023" s="50"/>
      <c r="D1023" s="50"/>
      <c r="E1023" s="50"/>
      <c r="F1023" s="50"/>
      <c r="G1023" s="50"/>
      <c r="H1023" s="51"/>
      <c r="I1023" s="34"/>
      <c r="J1023" s="32"/>
      <c r="K1023" s="88">
        <v>0.56000000000000005</v>
      </c>
      <c r="L1023" s="89"/>
      <c r="M1023" s="21">
        <f>K1023*12*I979</f>
        <v>11065.891200000002</v>
      </c>
    </row>
    <row r="1024" spans="1:13" x14ac:dyDescent="0.25">
      <c r="A1024" s="90" t="s">
        <v>65</v>
      </c>
      <c r="B1024" s="91"/>
      <c r="C1024" s="91"/>
      <c r="D1024" s="91"/>
      <c r="E1024" s="91"/>
      <c r="F1024" s="91"/>
      <c r="G1024" s="91"/>
      <c r="H1024" s="92"/>
      <c r="I1024" s="34"/>
      <c r="J1024" s="48"/>
      <c r="K1024" s="88">
        <f>K1016+K1018+K1019+K1020+K1017+K1021+K1022+K1023</f>
        <v>41.21</v>
      </c>
      <c r="L1024" s="89"/>
      <c r="M1024" s="21">
        <f>M1016+M1017+M1018+M1019+M1020+M1021+M1022+M1023</f>
        <v>814331.02919999987</v>
      </c>
    </row>
    <row r="1025" spans="1:13" x14ac:dyDescent="0.25">
      <c r="M1025" s="5"/>
    </row>
    <row r="1026" spans="1:13" x14ac:dyDescent="0.25">
      <c r="A1026" s="119" t="s">
        <v>0</v>
      </c>
      <c r="B1026" s="119"/>
      <c r="C1026" s="119"/>
      <c r="D1026" s="119"/>
      <c r="E1026" s="119"/>
      <c r="F1026" s="119"/>
      <c r="G1026" s="119"/>
      <c r="H1026" s="119"/>
      <c r="I1026" s="119"/>
      <c r="J1026" s="119"/>
      <c r="K1026" s="119"/>
      <c r="L1026" s="119"/>
      <c r="M1026" s="5"/>
    </row>
    <row r="1027" spans="1:13" x14ac:dyDescent="0.25">
      <c r="A1027" s="120" t="s">
        <v>1</v>
      </c>
      <c r="B1027" s="120"/>
      <c r="C1027" s="120"/>
      <c r="D1027" s="120"/>
      <c r="E1027" s="120"/>
      <c r="F1027" s="120"/>
      <c r="G1027" s="120"/>
      <c r="H1027" s="120"/>
      <c r="I1027" s="120"/>
      <c r="J1027" s="120"/>
      <c r="K1027" s="120"/>
      <c r="L1027" s="120"/>
      <c r="M1027" s="120"/>
    </row>
    <row r="1028" spans="1:13" x14ac:dyDescent="0.25">
      <c r="A1028" s="121" t="s">
        <v>127</v>
      </c>
      <c r="B1028" s="121"/>
      <c r="C1028" s="121"/>
      <c r="D1028" s="121"/>
      <c r="E1028" s="121"/>
      <c r="F1028" s="121"/>
      <c r="G1028" s="121"/>
      <c r="H1028" s="121"/>
      <c r="I1028" s="121"/>
      <c r="J1028" s="121"/>
      <c r="K1028" s="121"/>
      <c r="L1028" s="121"/>
      <c r="M1028" s="121"/>
    </row>
    <row r="1029" spans="1:13" x14ac:dyDescent="0.25">
      <c r="A1029" s="6"/>
      <c r="B1029" s="7"/>
      <c r="C1029" s="7" t="s">
        <v>3</v>
      </c>
      <c r="D1029" s="7"/>
      <c r="E1029" s="7"/>
      <c r="F1029" s="7"/>
      <c r="G1029" s="7"/>
      <c r="H1029" s="8"/>
      <c r="I1029" s="7" t="s">
        <v>4</v>
      </c>
      <c r="J1029" s="8"/>
      <c r="K1029" s="9" t="s">
        <v>5</v>
      </c>
      <c r="L1029" s="10"/>
      <c r="M1029" s="11"/>
    </row>
    <row r="1030" spans="1:13" x14ac:dyDescent="0.25">
      <c r="A1030" s="12"/>
      <c r="B1030" s="2"/>
      <c r="C1030" s="2"/>
      <c r="D1030" s="2"/>
      <c r="E1030" s="2"/>
      <c r="F1030" s="2"/>
      <c r="G1030" s="2"/>
      <c r="H1030" s="13"/>
      <c r="I1030" s="2"/>
      <c r="J1030" s="13"/>
      <c r="K1030" s="14" t="s">
        <v>7</v>
      </c>
      <c r="L1030" s="15"/>
      <c r="M1030" s="16" t="s">
        <v>8</v>
      </c>
    </row>
    <row r="1031" spans="1:13" x14ac:dyDescent="0.25">
      <c r="A1031" s="17"/>
      <c r="B1031" s="18"/>
      <c r="C1031" s="18"/>
      <c r="D1031" s="18"/>
      <c r="E1031" s="18"/>
      <c r="F1031" s="18"/>
      <c r="G1031" s="18"/>
      <c r="H1031" s="19"/>
      <c r="I1031" s="122" t="s">
        <v>9</v>
      </c>
      <c r="J1031" s="123"/>
      <c r="K1031" s="18" t="s">
        <v>10</v>
      </c>
      <c r="L1031" s="19"/>
      <c r="M1031" s="20" t="s">
        <v>11</v>
      </c>
    </row>
    <row r="1032" spans="1:13" x14ac:dyDescent="0.25">
      <c r="A1032" s="90" t="s">
        <v>12</v>
      </c>
      <c r="B1032" s="91"/>
      <c r="C1032" s="91"/>
      <c r="D1032" s="91"/>
      <c r="E1032" s="91"/>
      <c r="F1032" s="91"/>
      <c r="G1032" s="91"/>
      <c r="H1032" s="92"/>
      <c r="I1032" s="124">
        <v>1356</v>
      </c>
      <c r="J1032" s="125"/>
      <c r="K1032" s="126">
        <f>K1038+K1045</f>
        <v>8.98</v>
      </c>
      <c r="L1032" s="145"/>
      <c r="M1032" s="21">
        <f>M1038+M1045</f>
        <v>146122.56</v>
      </c>
    </row>
    <row r="1033" spans="1:13" x14ac:dyDescent="0.25">
      <c r="A1033" s="22" t="s">
        <v>13</v>
      </c>
      <c r="F1033" s="2"/>
      <c r="H1033" s="13"/>
      <c r="J1033" s="13"/>
      <c r="L1033" s="13"/>
      <c r="M1033" s="23"/>
    </row>
    <row r="1034" spans="1:13" x14ac:dyDescent="0.25">
      <c r="A1034" s="22" t="s">
        <v>14</v>
      </c>
      <c r="F1034" s="2"/>
      <c r="H1034" s="13"/>
      <c r="J1034" s="13"/>
      <c r="L1034" s="13"/>
      <c r="M1034" s="23"/>
    </row>
    <row r="1035" spans="1:13" x14ac:dyDescent="0.25">
      <c r="A1035" s="24" t="s">
        <v>15</v>
      </c>
      <c r="B1035" s="25"/>
      <c r="C1035" s="25"/>
      <c r="D1035" s="25"/>
      <c r="E1035" s="25"/>
      <c r="F1035" s="26"/>
      <c r="G1035" s="25"/>
      <c r="H1035" s="27"/>
      <c r="J1035" s="13"/>
      <c r="L1035" s="13"/>
      <c r="M1035" s="23"/>
    </row>
    <row r="1036" spans="1:13" x14ac:dyDescent="0.25">
      <c r="A1036" s="24" t="s">
        <v>16</v>
      </c>
      <c r="B1036" s="25"/>
      <c r="C1036" s="25"/>
      <c r="D1036" s="25"/>
      <c r="E1036" s="25"/>
      <c r="F1036" s="26"/>
      <c r="G1036" s="25"/>
      <c r="H1036" s="27"/>
      <c r="J1036" s="13"/>
      <c r="L1036" s="13"/>
      <c r="M1036" s="23"/>
    </row>
    <row r="1037" spans="1:13" x14ac:dyDescent="0.25">
      <c r="A1037" s="24" t="s">
        <v>17</v>
      </c>
      <c r="B1037" s="25"/>
      <c r="C1037" s="25"/>
      <c r="D1037" s="25"/>
      <c r="E1037" s="25"/>
      <c r="F1037" s="26"/>
      <c r="G1037" s="25"/>
      <c r="H1037" s="27"/>
      <c r="J1037" s="13"/>
      <c r="L1037" s="13"/>
      <c r="M1037" s="23"/>
    </row>
    <row r="1038" spans="1:13" x14ac:dyDescent="0.25">
      <c r="A1038" s="24" t="s">
        <v>18</v>
      </c>
      <c r="B1038" s="25"/>
      <c r="C1038" s="25"/>
      <c r="D1038" s="25"/>
      <c r="E1038" s="25"/>
      <c r="F1038" s="26"/>
      <c r="G1038" s="25"/>
      <c r="H1038" s="27"/>
      <c r="J1038" s="13"/>
      <c r="K1038" s="112">
        <v>4.93</v>
      </c>
      <c r="L1038" s="113"/>
      <c r="M1038" s="23">
        <f>K1038*I1032*12</f>
        <v>80220.959999999992</v>
      </c>
    </row>
    <row r="1039" spans="1:13" x14ac:dyDescent="0.25">
      <c r="A1039" s="24" t="s">
        <v>19</v>
      </c>
      <c r="B1039" s="25"/>
      <c r="C1039" s="25"/>
      <c r="D1039" s="25"/>
      <c r="E1039" s="25"/>
      <c r="F1039" s="26"/>
      <c r="G1039" s="25"/>
      <c r="H1039" s="27"/>
      <c r="J1039" s="13"/>
      <c r="L1039" s="13"/>
      <c r="M1039" s="23"/>
    </row>
    <row r="1040" spans="1:13" x14ac:dyDescent="0.25">
      <c r="A1040" s="24" t="s">
        <v>20</v>
      </c>
      <c r="B1040" s="25"/>
      <c r="C1040" s="25"/>
      <c r="D1040" s="25"/>
      <c r="E1040" s="25"/>
      <c r="F1040" s="26"/>
      <c r="G1040" s="25"/>
      <c r="H1040" s="27"/>
      <c r="J1040" s="13"/>
      <c r="L1040" s="13"/>
      <c r="M1040" s="23"/>
    </row>
    <row r="1041" spans="1:13" x14ac:dyDescent="0.25">
      <c r="A1041" s="24" t="s">
        <v>21</v>
      </c>
      <c r="B1041" s="25"/>
      <c r="C1041" s="25"/>
      <c r="D1041" s="25"/>
      <c r="E1041" s="25"/>
      <c r="F1041" s="26"/>
      <c r="G1041" s="25"/>
      <c r="H1041" s="27"/>
      <c r="J1041" s="13"/>
      <c r="L1041" s="13"/>
      <c r="M1041" s="23"/>
    </row>
    <row r="1042" spans="1:13" x14ac:dyDescent="0.25">
      <c r="A1042" s="22" t="s">
        <v>22</v>
      </c>
      <c r="B1042" s="25"/>
      <c r="C1042" s="25"/>
      <c r="D1042" s="25"/>
      <c r="E1042" s="25"/>
      <c r="F1042" s="26"/>
      <c r="G1042" s="25"/>
      <c r="H1042" s="27"/>
      <c r="J1042" s="13"/>
      <c r="L1042" s="13"/>
      <c r="M1042" s="23"/>
    </row>
    <row r="1043" spans="1:13" x14ac:dyDescent="0.25">
      <c r="A1043" s="24" t="s">
        <v>23</v>
      </c>
      <c r="B1043" s="25"/>
      <c r="C1043" s="25"/>
      <c r="D1043" s="25"/>
      <c r="E1043" s="25"/>
      <c r="F1043" s="26"/>
      <c r="G1043" s="25"/>
      <c r="H1043" s="27"/>
      <c r="J1043" s="13"/>
      <c r="L1043" s="13"/>
      <c r="M1043" s="23"/>
    </row>
    <row r="1044" spans="1:13" x14ac:dyDescent="0.25">
      <c r="A1044" s="24" t="s">
        <v>24</v>
      </c>
      <c r="B1044" s="25"/>
      <c r="C1044" s="25"/>
      <c r="D1044" s="25"/>
      <c r="E1044" s="25"/>
      <c r="F1044" s="26"/>
      <c r="G1044" s="25"/>
      <c r="H1044" s="27"/>
      <c r="J1044" s="13"/>
      <c r="L1044" s="13"/>
      <c r="M1044" s="23"/>
    </row>
    <row r="1045" spans="1:13" x14ac:dyDescent="0.25">
      <c r="A1045" s="24" t="s">
        <v>25</v>
      </c>
      <c r="B1045" s="25"/>
      <c r="C1045" s="25"/>
      <c r="D1045" s="25"/>
      <c r="E1045" s="25"/>
      <c r="F1045" s="26"/>
      <c r="G1045" s="25"/>
      <c r="H1045" s="27"/>
      <c r="J1045" s="13"/>
      <c r="K1045" s="112">
        <v>4.05</v>
      </c>
      <c r="L1045" s="113"/>
      <c r="M1045" s="23">
        <f>K1045*I1032*12</f>
        <v>65901.600000000006</v>
      </c>
    </row>
    <row r="1046" spans="1:13" x14ac:dyDescent="0.25">
      <c r="A1046" s="24" t="s">
        <v>26</v>
      </c>
      <c r="B1046" s="25"/>
      <c r="C1046" s="25"/>
      <c r="D1046" s="25"/>
      <c r="E1046" s="25"/>
      <c r="F1046" s="26"/>
      <c r="G1046" s="25"/>
      <c r="H1046" s="27"/>
      <c r="J1046" s="13"/>
      <c r="L1046" s="13"/>
      <c r="M1046" s="23"/>
    </row>
    <row r="1047" spans="1:13" x14ac:dyDescent="0.25">
      <c r="A1047" s="28" t="s">
        <v>27</v>
      </c>
      <c r="B1047" s="29"/>
      <c r="C1047" s="29"/>
      <c r="D1047" s="29"/>
      <c r="E1047" s="29"/>
      <c r="F1047" s="29"/>
      <c r="G1047" s="29"/>
      <c r="H1047" s="30"/>
      <c r="I1047" s="18"/>
      <c r="J1047" s="19"/>
      <c r="K1047" s="18"/>
      <c r="L1047" s="19"/>
      <c r="M1047" s="21"/>
    </row>
    <row r="1048" spans="1:13" x14ac:dyDescent="0.25">
      <c r="A1048" s="128" t="s">
        <v>28</v>
      </c>
      <c r="B1048" s="129"/>
      <c r="C1048" s="129"/>
      <c r="D1048" s="129"/>
      <c r="E1048" s="129"/>
      <c r="F1048" s="129"/>
      <c r="G1048" s="129"/>
      <c r="H1048" s="130"/>
      <c r="I1048" s="2" t="s">
        <v>29</v>
      </c>
      <c r="J1048" s="13"/>
      <c r="K1048" s="2"/>
      <c r="L1048" s="13"/>
      <c r="M1048" s="23"/>
    </row>
    <row r="1049" spans="1:13" x14ac:dyDescent="0.25">
      <c r="A1049" s="12"/>
      <c r="B1049" s="2"/>
      <c r="C1049" s="2"/>
      <c r="D1049" s="2"/>
      <c r="E1049" s="2"/>
      <c r="F1049" s="2"/>
      <c r="G1049" s="2"/>
      <c r="H1049" s="13"/>
      <c r="I1049" s="2" t="s">
        <v>30</v>
      </c>
      <c r="J1049" s="13"/>
      <c r="K1049" s="2"/>
      <c r="L1049" s="13"/>
      <c r="M1049" s="23"/>
    </row>
    <row r="1050" spans="1:13" x14ac:dyDescent="0.25">
      <c r="A1050" s="12"/>
      <c r="B1050" s="2"/>
      <c r="C1050" s="2"/>
      <c r="D1050" s="2"/>
      <c r="E1050" s="2"/>
      <c r="F1050" s="2"/>
      <c r="G1050" s="2"/>
      <c r="H1050" s="13"/>
      <c r="I1050" s="2" t="s">
        <v>31</v>
      </c>
      <c r="J1050" s="13"/>
      <c r="K1050" s="108">
        <v>1.1200000000000001</v>
      </c>
      <c r="L1050" s="109"/>
      <c r="M1050" s="23">
        <f>K1050*12*I1032</f>
        <v>18224.640000000003</v>
      </c>
    </row>
    <row r="1051" spans="1:13" x14ac:dyDescent="0.25">
      <c r="A1051" s="12"/>
      <c r="B1051" s="2"/>
      <c r="C1051" s="2"/>
      <c r="D1051" s="2"/>
      <c r="E1051" s="2"/>
      <c r="F1051" s="2"/>
      <c r="G1051" s="2"/>
      <c r="H1051" s="13"/>
      <c r="I1051" s="2" t="s">
        <v>32</v>
      </c>
      <c r="J1051" s="13"/>
      <c r="K1051" s="2"/>
      <c r="L1051" s="13"/>
      <c r="M1051" s="23"/>
    </row>
    <row r="1052" spans="1:13" x14ac:dyDescent="0.25">
      <c r="A1052" s="17"/>
      <c r="B1052" s="18"/>
      <c r="C1052" s="18"/>
      <c r="D1052" s="18"/>
      <c r="E1052" s="18"/>
      <c r="F1052" s="18"/>
      <c r="G1052" s="18"/>
      <c r="H1052" s="19"/>
      <c r="I1052" s="18" t="s">
        <v>33</v>
      </c>
      <c r="J1052" s="19"/>
      <c r="K1052" s="18"/>
      <c r="L1052" s="19"/>
      <c r="M1052" s="21"/>
    </row>
    <row r="1053" spans="1:13" x14ac:dyDescent="0.25">
      <c r="A1053" s="90" t="s">
        <v>34</v>
      </c>
      <c r="B1053" s="91"/>
      <c r="C1053" s="91"/>
      <c r="D1053" s="91"/>
      <c r="E1053" s="91"/>
      <c r="F1053" s="91"/>
      <c r="G1053" s="91"/>
      <c r="H1053" s="92"/>
      <c r="I1053" s="31" t="s">
        <v>35</v>
      </c>
      <c r="J1053" s="32"/>
      <c r="K1053" s="88">
        <v>0.37</v>
      </c>
      <c r="L1053" s="89"/>
      <c r="M1053" s="33">
        <f>K1053*12*I1032</f>
        <v>6020.6399999999994</v>
      </c>
    </row>
    <row r="1054" spans="1:13" x14ac:dyDescent="0.25">
      <c r="A1054" s="131" t="s">
        <v>74</v>
      </c>
      <c r="B1054" s="132"/>
      <c r="C1054" s="132"/>
      <c r="D1054" s="132"/>
      <c r="E1054" s="132"/>
      <c r="F1054" s="132"/>
      <c r="G1054" s="132"/>
      <c r="H1054" s="133"/>
      <c r="I1054" s="52"/>
      <c r="J1054" s="13"/>
      <c r="K1054" s="149">
        <f>K1055+K1063</f>
        <v>1.8900000000000001</v>
      </c>
      <c r="L1054" s="150"/>
      <c r="M1054" s="53">
        <f>M1055+M1063</f>
        <v>30754.080000000002</v>
      </c>
    </row>
    <row r="1055" spans="1:13" x14ac:dyDescent="0.25">
      <c r="A1055" s="114" t="s">
        <v>75</v>
      </c>
      <c r="B1055" s="115"/>
      <c r="C1055" s="115"/>
      <c r="D1055" s="115"/>
      <c r="E1055" s="115"/>
      <c r="F1055" s="115"/>
      <c r="G1055" s="115"/>
      <c r="H1055" s="116"/>
      <c r="J1055" s="13"/>
      <c r="K1055" s="108">
        <f>K1056+K1057+K1058+K1060+K1062</f>
        <v>1.1100000000000001</v>
      </c>
      <c r="L1055" s="109"/>
      <c r="M1055" s="46">
        <f>M1056+M1057+M1058+M1060+M1062</f>
        <v>18061.920000000002</v>
      </c>
    </row>
    <row r="1056" spans="1:13" x14ac:dyDescent="0.25">
      <c r="A1056" s="12" t="s">
        <v>76</v>
      </c>
      <c r="H1056" s="13"/>
      <c r="I1056" t="s">
        <v>77</v>
      </c>
      <c r="J1056" s="13"/>
      <c r="K1056" s="112">
        <v>0.39</v>
      </c>
      <c r="L1056" s="113"/>
      <c r="M1056" s="23">
        <f>K1056*12*I1032</f>
        <v>6346.08</v>
      </c>
    </row>
    <row r="1057" spans="1:13" x14ac:dyDescent="0.25">
      <c r="A1057" s="12" t="s">
        <v>78</v>
      </c>
      <c r="H1057" s="13"/>
      <c r="I1057" t="s">
        <v>79</v>
      </c>
      <c r="J1057" s="13"/>
      <c r="K1057" s="112">
        <v>0.18</v>
      </c>
      <c r="L1057" s="113"/>
      <c r="M1057" s="23">
        <f>K1057*12*I1032</f>
        <v>2928.96</v>
      </c>
    </row>
    <row r="1058" spans="1:13" x14ac:dyDescent="0.25">
      <c r="A1058" s="12" t="s">
        <v>80</v>
      </c>
      <c r="H1058" s="13"/>
      <c r="I1058" t="s">
        <v>81</v>
      </c>
      <c r="J1058" s="13"/>
      <c r="K1058" s="112">
        <v>0.08</v>
      </c>
      <c r="L1058" s="113"/>
      <c r="M1058" s="23">
        <f>K1058*12*I1032</f>
        <v>1301.76</v>
      </c>
    </row>
    <row r="1059" spans="1:13" x14ac:dyDescent="0.25">
      <c r="A1059" s="12" t="s">
        <v>82</v>
      </c>
      <c r="H1059" s="13"/>
      <c r="J1059" s="13"/>
      <c r="L1059" s="13"/>
      <c r="M1059" s="23"/>
    </row>
    <row r="1060" spans="1:13" x14ac:dyDescent="0.25">
      <c r="A1060" s="12" t="s">
        <v>97</v>
      </c>
      <c r="H1060" s="13"/>
      <c r="I1060" t="s">
        <v>98</v>
      </c>
      <c r="J1060" s="13"/>
      <c r="K1060" s="112">
        <v>0.42</v>
      </c>
      <c r="L1060" s="113"/>
      <c r="M1060" s="23">
        <f>K1060*12*I1032</f>
        <v>6834.24</v>
      </c>
    </row>
    <row r="1061" spans="1:13" x14ac:dyDescent="0.25">
      <c r="A1061" s="12" t="s">
        <v>99</v>
      </c>
      <c r="H1061" s="13"/>
      <c r="I1061" t="s">
        <v>100</v>
      </c>
      <c r="J1061" s="13"/>
      <c r="L1061" s="13"/>
      <c r="M1061" s="23"/>
    </row>
    <row r="1062" spans="1:13" x14ac:dyDescent="0.25">
      <c r="A1062" s="12" t="s">
        <v>101</v>
      </c>
      <c r="H1062" s="13"/>
      <c r="I1062" t="s">
        <v>84</v>
      </c>
      <c r="J1062" s="13"/>
      <c r="K1062" s="112">
        <v>0.04</v>
      </c>
      <c r="L1062" s="113"/>
      <c r="M1062" s="23">
        <f>K1062*12*I1032</f>
        <v>650.88</v>
      </c>
    </row>
    <row r="1063" spans="1:13" x14ac:dyDescent="0.25">
      <c r="A1063" s="114" t="s">
        <v>85</v>
      </c>
      <c r="B1063" s="115"/>
      <c r="C1063" s="115"/>
      <c r="D1063" s="115"/>
      <c r="E1063" s="115"/>
      <c r="F1063" s="115"/>
      <c r="G1063" s="115"/>
      <c r="H1063" s="116"/>
      <c r="J1063" s="13"/>
      <c r="K1063" s="108">
        <f>K1064+K1065+K1066+K1067</f>
        <v>0.78</v>
      </c>
      <c r="L1063" s="109"/>
      <c r="M1063" s="46">
        <f>M1064+M1065+M1066+M1067</f>
        <v>12692.16</v>
      </c>
    </row>
    <row r="1064" spans="1:13" x14ac:dyDescent="0.25">
      <c r="A1064" s="12" t="s">
        <v>102</v>
      </c>
      <c r="H1064" s="13"/>
      <c r="I1064" t="s">
        <v>81</v>
      </c>
      <c r="J1064" s="13"/>
      <c r="K1064" s="112">
        <v>0.22</v>
      </c>
      <c r="L1064" s="113"/>
      <c r="M1064" s="23">
        <f>K1064*12*I1032</f>
        <v>3579.84</v>
      </c>
    </row>
    <row r="1065" spans="1:13" x14ac:dyDescent="0.25">
      <c r="A1065" s="12" t="s">
        <v>103</v>
      </c>
      <c r="H1065" s="13"/>
      <c r="I1065" t="s">
        <v>104</v>
      </c>
      <c r="J1065" s="13"/>
      <c r="K1065" s="112">
        <v>0.06</v>
      </c>
      <c r="L1065" s="113"/>
      <c r="M1065" s="23">
        <f>K1065*12*I1032</f>
        <v>976.31999999999994</v>
      </c>
    </row>
    <row r="1066" spans="1:13" x14ac:dyDescent="0.25">
      <c r="A1066" s="12" t="s">
        <v>105</v>
      </c>
      <c r="H1066" s="13"/>
      <c r="I1066" t="s">
        <v>77</v>
      </c>
      <c r="J1066" s="13"/>
      <c r="K1066" s="112">
        <v>0.46</v>
      </c>
      <c r="L1066" s="113"/>
      <c r="M1066" s="23">
        <f>K1066*12*I1032</f>
        <v>7485.1200000000008</v>
      </c>
    </row>
    <row r="1067" spans="1:13" x14ac:dyDescent="0.25">
      <c r="A1067" s="12" t="s">
        <v>106</v>
      </c>
      <c r="H1067" s="13"/>
      <c r="I1067" t="s">
        <v>81</v>
      </c>
      <c r="J1067" s="13"/>
      <c r="K1067" s="138">
        <v>0.04</v>
      </c>
      <c r="L1067" s="139"/>
      <c r="M1067" s="21">
        <f>K1067*12*I1032</f>
        <v>650.88</v>
      </c>
    </row>
    <row r="1068" spans="1:13" ht="15.75" x14ac:dyDescent="0.25">
      <c r="A1068" s="85" t="s">
        <v>36</v>
      </c>
      <c r="B1068" s="86"/>
      <c r="C1068" s="86"/>
      <c r="D1068" s="86"/>
      <c r="E1068" s="86"/>
      <c r="F1068" s="86"/>
      <c r="G1068" s="86"/>
      <c r="H1068" s="87"/>
      <c r="I1068" s="34"/>
      <c r="J1068" s="32"/>
      <c r="K1068" s="88">
        <f>K1069+K1070+K1072+K1074+K1075</f>
        <v>0.53</v>
      </c>
      <c r="L1068" s="89"/>
      <c r="M1068" s="35">
        <f>M1069+M1070+M1072+M1074+M1075</f>
        <v>8624.16</v>
      </c>
    </row>
    <row r="1069" spans="1:13" x14ac:dyDescent="0.25">
      <c r="A1069" s="36" t="s">
        <v>37</v>
      </c>
      <c r="B1069" s="37"/>
      <c r="C1069" s="38"/>
      <c r="D1069" s="38"/>
      <c r="E1069" s="38"/>
      <c r="F1069" s="38"/>
      <c r="G1069" s="38"/>
      <c r="H1069" s="13"/>
      <c r="I1069" s="95" t="s">
        <v>38</v>
      </c>
      <c r="J1069" s="96"/>
      <c r="K1069" s="117">
        <v>0.37</v>
      </c>
      <c r="L1069" s="118"/>
      <c r="M1069" s="23">
        <f>K1069*12*I1032</f>
        <v>6020.6399999999994</v>
      </c>
    </row>
    <row r="1070" spans="1:13" x14ac:dyDescent="0.25">
      <c r="A1070" s="36" t="s">
        <v>39</v>
      </c>
      <c r="B1070" s="37"/>
      <c r="C1070" s="38"/>
      <c r="D1070" s="38"/>
      <c r="E1070" s="38"/>
      <c r="F1070" s="38"/>
      <c r="G1070" s="38"/>
      <c r="H1070" s="13"/>
      <c r="I1070" s="95" t="s">
        <v>40</v>
      </c>
      <c r="J1070" s="96"/>
      <c r="K1070" s="97">
        <v>0.06</v>
      </c>
      <c r="L1070" s="98"/>
      <c r="M1070" s="23">
        <f>K1070*12*I1032</f>
        <v>976.31999999999994</v>
      </c>
    </row>
    <row r="1071" spans="1:13" x14ac:dyDescent="0.25">
      <c r="A1071" s="36" t="s">
        <v>41</v>
      </c>
      <c r="B1071" s="37"/>
      <c r="C1071" s="38"/>
      <c r="D1071" s="38"/>
      <c r="E1071" s="38"/>
      <c r="F1071" s="38"/>
      <c r="G1071" s="38"/>
      <c r="H1071" s="13"/>
      <c r="I1071" s="39"/>
      <c r="J1071" s="15"/>
      <c r="K1071" s="40"/>
      <c r="L1071" s="41"/>
      <c r="M1071" s="23"/>
    </row>
    <row r="1072" spans="1:13" x14ac:dyDescent="0.25">
      <c r="A1072" s="36" t="s">
        <v>42</v>
      </c>
      <c r="B1072" s="37"/>
      <c r="C1072" s="38"/>
      <c r="D1072" s="38"/>
      <c r="E1072" s="38"/>
      <c r="F1072" s="38"/>
      <c r="G1072" s="38"/>
      <c r="H1072" s="13"/>
      <c r="I1072" s="95" t="s">
        <v>43</v>
      </c>
      <c r="J1072" s="96"/>
      <c r="K1072" s="97">
        <v>0.04</v>
      </c>
      <c r="L1072" s="98"/>
      <c r="M1072" s="23">
        <f>K1072*12*I1032</f>
        <v>650.88</v>
      </c>
    </row>
    <row r="1073" spans="1:13" x14ac:dyDescent="0.25">
      <c r="A1073" s="36" t="s">
        <v>44</v>
      </c>
      <c r="B1073" s="37"/>
      <c r="C1073" s="38"/>
      <c r="D1073" s="38"/>
      <c r="E1073" s="38"/>
      <c r="F1073" s="38"/>
      <c r="G1073" s="38"/>
      <c r="H1073" s="13"/>
      <c r="I1073" s="39"/>
      <c r="J1073" s="15"/>
      <c r="K1073" s="40"/>
      <c r="L1073" s="41"/>
      <c r="M1073" s="23"/>
    </row>
    <row r="1074" spans="1:13" x14ac:dyDescent="0.25">
      <c r="A1074" s="36" t="s">
        <v>45</v>
      </c>
      <c r="B1074" s="37"/>
      <c r="C1074" s="38"/>
      <c r="D1074" s="38"/>
      <c r="E1074" s="38"/>
      <c r="F1074" s="38"/>
      <c r="G1074" s="38"/>
      <c r="H1074" s="13"/>
      <c r="I1074" s="95" t="s">
        <v>46</v>
      </c>
      <c r="J1074" s="96"/>
      <c r="K1074" s="97">
        <v>0.03</v>
      </c>
      <c r="L1074" s="98"/>
      <c r="M1074" s="23">
        <f>K1074*12*I1032</f>
        <v>488.15999999999997</v>
      </c>
    </row>
    <row r="1075" spans="1:13" x14ac:dyDescent="0.25">
      <c r="A1075" s="42" t="s">
        <v>47</v>
      </c>
      <c r="B1075" s="37"/>
      <c r="C1075" s="38"/>
      <c r="D1075" s="38"/>
      <c r="E1075" s="38"/>
      <c r="F1075" s="38"/>
      <c r="G1075" s="38"/>
      <c r="H1075" s="13"/>
      <c r="I1075" s="95" t="s">
        <v>46</v>
      </c>
      <c r="J1075" s="96"/>
      <c r="K1075" s="99">
        <v>0.03</v>
      </c>
      <c r="L1075" s="100"/>
      <c r="M1075" s="21">
        <f>K1075*12*I1032</f>
        <v>488.15999999999997</v>
      </c>
    </row>
    <row r="1076" spans="1:13" ht="15.75" x14ac:dyDescent="0.25">
      <c r="A1076" s="85" t="s">
        <v>48</v>
      </c>
      <c r="B1076" s="86"/>
      <c r="C1076" s="86"/>
      <c r="D1076" s="86"/>
      <c r="E1076" s="86"/>
      <c r="F1076" s="86"/>
      <c r="G1076" s="86"/>
      <c r="H1076" s="87"/>
      <c r="I1076" s="34" t="s">
        <v>49</v>
      </c>
      <c r="J1076" s="32"/>
      <c r="K1076" s="101">
        <v>0.16</v>
      </c>
      <c r="L1076" s="102"/>
      <c r="M1076" s="35">
        <f>K1076*12*I1032</f>
        <v>2603.52</v>
      </c>
    </row>
    <row r="1077" spans="1:13" ht="15.75" x14ac:dyDescent="0.25">
      <c r="A1077" s="103" t="s">
        <v>50</v>
      </c>
      <c r="B1077" s="104"/>
      <c r="C1077" s="104"/>
      <c r="D1077" s="104"/>
      <c r="E1077" s="104"/>
      <c r="F1077" s="104"/>
      <c r="G1077" s="104"/>
      <c r="H1077" s="105"/>
      <c r="J1077" s="13"/>
      <c r="K1077" s="136"/>
      <c r="L1077" s="137"/>
      <c r="M1077" s="23"/>
    </row>
    <row r="1078" spans="1:13" x14ac:dyDescent="0.25">
      <c r="A1078" s="12" t="s">
        <v>51</v>
      </c>
      <c r="D1078" s="5"/>
      <c r="H1078" s="13"/>
      <c r="J1078" s="13"/>
      <c r="K1078" s="43"/>
      <c r="L1078" s="44"/>
      <c r="M1078" s="23"/>
    </row>
    <row r="1079" spans="1:13" x14ac:dyDescent="0.25">
      <c r="A1079" s="12" t="s">
        <v>52</v>
      </c>
      <c r="D1079" s="5"/>
      <c r="H1079" s="13"/>
      <c r="J1079" s="13"/>
      <c r="K1079" s="43"/>
      <c r="L1079" s="44"/>
      <c r="M1079" s="23"/>
    </row>
    <row r="1080" spans="1:13" x14ac:dyDescent="0.25">
      <c r="A1080" s="12" t="s">
        <v>53</v>
      </c>
      <c r="D1080" s="5"/>
      <c r="H1080" s="13"/>
      <c r="J1080" s="13"/>
      <c r="K1080" s="43"/>
      <c r="L1080" s="44"/>
      <c r="M1080" s="23"/>
    </row>
    <row r="1081" spans="1:13" x14ac:dyDescent="0.25">
      <c r="A1081" s="12" t="s">
        <v>54</v>
      </c>
      <c r="D1081" s="5"/>
      <c r="F1081" s="45"/>
      <c r="H1081" s="13"/>
      <c r="J1081" s="13"/>
      <c r="K1081" s="43"/>
      <c r="L1081" s="44"/>
      <c r="M1081" s="23"/>
    </row>
    <row r="1082" spans="1:13" x14ac:dyDescent="0.25">
      <c r="A1082" s="12" t="s">
        <v>55</v>
      </c>
      <c r="H1082" s="13"/>
      <c r="J1082" s="13"/>
      <c r="K1082" s="108">
        <f>2.51+3</f>
        <v>5.51</v>
      </c>
      <c r="L1082" s="109"/>
      <c r="M1082" s="46">
        <f>K1082*12*I1032</f>
        <v>89658.72</v>
      </c>
    </row>
    <row r="1083" spans="1:13" x14ac:dyDescent="0.25">
      <c r="A1083" s="12" t="s">
        <v>56</v>
      </c>
      <c r="H1083" s="13"/>
      <c r="J1083" s="13"/>
      <c r="L1083" s="13"/>
      <c r="M1083" s="23"/>
    </row>
    <row r="1084" spans="1:13" x14ac:dyDescent="0.25">
      <c r="A1084" s="12" t="s">
        <v>57</v>
      </c>
      <c r="H1084" s="13"/>
      <c r="J1084" s="13"/>
      <c r="L1084" s="13"/>
      <c r="M1084" s="23"/>
    </row>
    <row r="1085" spans="1:13" x14ac:dyDescent="0.25">
      <c r="A1085" s="17" t="s">
        <v>58</v>
      </c>
      <c r="B1085" s="18"/>
      <c r="C1085" s="18"/>
      <c r="D1085" s="18"/>
      <c r="E1085" s="18"/>
      <c r="F1085" s="18"/>
      <c r="G1085" s="18"/>
      <c r="H1085" s="19"/>
      <c r="I1085" s="18"/>
      <c r="J1085" s="19"/>
      <c r="K1085" s="18"/>
      <c r="L1085" s="19"/>
      <c r="M1085" s="21"/>
    </row>
    <row r="1086" spans="1:13" x14ac:dyDescent="0.25">
      <c r="A1086" s="90" t="s">
        <v>59</v>
      </c>
      <c r="B1086" s="91"/>
      <c r="C1086" s="91"/>
      <c r="D1086" s="91"/>
      <c r="E1086" s="91"/>
      <c r="F1086" s="91"/>
      <c r="G1086" s="91"/>
      <c r="H1086" s="92"/>
      <c r="J1086" s="47"/>
      <c r="K1086" s="88">
        <f>K1038+K1045+K1050+K1053+K1054+K1076+K1068+K1082</f>
        <v>18.560000000000002</v>
      </c>
      <c r="L1086" s="89"/>
      <c r="M1086" s="21">
        <f>M1032+M1050+M1053+M1054+M1068+M1076+M1082</f>
        <v>302008.32000000007</v>
      </c>
    </row>
    <row r="1087" spans="1:13" x14ac:dyDescent="0.25">
      <c r="A1087" s="90" t="s">
        <v>60</v>
      </c>
      <c r="B1087" s="91"/>
      <c r="C1087" s="91"/>
      <c r="D1087" s="91"/>
      <c r="E1087" s="91"/>
      <c r="F1087" s="91"/>
      <c r="G1087" s="91"/>
      <c r="H1087" s="92"/>
      <c r="I1087" s="34"/>
      <c r="J1087" s="48"/>
      <c r="K1087" s="110">
        <v>9.01</v>
      </c>
      <c r="L1087" s="111"/>
      <c r="M1087" s="21">
        <f>K1087*12*I1032</f>
        <v>146610.72</v>
      </c>
    </row>
    <row r="1088" spans="1:13" ht="15.75" x14ac:dyDescent="0.25">
      <c r="A1088" s="85" t="s">
        <v>61</v>
      </c>
      <c r="B1088" s="86"/>
      <c r="C1088" s="86"/>
      <c r="D1088" s="86"/>
      <c r="E1088" s="86"/>
      <c r="F1088" s="86"/>
      <c r="G1088" s="86"/>
      <c r="H1088" s="87"/>
      <c r="I1088" s="34"/>
      <c r="J1088" s="32"/>
      <c r="K1088" s="88">
        <v>3.45</v>
      </c>
      <c r="L1088" s="89"/>
      <c r="M1088" s="21">
        <f>K1088*12*I1032</f>
        <v>56138.400000000009</v>
      </c>
    </row>
    <row r="1089" spans="1:13" ht="15.75" x14ac:dyDescent="0.25">
      <c r="A1089" s="85" t="s">
        <v>62</v>
      </c>
      <c r="B1089" s="86"/>
      <c r="C1089" s="86"/>
      <c r="D1089" s="86"/>
      <c r="E1089" s="86"/>
      <c r="F1089" s="86"/>
      <c r="G1089" s="86"/>
      <c r="H1089" s="87"/>
      <c r="I1089" s="34"/>
      <c r="J1089" s="32"/>
      <c r="K1089" s="88">
        <v>0.81</v>
      </c>
      <c r="L1089" s="89"/>
      <c r="M1089" s="21">
        <f>K1089*12*I1032</f>
        <v>13180.320000000002</v>
      </c>
    </row>
    <row r="1090" spans="1:13" x14ac:dyDescent="0.25">
      <c r="A1090" s="90" t="s">
        <v>92</v>
      </c>
      <c r="B1090" s="91"/>
      <c r="C1090" s="91"/>
      <c r="D1090" s="91"/>
      <c r="E1090" s="91"/>
      <c r="F1090" s="91"/>
      <c r="G1090" s="91"/>
      <c r="H1090" s="92"/>
      <c r="I1090" s="34"/>
      <c r="J1090" s="32"/>
      <c r="K1090" s="93">
        <v>1.32</v>
      </c>
      <c r="L1090" s="94"/>
      <c r="M1090" s="21">
        <f>K1090*12*I1032</f>
        <v>21479.040000000001</v>
      </c>
    </row>
    <row r="1091" spans="1:13" ht="15.75" x14ac:dyDescent="0.25">
      <c r="A1091" s="49" t="s">
        <v>107</v>
      </c>
      <c r="B1091" s="50"/>
      <c r="C1091" s="50"/>
      <c r="D1091" s="50"/>
      <c r="E1091" s="50"/>
      <c r="F1091" s="50"/>
      <c r="G1091" s="50"/>
      <c r="H1091" s="51"/>
      <c r="I1091" s="34"/>
      <c r="J1091" s="32"/>
      <c r="K1091" s="88">
        <v>0</v>
      </c>
      <c r="L1091" s="89"/>
      <c r="M1091" s="21">
        <v>0</v>
      </c>
    </row>
    <row r="1092" spans="1:13" ht="15.75" x14ac:dyDescent="0.25">
      <c r="A1092" s="49" t="s">
        <v>63</v>
      </c>
      <c r="B1092" s="50"/>
      <c r="C1092" s="50"/>
      <c r="D1092" s="50"/>
      <c r="E1092" s="50"/>
      <c r="F1092" s="50"/>
      <c r="G1092" s="50"/>
      <c r="H1092" s="51"/>
      <c r="I1092" s="34"/>
      <c r="J1092" s="32"/>
      <c r="K1092" s="88">
        <v>7.0000000000000007E-2</v>
      </c>
      <c r="L1092" s="89"/>
      <c r="M1092" s="21">
        <f>K1092*12*I1032</f>
        <v>1139.0400000000002</v>
      </c>
    </row>
    <row r="1093" spans="1:13" ht="15.75" x14ac:dyDescent="0.25">
      <c r="A1093" s="49" t="s">
        <v>64</v>
      </c>
      <c r="B1093" s="50"/>
      <c r="C1093" s="50"/>
      <c r="D1093" s="50"/>
      <c r="E1093" s="50"/>
      <c r="F1093" s="50"/>
      <c r="G1093" s="50"/>
      <c r="H1093" s="51"/>
      <c r="I1093" s="34"/>
      <c r="J1093" s="32"/>
      <c r="K1093" s="88">
        <v>0.28999999999999998</v>
      </c>
      <c r="L1093" s="89"/>
      <c r="M1093" s="21">
        <f>K1093*12*I1032</f>
        <v>4718.8799999999992</v>
      </c>
    </row>
    <row r="1094" spans="1:13" x14ac:dyDescent="0.25">
      <c r="A1094" s="90" t="s">
        <v>65</v>
      </c>
      <c r="B1094" s="91"/>
      <c r="C1094" s="91"/>
      <c r="D1094" s="91"/>
      <c r="E1094" s="91"/>
      <c r="F1094" s="91"/>
      <c r="G1094" s="91"/>
      <c r="H1094" s="92"/>
      <c r="I1094" s="34"/>
      <c r="J1094" s="48"/>
      <c r="K1094" s="88">
        <f>K1086+K1088+K1089+K1090+K1087+K1091+K1092+K1093</f>
        <v>33.51</v>
      </c>
      <c r="L1094" s="89"/>
      <c r="M1094" s="21">
        <f>M1086+M1087+M1088+M1089+M1090+M1091+M1092+M1093</f>
        <v>545274.72000000009</v>
      </c>
    </row>
    <row r="1095" spans="1:13" x14ac:dyDescent="0.25">
      <c r="A1095" s="1"/>
      <c r="B1095" s="1"/>
      <c r="C1095" s="1"/>
      <c r="D1095" s="1"/>
      <c r="E1095" s="1"/>
      <c r="F1095" s="1"/>
      <c r="G1095" s="1"/>
      <c r="H1095" s="1"/>
      <c r="I1095" s="2"/>
      <c r="J1095" s="3"/>
      <c r="K1095" s="4"/>
      <c r="L1095" s="4"/>
      <c r="M1095" s="3"/>
    </row>
    <row r="1096" spans="1:13" x14ac:dyDescent="0.25">
      <c r="A1096" s="1"/>
      <c r="B1096" s="1"/>
      <c r="C1096" s="1"/>
      <c r="D1096" s="1"/>
      <c r="E1096" s="1"/>
      <c r="F1096" s="1"/>
      <c r="G1096" s="1"/>
      <c r="H1096" s="1"/>
      <c r="I1096" s="2"/>
      <c r="J1096" s="3"/>
      <c r="K1096" s="4"/>
      <c r="L1096" s="4"/>
      <c r="M1096" s="3"/>
    </row>
    <row r="1097" spans="1:13" x14ac:dyDescent="0.25">
      <c r="A1097" s="119" t="s">
        <v>0</v>
      </c>
      <c r="B1097" s="119"/>
      <c r="C1097" s="119"/>
      <c r="D1097" s="119"/>
      <c r="E1097" s="119"/>
      <c r="F1097" s="119"/>
      <c r="G1097" s="119"/>
      <c r="H1097" s="119"/>
      <c r="I1097" s="119"/>
      <c r="J1097" s="119"/>
      <c r="K1097" s="119"/>
      <c r="L1097" s="119"/>
      <c r="M1097" s="5"/>
    </row>
    <row r="1098" spans="1:13" x14ac:dyDescent="0.25">
      <c r="A1098" s="120" t="s">
        <v>1</v>
      </c>
      <c r="B1098" s="120"/>
      <c r="C1098" s="120"/>
      <c r="D1098" s="120"/>
      <c r="E1098" s="120"/>
      <c r="F1098" s="120"/>
      <c r="G1098" s="120"/>
      <c r="H1098" s="120"/>
      <c r="I1098" s="120"/>
      <c r="J1098" s="120"/>
      <c r="K1098" s="120"/>
      <c r="L1098" s="120"/>
      <c r="M1098" s="120"/>
    </row>
    <row r="1099" spans="1:13" x14ac:dyDescent="0.25">
      <c r="A1099" s="121" t="s">
        <v>128</v>
      </c>
      <c r="B1099" s="121"/>
      <c r="C1099" s="121"/>
      <c r="D1099" s="121"/>
      <c r="E1099" s="121"/>
      <c r="F1099" s="121"/>
      <c r="G1099" s="121"/>
      <c r="H1099" s="121"/>
      <c r="I1099" s="121"/>
      <c r="J1099" s="121"/>
      <c r="K1099" s="121"/>
      <c r="L1099" s="121"/>
      <c r="M1099" s="121"/>
    </row>
    <row r="1100" spans="1:13" x14ac:dyDescent="0.25">
      <c r="A1100" s="6"/>
      <c r="B1100" s="7"/>
      <c r="C1100" s="7" t="s">
        <v>3</v>
      </c>
      <c r="D1100" s="7"/>
      <c r="E1100" s="7"/>
      <c r="F1100" s="7"/>
      <c r="G1100" s="7"/>
      <c r="H1100" s="8"/>
      <c r="I1100" s="7" t="s">
        <v>4</v>
      </c>
      <c r="J1100" s="8"/>
      <c r="K1100" s="9" t="s">
        <v>5</v>
      </c>
      <c r="L1100" s="10"/>
      <c r="M1100" s="11"/>
    </row>
    <row r="1101" spans="1:13" x14ac:dyDescent="0.25">
      <c r="A1101" s="12"/>
      <c r="B1101" s="2"/>
      <c r="C1101" s="2"/>
      <c r="D1101" s="2"/>
      <c r="E1101" s="2"/>
      <c r="F1101" s="2"/>
      <c r="G1101" s="2"/>
      <c r="H1101" s="13"/>
      <c r="I1101" s="2"/>
      <c r="J1101" s="13"/>
      <c r="K1101" s="14" t="s">
        <v>7</v>
      </c>
      <c r="L1101" s="15"/>
      <c r="M1101" s="16" t="s">
        <v>8</v>
      </c>
    </row>
    <row r="1102" spans="1:13" x14ac:dyDescent="0.25">
      <c r="A1102" s="17"/>
      <c r="B1102" s="18"/>
      <c r="C1102" s="18"/>
      <c r="D1102" s="18"/>
      <c r="E1102" s="18"/>
      <c r="F1102" s="18"/>
      <c r="G1102" s="18"/>
      <c r="H1102" s="19"/>
      <c r="I1102" s="122" t="s">
        <v>9</v>
      </c>
      <c r="J1102" s="123"/>
      <c r="K1102" s="18" t="s">
        <v>10</v>
      </c>
      <c r="L1102" s="19"/>
      <c r="M1102" s="20" t="s">
        <v>11</v>
      </c>
    </row>
    <row r="1103" spans="1:13" x14ac:dyDescent="0.25">
      <c r="A1103" s="90" t="s">
        <v>12</v>
      </c>
      <c r="B1103" s="91"/>
      <c r="C1103" s="91"/>
      <c r="D1103" s="91"/>
      <c r="E1103" s="91"/>
      <c r="F1103" s="91"/>
      <c r="G1103" s="91"/>
      <c r="H1103" s="92"/>
      <c r="I1103" s="124">
        <v>1405.9</v>
      </c>
      <c r="J1103" s="125"/>
      <c r="K1103" s="126">
        <f>K1109+K1116</f>
        <v>8.98</v>
      </c>
      <c r="L1103" s="145"/>
      <c r="M1103" s="21">
        <f>M1109+M1116</f>
        <v>151499.78400000001</v>
      </c>
    </row>
    <row r="1104" spans="1:13" x14ac:dyDescent="0.25">
      <c r="A1104" s="22" t="s">
        <v>13</v>
      </c>
      <c r="F1104" s="2"/>
      <c r="H1104" s="13"/>
      <c r="J1104" s="13"/>
      <c r="L1104" s="13"/>
      <c r="M1104" s="23"/>
    </row>
    <row r="1105" spans="1:13" x14ac:dyDescent="0.25">
      <c r="A1105" s="22" t="s">
        <v>14</v>
      </c>
      <c r="F1105" s="2"/>
      <c r="H1105" s="13"/>
      <c r="J1105" s="13"/>
      <c r="L1105" s="13"/>
      <c r="M1105" s="23"/>
    </row>
    <row r="1106" spans="1:13" x14ac:dyDescent="0.25">
      <c r="A1106" s="24" t="s">
        <v>15</v>
      </c>
      <c r="B1106" s="25"/>
      <c r="C1106" s="25"/>
      <c r="D1106" s="25"/>
      <c r="E1106" s="25"/>
      <c r="F1106" s="26"/>
      <c r="G1106" s="25"/>
      <c r="H1106" s="27"/>
      <c r="J1106" s="13"/>
      <c r="L1106" s="13"/>
      <c r="M1106" s="23"/>
    </row>
    <row r="1107" spans="1:13" x14ac:dyDescent="0.25">
      <c r="A1107" s="24" t="s">
        <v>16</v>
      </c>
      <c r="B1107" s="25"/>
      <c r="C1107" s="25"/>
      <c r="D1107" s="25"/>
      <c r="E1107" s="25"/>
      <c r="F1107" s="26"/>
      <c r="G1107" s="25"/>
      <c r="H1107" s="27"/>
      <c r="J1107" s="13"/>
      <c r="L1107" s="13"/>
      <c r="M1107" s="23"/>
    </row>
    <row r="1108" spans="1:13" x14ac:dyDescent="0.25">
      <c r="A1108" s="24" t="s">
        <v>17</v>
      </c>
      <c r="B1108" s="25"/>
      <c r="C1108" s="25"/>
      <c r="D1108" s="25"/>
      <c r="E1108" s="25"/>
      <c r="F1108" s="26"/>
      <c r="G1108" s="25"/>
      <c r="H1108" s="27"/>
      <c r="J1108" s="13"/>
      <c r="L1108" s="13"/>
      <c r="M1108" s="23"/>
    </row>
    <row r="1109" spans="1:13" x14ac:dyDescent="0.25">
      <c r="A1109" s="24" t="s">
        <v>18</v>
      </c>
      <c r="B1109" s="25"/>
      <c r="C1109" s="25"/>
      <c r="D1109" s="25"/>
      <c r="E1109" s="25"/>
      <c r="F1109" s="26"/>
      <c r="G1109" s="25"/>
      <c r="H1109" s="27"/>
      <c r="J1109" s="13"/>
      <c r="K1109" s="112">
        <v>4.93</v>
      </c>
      <c r="L1109" s="113"/>
      <c r="M1109" s="23">
        <f>K1109*I1103*12</f>
        <v>83173.044000000009</v>
      </c>
    </row>
    <row r="1110" spans="1:13" x14ac:dyDescent="0.25">
      <c r="A1110" s="24" t="s">
        <v>19</v>
      </c>
      <c r="B1110" s="25"/>
      <c r="C1110" s="25"/>
      <c r="D1110" s="25"/>
      <c r="E1110" s="25"/>
      <c r="F1110" s="26"/>
      <c r="G1110" s="25"/>
      <c r="H1110" s="27"/>
      <c r="J1110" s="13"/>
      <c r="L1110" s="13"/>
      <c r="M1110" s="23"/>
    </row>
    <row r="1111" spans="1:13" x14ac:dyDescent="0.25">
      <c r="A1111" s="24" t="s">
        <v>20</v>
      </c>
      <c r="B1111" s="25"/>
      <c r="C1111" s="25"/>
      <c r="D1111" s="25"/>
      <c r="E1111" s="25"/>
      <c r="F1111" s="26"/>
      <c r="G1111" s="25"/>
      <c r="H1111" s="27"/>
      <c r="J1111" s="13"/>
      <c r="L1111" s="13"/>
      <c r="M1111" s="23"/>
    </row>
    <row r="1112" spans="1:13" x14ac:dyDescent="0.25">
      <c r="A1112" s="24" t="s">
        <v>21</v>
      </c>
      <c r="B1112" s="25"/>
      <c r="C1112" s="25"/>
      <c r="D1112" s="25"/>
      <c r="E1112" s="25"/>
      <c r="F1112" s="26"/>
      <c r="G1112" s="25"/>
      <c r="H1112" s="27"/>
      <c r="J1112" s="13"/>
      <c r="L1112" s="13"/>
      <c r="M1112" s="23"/>
    </row>
    <row r="1113" spans="1:13" x14ac:dyDescent="0.25">
      <c r="A1113" s="22" t="s">
        <v>22</v>
      </c>
      <c r="B1113" s="25"/>
      <c r="C1113" s="25"/>
      <c r="D1113" s="25"/>
      <c r="E1113" s="25"/>
      <c r="F1113" s="26"/>
      <c r="G1113" s="25"/>
      <c r="H1113" s="27"/>
      <c r="J1113" s="13"/>
      <c r="L1113" s="13"/>
      <c r="M1113" s="23"/>
    </row>
    <row r="1114" spans="1:13" x14ac:dyDescent="0.25">
      <c r="A1114" s="24" t="s">
        <v>23</v>
      </c>
      <c r="B1114" s="25"/>
      <c r="C1114" s="25"/>
      <c r="D1114" s="25"/>
      <c r="E1114" s="25"/>
      <c r="F1114" s="26"/>
      <c r="G1114" s="25"/>
      <c r="H1114" s="27"/>
      <c r="J1114" s="13"/>
      <c r="L1114" s="13"/>
      <c r="M1114" s="23"/>
    </row>
    <row r="1115" spans="1:13" x14ac:dyDescent="0.25">
      <c r="A1115" s="24" t="s">
        <v>24</v>
      </c>
      <c r="B1115" s="25"/>
      <c r="C1115" s="25"/>
      <c r="D1115" s="25"/>
      <c r="E1115" s="25"/>
      <c r="F1115" s="26"/>
      <c r="G1115" s="25"/>
      <c r="H1115" s="27"/>
      <c r="J1115" s="13"/>
      <c r="L1115" s="13"/>
      <c r="M1115" s="23"/>
    </row>
    <row r="1116" spans="1:13" x14ac:dyDescent="0.25">
      <c r="A1116" s="24" t="s">
        <v>25</v>
      </c>
      <c r="B1116" s="25"/>
      <c r="C1116" s="25"/>
      <c r="D1116" s="25"/>
      <c r="E1116" s="25"/>
      <c r="F1116" s="26"/>
      <c r="G1116" s="25"/>
      <c r="H1116" s="27"/>
      <c r="J1116" s="13"/>
      <c r="K1116" s="112">
        <v>4.05</v>
      </c>
      <c r="L1116" s="113"/>
      <c r="M1116" s="23">
        <f>K1116*I1103*12</f>
        <v>68326.740000000005</v>
      </c>
    </row>
    <row r="1117" spans="1:13" x14ac:dyDescent="0.25">
      <c r="A1117" s="24" t="s">
        <v>26</v>
      </c>
      <c r="B1117" s="25"/>
      <c r="C1117" s="25"/>
      <c r="D1117" s="25"/>
      <c r="E1117" s="25"/>
      <c r="F1117" s="26"/>
      <c r="G1117" s="25"/>
      <c r="H1117" s="27"/>
      <c r="J1117" s="13"/>
      <c r="L1117" s="13"/>
      <c r="M1117" s="23"/>
    </row>
    <row r="1118" spans="1:13" x14ac:dyDescent="0.25">
      <c r="A1118" s="28" t="s">
        <v>27</v>
      </c>
      <c r="B1118" s="29"/>
      <c r="C1118" s="29"/>
      <c r="D1118" s="29"/>
      <c r="E1118" s="29"/>
      <c r="F1118" s="29"/>
      <c r="G1118" s="29"/>
      <c r="H1118" s="30"/>
      <c r="I1118" s="18"/>
      <c r="J1118" s="19"/>
      <c r="K1118" s="18"/>
      <c r="L1118" s="19"/>
      <c r="M1118" s="21"/>
    </row>
    <row r="1119" spans="1:13" x14ac:dyDescent="0.25">
      <c r="A1119" s="128" t="s">
        <v>28</v>
      </c>
      <c r="B1119" s="129"/>
      <c r="C1119" s="129"/>
      <c r="D1119" s="129"/>
      <c r="E1119" s="129"/>
      <c r="F1119" s="129"/>
      <c r="G1119" s="129"/>
      <c r="H1119" s="130"/>
      <c r="I1119" s="2" t="s">
        <v>29</v>
      </c>
      <c r="J1119" s="13"/>
      <c r="K1119" s="2"/>
      <c r="L1119" s="13"/>
      <c r="M1119" s="23"/>
    </row>
    <row r="1120" spans="1:13" x14ac:dyDescent="0.25">
      <c r="A1120" s="12"/>
      <c r="B1120" s="2"/>
      <c r="C1120" s="2"/>
      <c r="D1120" s="2"/>
      <c r="E1120" s="2"/>
      <c r="F1120" s="2"/>
      <c r="G1120" s="2"/>
      <c r="H1120" s="13"/>
      <c r="I1120" s="2" t="s">
        <v>30</v>
      </c>
      <c r="J1120" s="13"/>
      <c r="K1120" s="2"/>
      <c r="L1120" s="13"/>
      <c r="M1120" s="23"/>
    </row>
    <row r="1121" spans="1:13" x14ac:dyDescent="0.25">
      <c r="A1121" s="12"/>
      <c r="B1121" s="2"/>
      <c r="C1121" s="2"/>
      <c r="D1121" s="2"/>
      <c r="E1121" s="2"/>
      <c r="F1121" s="2"/>
      <c r="G1121" s="2"/>
      <c r="H1121" s="13"/>
      <c r="I1121" s="2" t="s">
        <v>31</v>
      </c>
      <c r="J1121" s="13"/>
      <c r="K1121" s="108">
        <v>1.1200000000000001</v>
      </c>
      <c r="L1121" s="109"/>
      <c r="M1121" s="23">
        <f>K1121*12*I1103</f>
        <v>18895.296000000002</v>
      </c>
    </row>
    <row r="1122" spans="1:13" x14ac:dyDescent="0.25">
      <c r="A1122" s="12"/>
      <c r="B1122" s="2"/>
      <c r="C1122" s="2"/>
      <c r="D1122" s="2"/>
      <c r="E1122" s="2"/>
      <c r="F1122" s="2"/>
      <c r="G1122" s="2"/>
      <c r="H1122" s="13"/>
      <c r="I1122" s="2" t="s">
        <v>32</v>
      </c>
      <c r="J1122" s="13"/>
      <c r="K1122" s="2"/>
      <c r="L1122" s="13"/>
      <c r="M1122" s="23"/>
    </row>
    <row r="1123" spans="1:13" x14ac:dyDescent="0.25">
      <c r="A1123" s="17"/>
      <c r="B1123" s="18"/>
      <c r="C1123" s="18"/>
      <c r="D1123" s="18"/>
      <c r="E1123" s="18"/>
      <c r="F1123" s="18"/>
      <c r="G1123" s="18"/>
      <c r="H1123" s="19"/>
      <c r="I1123" s="18" t="s">
        <v>33</v>
      </c>
      <c r="J1123" s="19"/>
      <c r="K1123" s="18"/>
      <c r="L1123" s="19"/>
      <c r="M1123" s="21"/>
    </row>
    <row r="1124" spans="1:13" x14ac:dyDescent="0.25">
      <c r="A1124" s="90" t="s">
        <v>34</v>
      </c>
      <c r="B1124" s="91"/>
      <c r="C1124" s="91"/>
      <c r="D1124" s="91"/>
      <c r="E1124" s="91"/>
      <c r="F1124" s="91"/>
      <c r="G1124" s="91"/>
      <c r="H1124" s="92"/>
      <c r="I1124" s="31" t="s">
        <v>35</v>
      </c>
      <c r="J1124" s="32"/>
      <c r="K1124" s="88">
        <v>0.37</v>
      </c>
      <c r="L1124" s="89"/>
      <c r="M1124" s="33">
        <f>K1124*12*I1103</f>
        <v>6242.1959999999999</v>
      </c>
    </row>
    <row r="1125" spans="1:13" x14ac:dyDescent="0.25">
      <c r="A1125" s="131" t="s">
        <v>74</v>
      </c>
      <c r="B1125" s="132"/>
      <c r="C1125" s="132"/>
      <c r="D1125" s="132"/>
      <c r="E1125" s="132"/>
      <c r="F1125" s="132"/>
      <c r="G1125" s="132"/>
      <c r="H1125" s="133"/>
      <c r="I1125" s="52"/>
      <c r="J1125" s="13"/>
      <c r="K1125" s="149">
        <f>K1126+K1134</f>
        <v>1.8900000000000001</v>
      </c>
      <c r="L1125" s="150"/>
      <c r="M1125" s="53">
        <f>M1126+M1134</f>
        <v>31885.812000000002</v>
      </c>
    </row>
    <row r="1126" spans="1:13" x14ac:dyDescent="0.25">
      <c r="A1126" s="114" t="s">
        <v>75</v>
      </c>
      <c r="B1126" s="115"/>
      <c r="C1126" s="115"/>
      <c r="D1126" s="115"/>
      <c r="E1126" s="115"/>
      <c r="F1126" s="115"/>
      <c r="G1126" s="115"/>
      <c r="H1126" s="116"/>
      <c r="J1126" s="13"/>
      <c r="K1126" s="108">
        <f>K1127+K1128+K1129+K1131+K1133</f>
        <v>1.1100000000000001</v>
      </c>
      <c r="L1126" s="109"/>
      <c r="M1126" s="46">
        <f>M1127+M1128+M1129+M1131+M1133</f>
        <v>18726.588</v>
      </c>
    </row>
    <row r="1127" spans="1:13" x14ac:dyDescent="0.25">
      <c r="A1127" s="12" t="s">
        <v>76</v>
      </c>
      <c r="H1127" s="13"/>
      <c r="I1127" t="s">
        <v>77</v>
      </c>
      <c r="J1127" s="13"/>
      <c r="K1127" s="112">
        <v>0.39</v>
      </c>
      <c r="L1127" s="113"/>
      <c r="M1127" s="23">
        <f>K1127*12*I1103</f>
        <v>6579.6120000000001</v>
      </c>
    </row>
    <row r="1128" spans="1:13" x14ac:dyDescent="0.25">
      <c r="A1128" s="12" t="s">
        <v>78</v>
      </c>
      <c r="H1128" s="13"/>
      <c r="I1128" t="s">
        <v>79</v>
      </c>
      <c r="J1128" s="13"/>
      <c r="K1128" s="112">
        <v>0.18</v>
      </c>
      <c r="L1128" s="113"/>
      <c r="M1128" s="23">
        <f>K1128*12*I1103</f>
        <v>3036.7440000000006</v>
      </c>
    </row>
    <row r="1129" spans="1:13" x14ac:dyDescent="0.25">
      <c r="A1129" s="12" t="s">
        <v>80</v>
      </c>
      <c r="H1129" s="13"/>
      <c r="I1129" t="s">
        <v>81</v>
      </c>
      <c r="J1129" s="13"/>
      <c r="K1129" s="112">
        <v>0.08</v>
      </c>
      <c r="L1129" s="113"/>
      <c r="M1129" s="23">
        <f>K1129*12*I1103</f>
        <v>1349.664</v>
      </c>
    </row>
    <row r="1130" spans="1:13" x14ac:dyDescent="0.25">
      <c r="A1130" s="12" t="s">
        <v>82</v>
      </c>
      <c r="H1130" s="13"/>
      <c r="J1130" s="13"/>
      <c r="L1130" s="13"/>
      <c r="M1130" s="23"/>
    </row>
    <row r="1131" spans="1:13" x14ac:dyDescent="0.25">
      <c r="A1131" s="12" t="s">
        <v>97</v>
      </c>
      <c r="H1131" s="13"/>
      <c r="I1131" t="s">
        <v>98</v>
      </c>
      <c r="J1131" s="13"/>
      <c r="K1131" s="112">
        <v>0.42</v>
      </c>
      <c r="L1131" s="113"/>
      <c r="M1131" s="23">
        <f>K1131*12*I1103</f>
        <v>7085.7360000000008</v>
      </c>
    </row>
    <row r="1132" spans="1:13" x14ac:dyDescent="0.25">
      <c r="A1132" s="12" t="s">
        <v>99</v>
      </c>
      <c r="H1132" s="13"/>
      <c r="I1132" t="s">
        <v>100</v>
      </c>
      <c r="J1132" s="13"/>
      <c r="L1132" s="13"/>
      <c r="M1132" s="23"/>
    </row>
    <row r="1133" spans="1:13" x14ac:dyDescent="0.25">
      <c r="A1133" s="12" t="s">
        <v>101</v>
      </c>
      <c r="H1133" s="13"/>
      <c r="I1133" t="s">
        <v>84</v>
      </c>
      <c r="J1133" s="13"/>
      <c r="K1133" s="112">
        <v>0.04</v>
      </c>
      <c r="L1133" s="113"/>
      <c r="M1133" s="23">
        <f>K1133*12*I1103</f>
        <v>674.83199999999999</v>
      </c>
    </row>
    <row r="1134" spans="1:13" x14ac:dyDescent="0.25">
      <c r="A1134" s="114" t="s">
        <v>85</v>
      </c>
      <c r="B1134" s="115"/>
      <c r="C1134" s="115"/>
      <c r="D1134" s="115"/>
      <c r="E1134" s="115"/>
      <c r="F1134" s="115"/>
      <c r="G1134" s="115"/>
      <c r="H1134" s="116"/>
      <c r="J1134" s="13"/>
      <c r="K1134" s="108">
        <f>K1135+K1136+K1137+K1138</f>
        <v>0.78</v>
      </c>
      <c r="L1134" s="109"/>
      <c r="M1134" s="46">
        <f>M1135+M1136+M1137+M1138</f>
        <v>13159.224000000002</v>
      </c>
    </row>
    <row r="1135" spans="1:13" x14ac:dyDescent="0.25">
      <c r="A1135" s="12" t="s">
        <v>102</v>
      </c>
      <c r="H1135" s="13"/>
      <c r="I1135" t="s">
        <v>81</v>
      </c>
      <c r="J1135" s="13"/>
      <c r="K1135" s="112">
        <v>0.22</v>
      </c>
      <c r="L1135" s="113"/>
      <c r="M1135" s="23">
        <f>K1135*12*I1103</f>
        <v>3711.5760000000005</v>
      </c>
    </row>
    <row r="1136" spans="1:13" x14ac:dyDescent="0.25">
      <c r="A1136" s="12" t="s">
        <v>103</v>
      </c>
      <c r="H1136" s="13"/>
      <c r="I1136" t="s">
        <v>104</v>
      </c>
      <c r="J1136" s="13"/>
      <c r="K1136" s="112">
        <v>0.06</v>
      </c>
      <c r="L1136" s="113"/>
      <c r="M1136" s="23">
        <f>K1136*12*I1103</f>
        <v>1012.248</v>
      </c>
    </row>
    <row r="1137" spans="1:13" x14ac:dyDescent="0.25">
      <c r="A1137" s="12" t="s">
        <v>105</v>
      </c>
      <c r="H1137" s="13"/>
      <c r="I1137" t="s">
        <v>77</v>
      </c>
      <c r="J1137" s="13"/>
      <c r="K1137" s="112">
        <v>0.46</v>
      </c>
      <c r="L1137" s="113"/>
      <c r="M1137" s="23">
        <f>K1137*12*I1103</f>
        <v>7760.5680000000011</v>
      </c>
    </row>
    <row r="1138" spans="1:13" x14ac:dyDescent="0.25">
      <c r="A1138" s="12" t="s">
        <v>106</v>
      </c>
      <c r="H1138" s="13"/>
      <c r="I1138" t="s">
        <v>81</v>
      </c>
      <c r="J1138" s="13"/>
      <c r="K1138" s="138">
        <v>0.04</v>
      </c>
      <c r="L1138" s="139"/>
      <c r="M1138" s="21">
        <f>K1138*12*I1103</f>
        <v>674.83199999999999</v>
      </c>
    </row>
    <row r="1139" spans="1:13" ht="15.75" x14ac:dyDescent="0.25">
      <c r="A1139" s="85" t="s">
        <v>36</v>
      </c>
      <c r="B1139" s="86"/>
      <c r="C1139" s="86"/>
      <c r="D1139" s="86"/>
      <c r="E1139" s="86"/>
      <c r="F1139" s="86"/>
      <c r="G1139" s="86"/>
      <c r="H1139" s="87"/>
      <c r="I1139" s="34"/>
      <c r="J1139" s="32"/>
      <c r="K1139" s="88">
        <f>K1140+K1141+K1143+K1145+K1146</f>
        <v>0.53</v>
      </c>
      <c r="L1139" s="89"/>
      <c r="M1139" s="35">
        <f>M1140+M1141+M1143+M1145+M1146</f>
        <v>8941.5239999999994</v>
      </c>
    </row>
    <row r="1140" spans="1:13" x14ac:dyDescent="0.25">
      <c r="A1140" s="36" t="s">
        <v>37</v>
      </c>
      <c r="B1140" s="37"/>
      <c r="C1140" s="38"/>
      <c r="D1140" s="38"/>
      <c r="E1140" s="38"/>
      <c r="F1140" s="38"/>
      <c r="G1140" s="38"/>
      <c r="H1140" s="13"/>
      <c r="I1140" s="95" t="s">
        <v>38</v>
      </c>
      <c r="J1140" s="96"/>
      <c r="K1140" s="117">
        <v>0.37</v>
      </c>
      <c r="L1140" s="118"/>
      <c r="M1140" s="23">
        <f>K1140*12*I1103</f>
        <v>6242.1959999999999</v>
      </c>
    </row>
    <row r="1141" spans="1:13" x14ac:dyDescent="0.25">
      <c r="A1141" s="36" t="s">
        <v>39</v>
      </c>
      <c r="B1141" s="37"/>
      <c r="C1141" s="38"/>
      <c r="D1141" s="38"/>
      <c r="E1141" s="38"/>
      <c r="F1141" s="38"/>
      <c r="G1141" s="38"/>
      <c r="H1141" s="13"/>
      <c r="I1141" s="95" t="s">
        <v>40</v>
      </c>
      <c r="J1141" s="96"/>
      <c r="K1141" s="97">
        <v>0.06</v>
      </c>
      <c r="L1141" s="98"/>
      <c r="M1141" s="23">
        <f>K1141*12*I1103</f>
        <v>1012.248</v>
      </c>
    </row>
    <row r="1142" spans="1:13" x14ac:dyDescent="0.25">
      <c r="A1142" s="36" t="s">
        <v>41</v>
      </c>
      <c r="B1142" s="37"/>
      <c r="C1142" s="38"/>
      <c r="D1142" s="38"/>
      <c r="E1142" s="38"/>
      <c r="F1142" s="38"/>
      <c r="G1142" s="38"/>
      <c r="H1142" s="13"/>
      <c r="I1142" s="39"/>
      <c r="J1142" s="15"/>
      <c r="K1142" s="40"/>
      <c r="L1142" s="41"/>
      <c r="M1142" s="23"/>
    </row>
    <row r="1143" spans="1:13" x14ac:dyDescent="0.25">
      <c r="A1143" s="36" t="s">
        <v>42</v>
      </c>
      <c r="B1143" s="37"/>
      <c r="C1143" s="38"/>
      <c r="D1143" s="38"/>
      <c r="E1143" s="38"/>
      <c r="F1143" s="38"/>
      <c r="G1143" s="38"/>
      <c r="H1143" s="13"/>
      <c r="I1143" s="95" t="s">
        <v>43</v>
      </c>
      <c r="J1143" s="96"/>
      <c r="K1143" s="97">
        <v>0.04</v>
      </c>
      <c r="L1143" s="98"/>
      <c r="M1143" s="23">
        <f>K1143*12*I1103</f>
        <v>674.83199999999999</v>
      </c>
    </row>
    <row r="1144" spans="1:13" x14ac:dyDescent="0.25">
      <c r="A1144" s="36" t="s">
        <v>44</v>
      </c>
      <c r="B1144" s="37"/>
      <c r="C1144" s="38"/>
      <c r="D1144" s="38"/>
      <c r="E1144" s="38"/>
      <c r="F1144" s="38"/>
      <c r="G1144" s="38"/>
      <c r="H1144" s="13"/>
      <c r="I1144" s="39"/>
      <c r="J1144" s="15"/>
      <c r="K1144" s="40"/>
      <c r="L1144" s="41"/>
      <c r="M1144" s="23"/>
    </row>
    <row r="1145" spans="1:13" x14ac:dyDescent="0.25">
      <c r="A1145" s="36" t="s">
        <v>45</v>
      </c>
      <c r="B1145" s="37"/>
      <c r="C1145" s="38"/>
      <c r="D1145" s="38"/>
      <c r="E1145" s="38"/>
      <c r="F1145" s="38"/>
      <c r="G1145" s="38"/>
      <c r="H1145" s="13"/>
      <c r="I1145" s="95" t="s">
        <v>46</v>
      </c>
      <c r="J1145" s="96"/>
      <c r="K1145" s="97">
        <v>0.03</v>
      </c>
      <c r="L1145" s="98"/>
      <c r="M1145" s="23">
        <f>K1145*12*I1103</f>
        <v>506.12400000000002</v>
      </c>
    </row>
    <row r="1146" spans="1:13" x14ac:dyDescent="0.25">
      <c r="A1146" s="42" t="s">
        <v>47</v>
      </c>
      <c r="B1146" s="37"/>
      <c r="C1146" s="38"/>
      <c r="D1146" s="38"/>
      <c r="E1146" s="38"/>
      <c r="F1146" s="38"/>
      <c r="G1146" s="38"/>
      <c r="H1146" s="13"/>
      <c r="I1146" s="95" t="s">
        <v>46</v>
      </c>
      <c r="J1146" s="96"/>
      <c r="K1146" s="99">
        <v>0.03</v>
      </c>
      <c r="L1146" s="100"/>
      <c r="M1146" s="21">
        <f>K1146*12*I1103</f>
        <v>506.12400000000002</v>
      </c>
    </row>
    <row r="1147" spans="1:13" ht="15.75" x14ac:dyDescent="0.25">
      <c r="A1147" s="85" t="s">
        <v>48</v>
      </c>
      <c r="B1147" s="86"/>
      <c r="C1147" s="86"/>
      <c r="D1147" s="86"/>
      <c r="E1147" s="86"/>
      <c r="F1147" s="86"/>
      <c r="G1147" s="86"/>
      <c r="H1147" s="87"/>
      <c r="I1147" s="34" t="s">
        <v>49</v>
      </c>
      <c r="J1147" s="32"/>
      <c r="K1147" s="101">
        <v>0.16</v>
      </c>
      <c r="L1147" s="102"/>
      <c r="M1147" s="35">
        <f>K1147*12*I1103</f>
        <v>2699.328</v>
      </c>
    </row>
    <row r="1148" spans="1:13" ht="15.75" x14ac:dyDescent="0.25">
      <c r="A1148" s="103" t="s">
        <v>50</v>
      </c>
      <c r="B1148" s="104"/>
      <c r="C1148" s="104"/>
      <c r="D1148" s="104"/>
      <c r="E1148" s="104"/>
      <c r="F1148" s="104"/>
      <c r="G1148" s="104"/>
      <c r="H1148" s="105"/>
      <c r="J1148" s="13"/>
      <c r="K1148" s="136"/>
      <c r="L1148" s="137"/>
      <c r="M1148" s="23"/>
    </row>
    <row r="1149" spans="1:13" x14ac:dyDescent="0.25">
      <c r="A1149" s="12" t="s">
        <v>51</v>
      </c>
      <c r="D1149" s="5"/>
      <c r="H1149" s="13"/>
      <c r="J1149" s="13"/>
      <c r="K1149" s="43"/>
      <c r="L1149" s="44"/>
      <c r="M1149" s="23"/>
    </row>
    <row r="1150" spans="1:13" x14ac:dyDescent="0.25">
      <c r="A1150" s="12" t="s">
        <v>52</v>
      </c>
      <c r="D1150" s="5"/>
      <c r="H1150" s="13"/>
      <c r="J1150" s="13"/>
      <c r="K1150" s="43"/>
      <c r="L1150" s="44"/>
      <c r="M1150" s="23"/>
    </row>
    <row r="1151" spans="1:13" x14ac:dyDescent="0.25">
      <c r="A1151" s="12" t="s">
        <v>53</v>
      </c>
      <c r="D1151" s="5"/>
      <c r="H1151" s="13"/>
      <c r="J1151" s="13"/>
      <c r="K1151" s="43"/>
      <c r="L1151" s="44"/>
      <c r="M1151" s="23"/>
    </row>
    <row r="1152" spans="1:13" x14ac:dyDescent="0.25">
      <c r="A1152" s="12" t="s">
        <v>54</v>
      </c>
      <c r="D1152" s="5"/>
      <c r="F1152" s="45"/>
      <c r="H1152" s="13"/>
      <c r="J1152" s="13"/>
      <c r="K1152" s="43"/>
      <c r="L1152" s="44"/>
      <c r="M1152" s="23"/>
    </row>
    <row r="1153" spans="1:13" x14ac:dyDescent="0.25">
      <c r="A1153" s="12" t="s">
        <v>55</v>
      </c>
      <c r="H1153" s="13"/>
      <c r="J1153" s="13"/>
      <c r="K1153" s="108">
        <v>5.51</v>
      </c>
      <c r="L1153" s="109"/>
      <c r="M1153" s="46">
        <f>K1153*12*I1103</f>
        <v>92958.108000000007</v>
      </c>
    </row>
    <row r="1154" spans="1:13" x14ac:dyDescent="0.25">
      <c r="A1154" s="12" t="s">
        <v>56</v>
      </c>
      <c r="H1154" s="13"/>
      <c r="J1154" s="13"/>
      <c r="L1154" s="13"/>
      <c r="M1154" s="23"/>
    </row>
    <row r="1155" spans="1:13" x14ac:dyDescent="0.25">
      <c r="A1155" s="12" t="s">
        <v>57</v>
      </c>
      <c r="H1155" s="13"/>
      <c r="J1155" s="13"/>
      <c r="L1155" s="13"/>
      <c r="M1155" s="23"/>
    </row>
    <row r="1156" spans="1:13" x14ac:dyDescent="0.25">
      <c r="A1156" s="17" t="s">
        <v>58</v>
      </c>
      <c r="B1156" s="18"/>
      <c r="C1156" s="18"/>
      <c r="D1156" s="18"/>
      <c r="E1156" s="18"/>
      <c r="F1156" s="18"/>
      <c r="G1156" s="18"/>
      <c r="H1156" s="19"/>
      <c r="I1156" s="18"/>
      <c r="J1156" s="19"/>
      <c r="K1156" s="18"/>
      <c r="L1156" s="19"/>
      <c r="M1156" s="21"/>
    </row>
    <row r="1157" spans="1:13" x14ac:dyDescent="0.25">
      <c r="A1157" s="90" t="s">
        <v>59</v>
      </c>
      <c r="B1157" s="91"/>
      <c r="C1157" s="91"/>
      <c r="D1157" s="91"/>
      <c r="E1157" s="91"/>
      <c r="F1157" s="91"/>
      <c r="G1157" s="91"/>
      <c r="H1157" s="92"/>
      <c r="J1157" s="47"/>
      <c r="K1157" s="88">
        <f>K1109+K1116+K1121+K1124+K1125+K1147+K1139+K1153</f>
        <v>18.560000000000002</v>
      </c>
      <c r="L1157" s="89"/>
      <c r="M1157" s="21">
        <f>M1103+M1121+M1124+M1125+M1139+M1147+M1153</f>
        <v>313122.04800000007</v>
      </c>
    </row>
    <row r="1158" spans="1:13" x14ac:dyDescent="0.25">
      <c r="A1158" s="90" t="s">
        <v>60</v>
      </c>
      <c r="B1158" s="91"/>
      <c r="C1158" s="91"/>
      <c r="D1158" s="91"/>
      <c r="E1158" s="91"/>
      <c r="F1158" s="91"/>
      <c r="G1158" s="91"/>
      <c r="H1158" s="92"/>
      <c r="I1158" s="34"/>
      <c r="J1158" s="48"/>
      <c r="K1158" s="110">
        <v>14.05</v>
      </c>
      <c r="L1158" s="111"/>
      <c r="M1158" s="21">
        <f>K1158*12*I1103</f>
        <v>237034.74000000005</v>
      </c>
    </row>
    <row r="1159" spans="1:13" ht="15.75" x14ac:dyDescent="0.25">
      <c r="A1159" s="85" t="s">
        <v>61</v>
      </c>
      <c r="B1159" s="86"/>
      <c r="C1159" s="86"/>
      <c r="D1159" s="86"/>
      <c r="E1159" s="86"/>
      <c r="F1159" s="86"/>
      <c r="G1159" s="86"/>
      <c r="H1159" s="87"/>
      <c r="I1159" s="34"/>
      <c r="J1159" s="32"/>
      <c r="K1159" s="88">
        <v>3.45</v>
      </c>
      <c r="L1159" s="89"/>
      <c r="M1159" s="21">
        <f>K1159*12*I1103</f>
        <v>58204.260000000009</v>
      </c>
    </row>
    <row r="1160" spans="1:13" ht="15.75" x14ac:dyDescent="0.25">
      <c r="A1160" s="85" t="s">
        <v>62</v>
      </c>
      <c r="B1160" s="86"/>
      <c r="C1160" s="86"/>
      <c r="D1160" s="86"/>
      <c r="E1160" s="86"/>
      <c r="F1160" s="86"/>
      <c r="G1160" s="86"/>
      <c r="H1160" s="87"/>
      <c r="I1160" s="34"/>
      <c r="J1160" s="32"/>
      <c r="K1160" s="88">
        <v>0.81</v>
      </c>
      <c r="L1160" s="89"/>
      <c r="M1160" s="21">
        <f>K1160*12*I1103</f>
        <v>13665.348000000002</v>
      </c>
    </row>
    <row r="1161" spans="1:13" x14ac:dyDescent="0.25">
      <c r="A1161" s="90" t="s">
        <v>92</v>
      </c>
      <c r="B1161" s="91"/>
      <c r="C1161" s="91"/>
      <c r="D1161" s="91"/>
      <c r="E1161" s="91"/>
      <c r="F1161" s="91"/>
      <c r="G1161" s="91"/>
      <c r="H1161" s="92"/>
      <c r="I1161" s="34"/>
      <c r="J1161" s="32"/>
      <c r="K1161" s="93">
        <v>1.32</v>
      </c>
      <c r="L1161" s="94"/>
      <c r="M1161" s="21">
        <f>K1161*12*I1103</f>
        <v>22269.456000000002</v>
      </c>
    </row>
    <row r="1162" spans="1:13" x14ac:dyDescent="0.25">
      <c r="A1162" s="54" t="s">
        <v>109</v>
      </c>
      <c r="B1162" s="55"/>
      <c r="C1162" s="55"/>
      <c r="D1162" s="55"/>
      <c r="E1162" s="55"/>
      <c r="F1162" s="55"/>
      <c r="G1162" s="55"/>
      <c r="H1162" s="56"/>
      <c r="I1162" s="34"/>
      <c r="J1162" s="32"/>
      <c r="K1162" s="88">
        <v>0</v>
      </c>
      <c r="L1162" s="89"/>
      <c r="M1162" s="21">
        <f>K1162*I1103*12</f>
        <v>0</v>
      </c>
    </row>
    <row r="1163" spans="1:13" ht="15.75" x14ac:dyDescent="0.25">
      <c r="A1163" s="49" t="s">
        <v>107</v>
      </c>
      <c r="B1163" s="50"/>
      <c r="C1163" s="50"/>
      <c r="D1163" s="50"/>
      <c r="E1163" s="50"/>
      <c r="F1163" s="50"/>
      <c r="G1163" s="50"/>
      <c r="H1163" s="51"/>
      <c r="I1163" s="34"/>
      <c r="J1163" s="32"/>
      <c r="K1163" s="88">
        <v>0</v>
      </c>
      <c r="L1163" s="89"/>
      <c r="M1163" s="21">
        <v>0</v>
      </c>
    </row>
    <row r="1164" spans="1:13" ht="15.75" x14ac:dyDescent="0.25">
      <c r="A1164" s="49" t="s">
        <v>63</v>
      </c>
      <c r="B1164" s="50"/>
      <c r="C1164" s="50"/>
      <c r="D1164" s="50"/>
      <c r="E1164" s="50"/>
      <c r="F1164" s="50"/>
      <c r="G1164" s="50"/>
      <c r="H1164" s="51"/>
      <c r="I1164" s="34"/>
      <c r="J1164" s="32"/>
      <c r="K1164" s="88">
        <v>0.08</v>
      </c>
      <c r="L1164" s="89"/>
      <c r="M1164" s="21">
        <f>K1164*12*I1103</f>
        <v>1349.664</v>
      </c>
    </row>
    <row r="1165" spans="1:13" ht="15.75" x14ac:dyDescent="0.25">
      <c r="A1165" s="49" t="s">
        <v>64</v>
      </c>
      <c r="B1165" s="50"/>
      <c r="C1165" s="50"/>
      <c r="D1165" s="50"/>
      <c r="E1165" s="50"/>
      <c r="F1165" s="50"/>
      <c r="G1165" s="50"/>
      <c r="H1165" s="51"/>
      <c r="I1165" s="34"/>
      <c r="J1165" s="32"/>
      <c r="K1165" s="88">
        <v>0.56000000000000005</v>
      </c>
      <c r="L1165" s="89"/>
      <c r="M1165" s="21">
        <f>K1165*12*I1103</f>
        <v>9447.648000000001</v>
      </c>
    </row>
    <row r="1166" spans="1:13" x14ac:dyDescent="0.25">
      <c r="A1166" s="90" t="s">
        <v>65</v>
      </c>
      <c r="B1166" s="91"/>
      <c r="C1166" s="91"/>
      <c r="D1166" s="91"/>
      <c r="E1166" s="91"/>
      <c r="F1166" s="91"/>
      <c r="G1166" s="91"/>
      <c r="H1166" s="92"/>
      <c r="I1166" s="34"/>
      <c r="J1166" s="48"/>
      <c r="K1166" s="88">
        <f>K1157+K1159+K1160+K1161+K1158+K1162+K1163+K1164+K1165</f>
        <v>38.83</v>
      </c>
      <c r="L1166" s="89"/>
      <c r="M1166" s="21">
        <f>M1157+M1158+M1159+M1160+M1161+M1162+M1163+M1164+M1165</f>
        <v>655093.16400000022</v>
      </c>
    </row>
    <row r="1167" spans="1:13" x14ac:dyDescent="0.25">
      <c r="A1167" s="1"/>
      <c r="B1167" s="1"/>
      <c r="C1167" s="1"/>
      <c r="D1167" s="1"/>
      <c r="E1167" s="1"/>
      <c r="F1167" s="1"/>
      <c r="G1167" s="1"/>
      <c r="H1167" s="1"/>
      <c r="I1167" s="2"/>
      <c r="J1167" s="3"/>
      <c r="K1167" s="4"/>
      <c r="L1167" s="4"/>
      <c r="M1167" s="3"/>
    </row>
    <row r="1168" spans="1:13" x14ac:dyDescent="0.25">
      <c r="M1168" s="5"/>
    </row>
    <row r="1169" spans="1:13" x14ac:dyDescent="0.25">
      <c r="A1169" s="119" t="s">
        <v>0</v>
      </c>
      <c r="B1169" s="119"/>
      <c r="C1169" s="119"/>
      <c r="D1169" s="119"/>
      <c r="E1169" s="119"/>
      <c r="F1169" s="119"/>
      <c r="G1169" s="119"/>
      <c r="H1169" s="119"/>
      <c r="I1169" s="119"/>
      <c r="J1169" s="119"/>
      <c r="K1169" s="119"/>
      <c r="L1169" s="119"/>
      <c r="M1169" s="5"/>
    </row>
    <row r="1170" spans="1:13" x14ac:dyDescent="0.25">
      <c r="A1170" s="120" t="s">
        <v>1</v>
      </c>
      <c r="B1170" s="120"/>
      <c r="C1170" s="120"/>
      <c r="D1170" s="120"/>
      <c r="E1170" s="120"/>
      <c r="F1170" s="120"/>
      <c r="G1170" s="120"/>
      <c r="H1170" s="120"/>
      <c r="I1170" s="120"/>
      <c r="J1170" s="120"/>
      <c r="K1170" s="120"/>
      <c r="L1170" s="120"/>
      <c r="M1170" s="120"/>
    </row>
    <row r="1171" spans="1:13" x14ac:dyDescent="0.25">
      <c r="A1171" s="121" t="s">
        <v>129</v>
      </c>
      <c r="B1171" s="121"/>
      <c r="C1171" s="121"/>
      <c r="D1171" s="121"/>
      <c r="E1171" s="121"/>
      <c r="F1171" s="121"/>
      <c r="G1171" s="121"/>
      <c r="H1171" s="121"/>
      <c r="I1171" s="121"/>
      <c r="J1171" s="121"/>
      <c r="K1171" s="121"/>
      <c r="L1171" s="121"/>
      <c r="M1171" s="121"/>
    </row>
    <row r="1172" spans="1:13" x14ac:dyDescent="0.25">
      <c r="A1172" s="6"/>
      <c r="B1172" s="7"/>
      <c r="C1172" s="7" t="s">
        <v>3</v>
      </c>
      <c r="D1172" s="7"/>
      <c r="E1172" s="7"/>
      <c r="F1172" s="7"/>
      <c r="G1172" s="7"/>
      <c r="H1172" s="8"/>
      <c r="I1172" s="7" t="s">
        <v>4</v>
      </c>
      <c r="J1172" s="8"/>
      <c r="K1172" s="9" t="s">
        <v>5</v>
      </c>
      <c r="L1172" s="10"/>
      <c r="M1172" s="11"/>
    </row>
    <row r="1173" spans="1:13" x14ac:dyDescent="0.25">
      <c r="A1173" s="12"/>
      <c r="B1173" s="2"/>
      <c r="C1173" s="2"/>
      <c r="D1173" s="2"/>
      <c r="E1173" s="2"/>
      <c r="F1173" s="2"/>
      <c r="G1173" s="2"/>
      <c r="H1173" s="13"/>
      <c r="I1173" s="2"/>
      <c r="J1173" s="13"/>
      <c r="K1173" s="14" t="s">
        <v>7</v>
      </c>
      <c r="L1173" s="15"/>
      <c r="M1173" s="16" t="s">
        <v>8</v>
      </c>
    </row>
    <row r="1174" spans="1:13" x14ac:dyDescent="0.25">
      <c r="A1174" s="17"/>
      <c r="B1174" s="18"/>
      <c r="C1174" s="18"/>
      <c r="D1174" s="18"/>
      <c r="E1174" s="18"/>
      <c r="F1174" s="18"/>
      <c r="G1174" s="18"/>
      <c r="H1174" s="19"/>
      <c r="I1174" s="122" t="s">
        <v>9</v>
      </c>
      <c r="J1174" s="123"/>
      <c r="K1174" s="18" t="s">
        <v>10</v>
      </c>
      <c r="L1174" s="19"/>
      <c r="M1174" s="20" t="s">
        <v>11</v>
      </c>
    </row>
    <row r="1175" spans="1:13" x14ac:dyDescent="0.25">
      <c r="A1175" s="90" t="s">
        <v>12</v>
      </c>
      <c r="B1175" s="91"/>
      <c r="C1175" s="91"/>
      <c r="D1175" s="91"/>
      <c r="E1175" s="91"/>
      <c r="F1175" s="91"/>
      <c r="G1175" s="91"/>
      <c r="H1175" s="92"/>
      <c r="I1175" s="124">
        <v>1275.3</v>
      </c>
      <c r="J1175" s="125"/>
      <c r="K1175" s="126">
        <f>K1181+K1188</f>
        <v>8.98</v>
      </c>
      <c r="L1175" s="145"/>
      <c r="M1175" s="21">
        <f>M1181+M1188</f>
        <v>137426.32799999998</v>
      </c>
    </row>
    <row r="1176" spans="1:13" x14ac:dyDescent="0.25">
      <c r="A1176" s="22" t="s">
        <v>13</v>
      </c>
      <c r="F1176" s="2"/>
      <c r="H1176" s="13"/>
      <c r="J1176" s="13"/>
      <c r="L1176" s="13"/>
      <c r="M1176" s="23"/>
    </row>
    <row r="1177" spans="1:13" x14ac:dyDescent="0.25">
      <c r="A1177" s="22" t="s">
        <v>14</v>
      </c>
      <c r="F1177" s="2"/>
      <c r="H1177" s="13"/>
      <c r="J1177" s="13"/>
      <c r="L1177" s="13"/>
      <c r="M1177" s="23"/>
    </row>
    <row r="1178" spans="1:13" x14ac:dyDescent="0.25">
      <c r="A1178" s="24" t="s">
        <v>15</v>
      </c>
      <c r="B1178" s="25"/>
      <c r="C1178" s="25"/>
      <c r="D1178" s="25"/>
      <c r="E1178" s="25"/>
      <c r="F1178" s="26"/>
      <c r="G1178" s="25"/>
      <c r="H1178" s="27"/>
      <c r="J1178" s="13"/>
      <c r="L1178" s="13"/>
      <c r="M1178" s="23"/>
    </row>
    <row r="1179" spans="1:13" x14ac:dyDescent="0.25">
      <c r="A1179" s="24" t="s">
        <v>16</v>
      </c>
      <c r="B1179" s="25"/>
      <c r="C1179" s="25"/>
      <c r="D1179" s="25"/>
      <c r="E1179" s="25"/>
      <c r="F1179" s="26"/>
      <c r="G1179" s="25"/>
      <c r="H1179" s="27"/>
      <c r="J1179" s="13"/>
      <c r="L1179" s="13"/>
      <c r="M1179" s="23"/>
    </row>
    <row r="1180" spans="1:13" x14ac:dyDescent="0.25">
      <c r="A1180" s="24" t="s">
        <v>17</v>
      </c>
      <c r="B1180" s="25"/>
      <c r="C1180" s="25"/>
      <c r="D1180" s="25"/>
      <c r="E1180" s="25"/>
      <c r="F1180" s="26"/>
      <c r="G1180" s="25"/>
      <c r="H1180" s="27"/>
      <c r="J1180" s="13"/>
      <c r="L1180" s="13"/>
      <c r="M1180" s="23"/>
    </row>
    <row r="1181" spans="1:13" x14ac:dyDescent="0.25">
      <c r="A1181" s="24" t="s">
        <v>18</v>
      </c>
      <c r="B1181" s="25"/>
      <c r="C1181" s="25"/>
      <c r="D1181" s="25"/>
      <c r="E1181" s="25"/>
      <c r="F1181" s="26"/>
      <c r="G1181" s="25"/>
      <c r="H1181" s="27"/>
      <c r="J1181" s="13"/>
      <c r="K1181" s="112">
        <v>4.93</v>
      </c>
      <c r="L1181" s="113"/>
      <c r="M1181" s="23">
        <f>K1181*I1175*12</f>
        <v>75446.747999999992</v>
      </c>
    </row>
    <row r="1182" spans="1:13" x14ac:dyDescent="0.25">
      <c r="A1182" s="24" t="s">
        <v>19</v>
      </c>
      <c r="B1182" s="25"/>
      <c r="C1182" s="25"/>
      <c r="D1182" s="25"/>
      <c r="E1182" s="25"/>
      <c r="F1182" s="26"/>
      <c r="G1182" s="25"/>
      <c r="H1182" s="27"/>
      <c r="J1182" s="13"/>
      <c r="L1182" s="13"/>
      <c r="M1182" s="23"/>
    </row>
    <row r="1183" spans="1:13" x14ac:dyDescent="0.25">
      <c r="A1183" s="24" t="s">
        <v>20</v>
      </c>
      <c r="B1183" s="25"/>
      <c r="C1183" s="25"/>
      <c r="D1183" s="25"/>
      <c r="E1183" s="25"/>
      <c r="F1183" s="26"/>
      <c r="G1183" s="25"/>
      <c r="H1183" s="27"/>
      <c r="J1183" s="13"/>
      <c r="L1183" s="13"/>
      <c r="M1183" s="23"/>
    </row>
    <row r="1184" spans="1:13" x14ac:dyDescent="0.25">
      <c r="A1184" s="24" t="s">
        <v>21</v>
      </c>
      <c r="B1184" s="25"/>
      <c r="C1184" s="25"/>
      <c r="D1184" s="25"/>
      <c r="E1184" s="25"/>
      <c r="F1184" s="26"/>
      <c r="G1184" s="25"/>
      <c r="H1184" s="27"/>
      <c r="J1184" s="13"/>
      <c r="L1184" s="13"/>
      <c r="M1184" s="23"/>
    </row>
    <row r="1185" spans="1:13" x14ac:dyDescent="0.25">
      <c r="A1185" s="22" t="s">
        <v>22</v>
      </c>
      <c r="B1185" s="25"/>
      <c r="C1185" s="25"/>
      <c r="D1185" s="25"/>
      <c r="E1185" s="25"/>
      <c r="F1185" s="26"/>
      <c r="G1185" s="25"/>
      <c r="H1185" s="27"/>
      <c r="J1185" s="13"/>
      <c r="L1185" s="13"/>
      <c r="M1185" s="23"/>
    </row>
    <row r="1186" spans="1:13" x14ac:dyDescent="0.25">
      <c r="A1186" s="24" t="s">
        <v>23</v>
      </c>
      <c r="B1186" s="25"/>
      <c r="C1186" s="25"/>
      <c r="D1186" s="25"/>
      <c r="E1186" s="25"/>
      <c r="F1186" s="26"/>
      <c r="G1186" s="25"/>
      <c r="H1186" s="27"/>
      <c r="J1186" s="13"/>
      <c r="L1186" s="13"/>
      <c r="M1186" s="23"/>
    </row>
    <row r="1187" spans="1:13" x14ac:dyDescent="0.25">
      <c r="A1187" s="24" t="s">
        <v>24</v>
      </c>
      <c r="B1187" s="25"/>
      <c r="C1187" s="25"/>
      <c r="D1187" s="25"/>
      <c r="E1187" s="25"/>
      <c r="F1187" s="26"/>
      <c r="G1187" s="25"/>
      <c r="H1187" s="27"/>
      <c r="J1187" s="13"/>
      <c r="L1187" s="13"/>
      <c r="M1187" s="23"/>
    </row>
    <row r="1188" spans="1:13" x14ac:dyDescent="0.25">
      <c r="A1188" s="24" t="s">
        <v>25</v>
      </c>
      <c r="B1188" s="25"/>
      <c r="C1188" s="25"/>
      <c r="D1188" s="25"/>
      <c r="E1188" s="25"/>
      <c r="F1188" s="26"/>
      <c r="G1188" s="25"/>
      <c r="H1188" s="27"/>
      <c r="J1188" s="13"/>
      <c r="K1188" s="112">
        <v>4.05</v>
      </c>
      <c r="L1188" s="113"/>
      <c r="M1188" s="23">
        <f>K1188*I1175*12</f>
        <v>61979.579999999987</v>
      </c>
    </row>
    <row r="1189" spans="1:13" x14ac:dyDescent="0.25">
      <c r="A1189" s="24" t="s">
        <v>26</v>
      </c>
      <c r="B1189" s="25"/>
      <c r="C1189" s="25"/>
      <c r="D1189" s="25"/>
      <c r="E1189" s="25"/>
      <c r="F1189" s="26"/>
      <c r="G1189" s="25"/>
      <c r="H1189" s="27"/>
      <c r="J1189" s="13"/>
      <c r="L1189" s="13"/>
      <c r="M1189" s="23"/>
    </row>
    <row r="1190" spans="1:13" x14ac:dyDescent="0.25">
      <c r="A1190" s="28" t="s">
        <v>27</v>
      </c>
      <c r="B1190" s="29"/>
      <c r="C1190" s="29"/>
      <c r="D1190" s="29"/>
      <c r="E1190" s="29"/>
      <c r="F1190" s="29"/>
      <c r="G1190" s="29"/>
      <c r="H1190" s="30"/>
      <c r="I1190" s="18"/>
      <c r="J1190" s="19"/>
      <c r="K1190" s="18"/>
      <c r="L1190" s="19"/>
      <c r="M1190" s="21"/>
    </row>
    <row r="1191" spans="1:13" x14ac:dyDescent="0.25">
      <c r="A1191" s="128" t="s">
        <v>28</v>
      </c>
      <c r="B1191" s="129"/>
      <c r="C1191" s="129"/>
      <c r="D1191" s="129"/>
      <c r="E1191" s="129"/>
      <c r="F1191" s="129"/>
      <c r="G1191" s="129"/>
      <c r="H1191" s="130"/>
      <c r="I1191" s="2" t="s">
        <v>29</v>
      </c>
      <c r="J1191" s="13"/>
      <c r="K1191" s="2"/>
      <c r="L1191" s="13"/>
      <c r="M1191" s="23"/>
    </row>
    <row r="1192" spans="1:13" x14ac:dyDescent="0.25">
      <c r="A1192" s="12"/>
      <c r="B1192" s="2"/>
      <c r="C1192" s="2"/>
      <c r="D1192" s="2"/>
      <c r="E1192" s="2"/>
      <c r="F1192" s="2"/>
      <c r="G1192" s="2"/>
      <c r="H1192" s="13"/>
      <c r="I1192" s="2" t="s">
        <v>30</v>
      </c>
      <c r="J1192" s="13"/>
      <c r="K1192" s="2"/>
      <c r="L1192" s="13"/>
      <c r="M1192" s="23"/>
    </row>
    <row r="1193" spans="1:13" x14ac:dyDescent="0.25">
      <c r="A1193" s="12"/>
      <c r="B1193" s="2"/>
      <c r="C1193" s="2"/>
      <c r="D1193" s="2"/>
      <c r="E1193" s="2"/>
      <c r="F1193" s="2"/>
      <c r="G1193" s="2"/>
      <c r="H1193" s="13"/>
      <c r="I1193" s="2" t="s">
        <v>31</v>
      </c>
      <c r="J1193" s="13"/>
      <c r="K1193" s="108">
        <v>1.1200000000000001</v>
      </c>
      <c r="L1193" s="109"/>
      <c r="M1193" s="23">
        <f>K1193*12*I1175</f>
        <v>17140.031999999999</v>
      </c>
    </row>
    <row r="1194" spans="1:13" x14ac:dyDescent="0.25">
      <c r="A1194" s="12"/>
      <c r="B1194" s="2"/>
      <c r="C1194" s="2"/>
      <c r="D1194" s="2"/>
      <c r="E1194" s="2"/>
      <c r="F1194" s="2"/>
      <c r="G1194" s="2"/>
      <c r="H1194" s="13"/>
      <c r="I1194" s="2" t="s">
        <v>32</v>
      </c>
      <c r="J1194" s="13"/>
      <c r="K1194" s="2"/>
      <c r="L1194" s="13"/>
      <c r="M1194" s="23"/>
    </row>
    <row r="1195" spans="1:13" x14ac:dyDescent="0.25">
      <c r="A1195" s="17"/>
      <c r="B1195" s="18"/>
      <c r="C1195" s="18"/>
      <c r="D1195" s="18"/>
      <c r="E1195" s="18"/>
      <c r="F1195" s="18"/>
      <c r="G1195" s="18"/>
      <c r="H1195" s="19"/>
      <c r="I1195" s="18" t="s">
        <v>33</v>
      </c>
      <c r="J1195" s="19"/>
      <c r="K1195" s="18"/>
      <c r="L1195" s="19"/>
      <c r="M1195" s="21"/>
    </row>
    <row r="1196" spans="1:13" x14ac:dyDescent="0.25">
      <c r="A1196" s="90" t="s">
        <v>34</v>
      </c>
      <c r="B1196" s="91"/>
      <c r="C1196" s="91"/>
      <c r="D1196" s="91"/>
      <c r="E1196" s="91"/>
      <c r="F1196" s="91"/>
      <c r="G1196" s="91"/>
      <c r="H1196" s="92"/>
      <c r="I1196" s="31" t="s">
        <v>35</v>
      </c>
      <c r="J1196" s="32"/>
      <c r="K1196" s="88">
        <v>0.37</v>
      </c>
      <c r="L1196" s="89"/>
      <c r="M1196" s="33">
        <f>K1196*12*I1175</f>
        <v>5662.3319999999994</v>
      </c>
    </row>
    <row r="1197" spans="1:13" x14ac:dyDescent="0.25">
      <c r="A1197" s="131" t="s">
        <v>74</v>
      </c>
      <c r="B1197" s="132"/>
      <c r="C1197" s="132"/>
      <c r="D1197" s="132"/>
      <c r="E1197" s="132"/>
      <c r="F1197" s="132"/>
      <c r="G1197" s="132"/>
      <c r="H1197" s="133"/>
      <c r="I1197" s="52"/>
      <c r="J1197" s="13"/>
      <c r="K1197" s="149">
        <f>K1198+K1206</f>
        <v>1.8900000000000001</v>
      </c>
      <c r="L1197" s="150"/>
      <c r="M1197" s="53">
        <f>M1198+M1206</f>
        <v>28923.804</v>
      </c>
    </row>
    <row r="1198" spans="1:13" x14ac:dyDescent="0.25">
      <c r="A1198" s="114" t="s">
        <v>75</v>
      </c>
      <c r="B1198" s="115"/>
      <c r="C1198" s="115"/>
      <c r="D1198" s="115"/>
      <c r="E1198" s="115"/>
      <c r="F1198" s="115"/>
      <c r="G1198" s="115"/>
      <c r="H1198" s="116"/>
      <c r="J1198" s="13"/>
      <c r="K1198" s="108">
        <f>K1199+K1200+K1201+K1203+K1205</f>
        <v>1.1100000000000001</v>
      </c>
      <c r="L1198" s="109"/>
      <c r="M1198" s="46">
        <f>M1199+M1200+M1201+M1203+M1205</f>
        <v>16986.995999999999</v>
      </c>
    </row>
    <row r="1199" spans="1:13" x14ac:dyDescent="0.25">
      <c r="A1199" s="12" t="s">
        <v>76</v>
      </c>
      <c r="H1199" s="13"/>
      <c r="I1199" t="s">
        <v>77</v>
      </c>
      <c r="J1199" s="13"/>
      <c r="K1199" s="112">
        <v>0.39</v>
      </c>
      <c r="L1199" s="113"/>
      <c r="M1199" s="23">
        <f>K1199*12*I1175</f>
        <v>5968.4039999999995</v>
      </c>
    </row>
    <row r="1200" spans="1:13" x14ac:dyDescent="0.25">
      <c r="A1200" s="12" t="s">
        <v>78</v>
      </c>
      <c r="H1200" s="13"/>
      <c r="I1200" t="s">
        <v>79</v>
      </c>
      <c r="J1200" s="13"/>
      <c r="K1200" s="112">
        <v>0.18</v>
      </c>
      <c r="L1200" s="113"/>
      <c r="M1200" s="23">
        <f>K1200*12*I1175</f>
        <v>2754.6480000000001</v>
      </c>
    </row>
    <row r="1201" spans="1:13" x14ac:dyDescent="0.25">
      <c r="A1201" s="12" t="s">
        <v>80</v>
      </c>
      <c r="H1201" s="13"/>
      <c r="I1201" t="s">
        <v>81</v>
      </c>
      <c r="J1201" s="13"/>
      <c r="K1201" s="112">
        <v>0.08</v>
      </c>
      <c r="L1201" s="113"/>
      <c r="M1201" s="23">
        <f>K1201*12*I1175</f>
        <v>1224.288</v>
      </c>
    </row>
    <row r="1202" spans="1:13" x14ac:dyDescent="0.25">
      <c r="A1202" s="12" t="s">
        <v>82</v>
      </c>
      <c r="H1202" s="13"/>
      <c r="J1202" s="13"/>
      <c r="L1202" s="13"/>
      <c r="M1202" s="23"/>
    </row>
    <row r="1203" spans="1:13" x14ac:dyDescent="0.25">
      <c r="A1203" s="12" t="s">
        <v>97</v>
      </c>
      <c r="H1203" s="13"/>
      <c r="I1203" t="s">
        <v>98</v>
      </c>
      <c r="J1203" s="13"/>
      <c r="K1203" s="112">
        <v>0.42</v>
      </c>
      <c r="L1203" s="113"/>
      <c r="M1203" s="23">
        <f>K1203*12*I1175</f>
        <v>6427.5119999999997</v>
      </c>
    </row>
    <row r="1204" spans="1:13" x14ac:dyDescent="0.25">
      <c r="A1204" s="12" t="s">
        <v>99</v>
      </c>
      <c r="H1204" s="13"/>
      <c r="I1204" t="s">
        <v>100</v>
      </c>
      <c r="J1204" s="13"/>
      <c r="L1204" s="13"/>
      <c r="M1204" s="23"/>
    </row>
    <row r="1205" spans="1:13" x14ac:dyDescent="0.25">
      <c r="A1205" s="12" t="s">
        <v>101</v>
      </c>
      <c r="H1205" s="13"/>
      <c r="I1205" t="s">
        <v>84</v>
      </c>
      <c r="J1205" s="13"/>
      <c r="K1205" s="112">
        <v>0.04</v>
      </c>
      <c r="L1205" s="113"/>
      <c r="M1205" s="23">
        <f>K1205*12*I1175</f>
        <v>612.14400000000001</v>
      </c>
    </row>
    <row r="1206" spans="1:13" x14ac:dyDescent="0.25">
      <c r="A1206" s="114" t="s">
        <v>85</v>
      </c>
      <c r="B1206" s="115"/>
      <c r="C1206" s="115"/>
      <c r="D1206" s="115"/>
      <c r="E1206" s="115"/>
      <c r="F1206" s="115"/>
      <c r="G1206" s="115"/>
      <c r="H1206" s="116"/>
      <c r="J1206" s="13"/>
      <c r="K1206" s="108">
        <f>K1207+K1208+K1209+K1210</f>
        <v>0.78</v>
      </c>
      <c r="L1206" s="109"/>
      <c r="M1206" s="46">
        <f>M1207+M1208+M1209+M1210</f>
        <v>11936.808000000001</v>
      </c>
    </row>
    <row r="1207" spans="1:13" x14ac:dyDescent="0.25">
      <c r="A1207" s="12" t="s">
        <v>102</v>
      </c>
      <c r="H1207" s="13"/>
      <c r="I1207" t="s">
        <v>81</v>
      </c>
      <c r="J1207" s="13"/>
      <c r="K1207" s="112">
        <v>0.22</v>
      </c>
      <c r="L1207" s="113"/>
      <c r="M1207" s="23">
        <f>K1207*12*I1175</f>
        <v>3366.7919999999999</v>
      </c>
    </row>
    <row r="1208" spans="1:13" x14ac:dyDescent="0.25">
      <c r="A1208" s="12" t="s">
        <v>103</v>
      </c>
      <c r="H1208" s="13"/>
      <c r="I1208" t="s">
        <v>104</v>
      </c>
      <c r="J1208" s="13"/>
      <c r="K1208" s="112">
        <v>0.06</v>
      </c>
      <c r="L1208" s="113"/>
      <c r="M1208" s="23">
        <f>K1208*12*I1175</f>
        <v>918.21599999999989</v>
      </c>
    </row>
    <row r="1209" spans="1:13" x14ac:dyDescent="0.25">
      <c r="A1209" s="12" t="s">
        <v>105</v>
      </c>
      <c r="H1209" s="13"/>
      <c r="I1209" t="s">
        <v>35</v>
      </c>
      <c r="J1209" s="13"/>
      <c r="K1209" s="112">
        <v>0.46</v>
      </c>
      <c r="L1209" s="113"/>
      <c r="M1209" s="23">
        <f>K1209*12*I1175</f>
        <v>7039.6559999999999</v>
      </c>
    </row>
    <row r="1210" spans="1:13" x14ac:dyDescent="0.25">
      <c r="A1210" s="12" t="s">
        <v>106</v>
      </c>
      <c r="H1210" s="13"/>
      <c r="I1210" t="s">
        <v>81</v>
      </c>
      <c r="J1210" s="13"/>
      <c r="K1210" s="138">
        <v>0.04</v>
      </c>
      <c r="L1210" s="139"/>
      <c r="M1210" s="21">
        <f>K1210*12*I1175</f>
        <v>612.14400000000001</v>
      </c>
    </row>
    <row r="1211" spans="1:13" ht="15.75" x14ac:dyDescent="0.25">
      <c r="A1211" s="85" t="s">
        <v>36</v>
      </c>
      <c r="B1211" s="86"/>
      <c r="C1211" s="86"/>
      <c r="D1211" s="86"/>
      <c r="E1211" s="86"/>
      <c r="F1211" s="86"/>
      <c r="G1211" s="86"/>
      <c r="H1211" s="87"/>
      <c r="I1211" s="34"/>
      <c r="J1211" s="32"/>
      <c r="K1211" s="88">
        <f>K1212+K1213+K1215+K1217+K1218</f>
        <v>0.53</v>
      </c>
      <c r="L1211" s="89"/>
      <c r="M1211" s="35">
        <f>M1212+M1213+M1215+M1217+M1218</f>
        <v>8110.9079999999994</v>
      </c>
    </row>
    <row r="1212" spans="1:13" x14ac:dyDescent="0.25">
      <c r="A1212" s="36" t="s">
        <v>37</v>
      </c>
      <c r="B1212" s="37"/>
      <c r="C1212" s="38"/>
      <c r="D1212" s="38"/>
      <c r="E1212" s="38"/>
      <c r="F1212" s="38"/>
      <c r="G1212" s="38"/>
      <c r="H1212" s="13"/>
      <c r="I1212" s="95" t="s">
        <v>38</v>
      </c>
      <c r="J1212" s="96"/>
      <c r="K1212" s="117">
        <v>0.37</v>
      </c>
      <c r="L1212" s="118"/>
      <c r="M1212" s="23">
        <f>K1212*12*I1175</f>
        <v>5662.3319999999994</v>
      </c>
    </row>
    <row r="1213" spans="1:13" x14ac:dyDescent="0.25">
      <c r="A1213" s="36" t="s">
        <v>39</v>
      </c>
      <c r="B1213" s="37"/>
      <c r="C1213" s="38"/>
      <c r="D1213" s="38"/>
      <c r="E1213" s="38"/>
      <c r="F1213" s="38"/>
      <c r="G1213" s="38"/>
      <c r="H1213" s="13"/>
      <c r="I1213" s="95" t="s">
        <v>40</v>
      </c>
      <c r="J1213" s="96"/>
      <c r="K1213" s="97">
        <v>0.06</v>
      </c>
      <c r="L1213" s="98"/>
      <c r="M1213" s="23">
        <f>K1213*12*I1175</f>
        <v>918.21599999999989</v>
      </c>
    </row>
    <row r="1214" spans="1:13" x14ac:dyDescent="0.25">
      <c r="A1214" s="36" t="s">
        <v>41</v>
      </c>
      <c r="B1214" s="37"/>
      <c r="C1214" s="38"/>
      <c r="D1214" s="38"/>
      <c r="E1214" s="38"/>
      <c r="F1214" s="38"/>
      <c r="G1214" s="38"/>
      <c r="H1214" s="13"/>
      <c r="I1214" s="39"/>
      <c r="J1214" s="15"/>
      <c r="K1214" s="40"/>
      <c r="L1214" s="41"/>
      <c r="M1214" s="23"/>
    </row>
    <row r="1215" spans="1:13" x14ac:dyDescent="0.25">
      <c r="A1215" s="36" t="s">
        <v>42</v>
      </c>
      <c r="B1215" s="37"/>
      <c r="C1215" s="38"/>
      <c r="D1215" s="38"/>
      <c r="E1215" s="38"/>
      <c r="F1215" s="38"/>
      <c r="G1215" s="38"/>
      <c r="H1215" s="13"/>
      <c r="I1215" s="95" t="s">
        <v>43</v>
      </c>
      <c r="J1215" s="96"/>
      <c r="K1215" s="97">
        <v>0.04</v>
      </c>
      <c r="L1215" s="98"/>
      <c r="M1215" s="23">
        <f>K1215*12*I1175</f>
        <v>612.14400000000001</v>
      </c>
    </row>
    <row r="1216" spans="1:13" x14ac:dyDescent="0.25">
      <c r="A1216" s="36" t="s">
        <v>44</v>
      </c>
      <c r="B1216" s="37"/>
      <c r="C1216" s="38"/>
      <c r="D1216" s="38"/>
      <c r="E1216" s="38"/>
      <c r="F1216" s="38"/>
      <c r="G1216" s="38"/>
      <c r="H1216" s="13"/>
      <c r="I1216" s="39"/>
      <c r="J1216" s="15"/>
      <c r="K1216" s="40"/>
      <c r="L1216" s="41"/>
      <c r="M1216" s="23"/>
    </row>
    <row r="1217" spans="1:13" x14ac:dyDescent="0.25">
      <c r="A1217" s="36" t="s">
        <v>45</v>
      </c>
      <c r="B1217" s="37"/>
      <c r="C1217" s="38"/>
      <c r="D1217" s="38"/>
      <c r="E1217" s="38"/>
      <c r="F1217" s="38"/>
      <c r="G1217" s="38"/>
      <c r="H1217" s="13"/>
      <c r="I1217" s="95" t="s">
        <v>46</v>
      </c>
      <c r="J1217" s="96"/>
      <c r="K1217" s="97">
        <v>0.03</v>
      </c>
      <c r="L1217" s="98"/>
      <c r="M1217" s="23">
        <f>K1217*12*I1175</f>
        <v>459.10799999999995</v>
      </c>
    </row>
    <row r="1218" spans="1:13" x14ac:dyDescent="0.25">
      <c r="A1218" s="42" t="s">
        <v>47</v>
      </c>
      <c r="B1218" s="37"/>
      <c r="C1218" s="38"/>
      <c r="D1218" s="38"/>
      <c r="E1218" s="38"/>
      <c r="F1218" s="38"/>
      <c r="G1218" s="38"/>
      <c r="H1218" s="13"/>
      <c r="I1218" s="95" t="s">
        <v>46</v>
      </c>
      <c r="J1218" s="96"/>
      <c r="K1218" s="99">
        <v>0.03</v>
      </c>
      <c r="L1218" s="100"/>
      <c r="M1218" s="21">
        <f>K1218*12*I1175</f>
        <v>459.10799999999995</v>
      </c>
    </row>
    <row r="1219" spans="1:13" ht="15.75" x14ac:dyDescent="0.25">
      <c r="A1219" s="85" t="s">
        <v>48</v>
      </c>
      <c r="B1219" s="86"/>
      <c r="C1219" s="86"/>
      <c r="D1219" s="86"/>
      <c r="E1219" s="86"/>
      <c r="F1219" s="86"/>
      <c r="G1219" s="86"/>
      <c r="H1219" s="87"/>
      <c r="I1219" s="34" t="s">
        <v>49</v>
      </c>
      <c r="J1219" s="32"/>
      <c r="K1219" s="101">
        <v>0.16</v>
      </c>
      <c r="L1219" s="102"/>
      <c r="M1219" s="35">
        <f>K1219*12*I1175</f>
        <v>2448.576</v>
      </c>
    </row>
    <row r="1220" spans="1:13" ht="15.75" x14ac:dyDescent="0.25">
      <c r="A1220" s="103" t="s">
        <v>50</v>
      </c>
      <c r="B1220" s="104"/>
      <c r="C1220" s="104"/>
      <c r="D1220" s="104"/>
      <c r="E1220" s="104"/>
      <c r="F1220" s="104"/>
      <c r="G1220" s="104"/>
      <c r="H1220" s="105"/>
      <c r="J1220" s="13"/>
      <c r="K1220" s="136"/>
      <c r="L1220" s="137"/>
      <c r="M1220" s="23"/>
    </row>
    <row r="1221" spans="1:13" x14ac:dyDescent="0.25">
      <c r="A1221" s="12" t="s">
        <v>51</v>
      </c>
      <c r="D1221" s="5"/>
      <c r="H1221" s="13"/>
      <c r="J1221" s="13"/>
      <c r="K1221" s="43"/>
      <c r="L1221" s="44"/>
      <c r="M1221" s="23"/>
    </row>
    <row r="1222" spans="1:13" x14ac:dyDescent="0.25">
      <c r="A1222" s="12" t="s">
        <v>52</v>
      </c>
      <c r="D1222" s="5"/>
      <c r="H1222" s="13"/>
      <c r="J1222" s="13"/>
      <c r="K1222" s="43"/>
      <c r="L1222" s="44"/>
      <c r="M1222" s="23"/>
    </row>
    <row r="1223" spans="1:13" x14ac:dyDescent="0.25">
      <c r="A1223" s="12" t="s">
        <v>53</v>
      </c>
      <c r="D1223" s="5"/>
      <c r="H1223" s="13"/>
      <c r="J1223" s="13"/>
      <c r="K1223" s="43"/>
      <c r="L1223" s="44"/>
      <c r="M1223" s="23"/>
    </row>
    <row r="1224" spans="1:13" x14ac:dyDescent="0.25">
      <c r="A1224" s="12" t="s">
        <v>54</v>
      </c>
      <c r="D1224" s="5"/>
      <c r="F1224" s="45"/>
      <c r="H1224" s="13"/>
      <c r="J1224" s="13"/>
      <c r="K1224" s="43"/>
      <c r="L1224" s="44"/>
      <c r="M1224" s="23"/>
    </row>
    <row r="1225" spans="1:13" x14ac:dyDescent="0.25">
      <c r="A1225" s="12" t="s">
        <v>55</v>
      </c>
      <c r="H1225" s="13"/>
      <c r="J1225" s="13"/>
      <c r="K1225" s="108">
        <f>2.51+3</f>
        <v>5.51</v>
      </c>
      <c r="L1225" s="109"/>
      <c r="M1225" s="46">
        <f>K1225*12*I1175</f>
        <v>84322.835999999996</v>
      </c>
    </row>
    <row r="1226" spans="1:13" x14ac:dyDescent="0.25">
      <c r="A1226" s="12" t="s">
        <v>56</v>
      </c>
      <c r="H1226" s="13"/>
      <c r="J1226" s="13"/>
      <c r="L1226" s="13"/>
      <c r="M1226" s="23"/>
    </row>
    <row r="1227" spans="1:13" x14ac:dyDescent="0.25">
      <c r="A1227" s="12" t="s">
        <v>57</v>
      </c>
      <c r="H1227" s="13"/>
      <c r="J1227" s="13"/>
      <c r="L1227" s="13"/>
      <c r="M1227" s="23"/>
    </row>
    <row r="1228" spans="1:13" x14ac:dyDescent="0.25">
      <c r="A1228" s="17" t="s">
        <v>58</v>
      </c>
      <c r="B1228" s="18"/>
      <c r="C1228" s="18"/>
      <c r="D1228" s="18"/>
      <c r="E1228" s="18"/>
      <c r="F1228" s="18"/>
      <c r="G1228" s="18"/>
      <c r="H1228" s="19"/>
      <c r="I1228" s="18"/>
      <c r="J1228" s="19"/>
      <c r="K1228" s="18"/>
      <c r="L1228" s="19"/>
      <c r="M1228" s="21"/>
    </row>
    <row r="1229" spans="1:13" x14ac:dyDescent="0.25">
      <c r="A1229" s="90" t="s">
        <v>59</v>
      </c>
      <c r="B1229" s="91"/>
      <c r="C1229" s="91"/>
      <c r="D1229" s="91"/>
      <c r="E1229" s="91"/>
      <c r="F1229" s="91"/>
      <c r="G1229" s="91"/>
      <c r="H1229" s="92"/>
      <c r="J1229" s="47"/>
      <c r="K1229" s="88">
        <f>K1181+K1188+K1193+K1196+K1197+K1219+K1211+K1225</f>
        <v>18.560000000000002</v>
      </c>
      <c r="L1229" s="89"/>
      <c r="M1229" s="21">
        <f>M1175+M1193+M1196+M1197+M1211+M1219+M1225</f>
        <v>284034.81599999999</v>
      </c>
    </row>
    <row r="1230" spans="1:13" x14ac:dyDescent="0.25">
      <c r="A1230" s="90" t="s">
        <v>60</v>
      </c>
      <c r="B1230" s="91"/>
      <c r="C1230" s="91"/>
      <c r="D1230" s="91"/>
      <c r="E1230" s="91"/>
      <c r="F1230" s="91"/>
      <c r="G1230" s="91"/>
      <c r="H1230" s="92"/>
      <c r="I1230" s="34"/>
      <c r="J1230" s="48"/>
      <c r="K1230" s="110">
        <v>8.68</v>
      </c>
      <c r="L1230" s="111"/>
      <c r="M1230" s="21">
        <f>K1230*12*I1175</f>
        <v>132835.24799999999</v>
      </c>
    </row>
    <row r="1231" spans="1:13" ht="15.75" x14ac:dyDescent="0.25">
      <c r="A1231" s="85" t="s">
        <v>61</v>
      </c>
      <c r="B1231" s="86"/>
      <c r="C1231" s="86"/>
      <c r="D1231" s="86"/>
      <c r="E1231" s="86"/>
      <c r="F1231" s="86"/>
      <c r="G1231" s="86"/>
      <c r="H1231" s="87"/>
      <c r="I1231" s="34"/>
      <c r="J1231" s="32"/>
      <c r="K1231" s="88">
        <v>3.45</v>
      </c>
      <c r="L1231" s="89"/>
      <c r="M1231" s="21">
        <f>K1231*12*I1175</f>
        <v>52797.420000000006</v>
      </c>
    </row>
    <row r="1232" spans="1:13" ht="15.75" x14ac:dyDescent="0.25">
      <c r="A1232" s="85" t="s">
        <v>62</v>
      </c>
      <c r="B1232" s="86"/>
      <c r="C1232" s="86"/>
      <c r="D1232" s="86"/>
      <c r="E1232" s="86"/>
      <c r="F1232" s="86"/>
      <c r="G1232" s="86"/>
      <c r="H1232" s="87"/>
      <c r="I1232" s="34"/>
      <c r="J1232" s="32"/>
      <c r="K1232" s="88">
        <v>0.81</v>
      </c>
      <c r="L1232" s="89"/>
      <c r="M1232" s="21">
        <f>K1232*12*I1175</f>
        <v>12395.916000000001</v>
      </c>
    </row>
    <row r="1233" spans="1:13" x14ac:dyDescent="0.25">
      <c r="A1233" s="90" t="s">
        <v>92</v>
      </c>
      <c r="B1233" s="91"/>
      <c r="C1233" s="91"/>
      <c r="D1233" s="91"/>
      <c r="E1233" s="91"/>
      <c r="F1233" s="91"/>
      <c r="G1233" s="91"/>
      <c r="H1233" s="92"/>
      <c r="I1233" s="34"/>
      <c r="J1233" s="32"/>
      <c r="K1233" s="93">
        <v>1.32</v>
      </c>
      <c r="L1233" s="94"/>
      <c r="M1233" s="21">
        <f>K1233*12*I1175</f>
        <v>20200.752</v>
      </c>
    </row>
    <row r="1234" spans="1:13" x14ac:dyDescent="0.25">
      <c r="A1234" s="54" t="s">
        <v>109</v>
      </c>
      <c r="B1234" s="55"/>
      <c r="C1234" s="55"/>
      <c r="D1234" s="55"/>
      <c r="E1234" s="55"/>
      <c r="F1234" s="55"/>
      <c r="G1234" s="55"/>
      <c r="H1234" s="56"/>
      <c r="I1234" s="34"/>
      <c r="J1234" s="32"/>
      <c r="K1234" s="88">
        <v>0</v>
      </c>
      <c r="L1234" s="89"/>
      <c r="M1234" s="21">
        <f>K1234*I1175*12</f>
        <v>0</v>
      </c>
    </row>
    <row r="1235" spans="1:13" ht="15.75" x14ac:dyDescent="0.25">
      <c r="A1235" s="49" t="s">
        <v>107</v>
      </c>
      <c r="B1235" s="50"/>
      <c r="C1235" s="50"/>
      <c r="D1235" s="50"/>
      <c r="E1235" s="50"/>
      <c r="F1235" s="50"/>
      <c r="G1235" s="50"/>
      <c r="H1235" s="51"/>
      <c r="I1235" s="34"/>
      <c r="J1235" s="32"/>
      <c r="K1235" s="88">
        <v>0</v>
      </c>
      <c r="L1235" s="89"/>
      <c r="M1235" s="21">
        <v>0</v>
      </c>
    </row>
    <row r="1236" spans="1:13" ht="15.75" x14ac:dyDescent="0.25">
      <c r="A1236" s="49" t="s">
        <v>63</v>
      </c>
      <c r="B1236" s="50"/>
      <c r="C1236" s="50"/>
      <c r="D1236" s="50"/>
      <c r="E1236" s="50"/>
      <c r="F1236" s="50"/>
      <c r="G1236" s="50"/>
      <c r="H1236" s="51"/>
      <c r="I1236" s="34"/>
      <c r="J1236" s="32"/>
      <c r="K1236" s="88">
        <v>0.08</v>
      </c>
      <c r="L1236" s="89"/>
      <c r="M1236" s="21">
        <f>K1236*12*I1175</f>
        <v>1224.288</v>
      </c>
    </row>
    <row r="1237" spans="1:13" ht="15.75" x14ac:dyDescent="0.25">
      <c r="A1237" s="49" t="s">
        <v>64</v>
      </c>
      <c r="B1237" s="50"/>
      <c r="C1237" s="50"/>
      <c r="D1237" s="50"/>
      <c r="E1237" s="50"/>
      <c r="F1237" s="50"/>
      <c r="G1237" s="50"/>
      <c r="H1237" s="51"/>
      <c r="I1237" s="34"/>
      <c r="J1237" s="32"/>
      <c r="K1237" s="88">
        <v>1.47</v>
      </c>
      <c r="L1237" s="89"/>
      <c r="M1237" s="21">
        <f>K1237*12*I1175</f>
        <v>22496.292000000001</v>
      </c>
    </row>
    <row r="1238" spans="1:13" x14ac:dyDescent="0.25">
      <c r="A1238" s="90" t="s">
        <v>65</v>
      </c>
      <c r="B1238" s="91"/>
      <c r="C1238" s="91"/>
      <c r="D1238" s="91"/>
      <c r="E1238" s="91"/>
      <c r="F1238" s="91"/>
      <c r="G1238" s="91"/>
      <c r="H1238" s="92"/>
      <c r="I1238" s="34"/>
      <c r="J1238" s="48"/>
      <c r="K1238" s="88">
        <f>K1229+K1231+K1232+K1233+K1230+K1234+K1235+K1236+K1237</f>
        <v>34.369999999999997</v>
      </c>
      <c r="L1238" s="89"/>
      <c r="M1238" s="21">
        <f>M1229+M1230+M1231+M1232+M1233+M1234+M1235+M1236+M1237</f>
        <v>525984.73199999996</v>
      </c>
    </row>
    <row r="1239" spans="1:13" x14ac:dyDescent="0.25">
      <c r="M1239" s="5"/>
    </row>
    <row r="1240" spans="1:13" x14ac:dyDescent="0.25">
      <c r="A1240" s="119" t="s">
        <v>0</v>
      </c>
      <c r="B1240" s="119"/>
      <c r="C1240" s="119"/>
      <c r="D1240" s="119"/>
      <c r="E1240" s="119"/>
      <c r="F1240" s="119"/>
      <c r="G1240" s="119"/>
      <c r="H1240" s="119"/>
      <c r="I1240" s="119"/>
      <c r="J1240" s="119"/>
      <c r="K1240" s="119"/>
      <c r="L1240" s="119"/>
      <c r="M1240" s="5"/>
    </row>
    <row r="1241" spans="1:13" x14ac:dyDescent="0.25">
      <c r="A1241" s="120" t="s">
        <v>1</v>
      </c>
      <c r="B1241" s="120"/>
      <c r="C1241" s="120"/>
      <c r="D1241" s="120"/>
      <c r="E1241" s="120"/>
      <c r="F1241" s="120"/>
      <c r="G1241" s="120"/>
      <c r="H1241" s="120"/>
      <c r="I1241" s="120"/>
      <c r="J1241" s="120"/>
      <c r="K1241" s="120"/>
      <c r="L1241" s="120"/>
      <c r="M1241" s="120"/>
    </row>
    <row r="1242" spans="1:13" x14ac:dyDescent="0.25">
      <c r="A1242" s="121" t="s">
        <v>130</v>
      </c>
      <c r="B1242" s="121"/>
      <c r="C1242" s="121"/>
      <c r="D1242" s="121"/>
      <c r="E1242" s="121"/>
      <c r="F1242" s="121"/>
      <c r="G1242" s="121"/>
      <c r="H1242" s="121"/>
      <c r="I1242" s="121"/>
      <c r="J1242" s="121"/>
      <c r="K1242" s="121"/>
      <c r="L1242" s="121"/>
      <c r="M1242" s="121"/>
    </row>
    <row r="1243" spans="1:13" x14ac:dyDescent="0.25">
      <c r="A1243" s="6"/>
      <c r="B1243" s="7"/>
      <c r="C1243" s="7" t="s">
        <v>3</v>
      </c>
      <c r="D1243" s="7"/>
      <c r="E1243" s="7"/>
      <c r="F1243" s="7"/>
      <c r="G1243" s="7"/>
      <c r="H1243" s="8"/>
      <c r="I1243" s="7" t="s">
        <v>4</v>
      </c>
      <c r="J1243" s="8"/>
      <c r="K1243" s="9" t="s">
        <v>5</v>
      </c>
      <c r="L1243" s="10"/>
      <c r="M1243" s="11"/>
    </row>
    <row r="1244" spans="1:13" x14ac:dyDescent="0.25">
      <c r="A1244" s="12"/>
      <c r="B1244" s="2"/>
      <c r="C1244" s="2"/>
      <c r="D1244" s="2"/>
      <c r="E1244" s="2"/>
      <c r="F1244" s="2"/>
      <c r="G1244" s="2"/>
      <c r="H1244" s="13"/>
      <c r="I1244" s="2"/>
      <c r="J1244" s="13"/>
      <c r="K1244" s="14" t="s">
        <v>7</v>
      </c>
      <c r="L1244" s="15"/>
      <c r="M1244" s="16" t="s">
        <v>8</v>
      </c>
    </row>
    <row r="1245" spans="1:13" x14ac:dyDescent="0.25">
      <c r="A1245" s="17"/>
      <c r="B1245" s="18"/>
      <c r="C1245" s="18"/>
      <c r="D1245" s="18"/>
      <c r="E1245" s="18"/>
      <c r="F1245" s="18"/>
      <c r="G1245" s="18"/>
      <c r="H1245" s="19"/>
      <c r="I1245" s="122" t="s">
        <v>9</v>
      </c>
      <c r="J1245" s="123"/>
      <c r="K1245" s="18" t="s">
        <v>10</v>
      </c>
      <c r="L1245" s="19"/>
      <c r="M1245" s="20" t="s">
        <v>11</v>
      </c>
    </row>
    <row r="1246" spans="1:13" x14ac:dyDescent="0.25">
      <c r="A1246" s="90" t="s">
        <v>12</v>
      </c>
      <c r="B1246" s="91"/>
      <c r="C1246" s="91"/>
      <c r="D1246" s="91"/>
      <c r="E1246" s="91"/>
      <c r="F1246" s="91"/>
      <c r="G1246" s="91"/>
      <c r="H1246" s="92"/>
      <c r="I1246" s="124">
        <v>1563.7</v>
      </c>
      <c r="J1246" s="125"/>
      <c r="K1246" s="126">
        <f>K1252+K1259</f>
        <v>8.98</v>
      </c>
      <c r="L1246" s="145"/>
      <c r="M1246" s="21">
        <f>M1252+M1259</f>
        <v>168504.31199999998</v>
      </c>
    </row>
    <row r="1247" spans="1:13" x14ac:dyDescent="0.25">
      <c r="A1247" s="22" t="s">
        <v>13</v>
      </c>
      <c r="F1247" s="2"/>
      <c r="H1247" s="13"/>
      <c r="J1247" s="13"/>
      <c r="L1247" s="13"/>
      <c r="M1247" s="23"/>
    </row>
    <row r="1248" spans="1:13" x14ac:dyDescent="0.25">
      <c r="A1248" s="22" t="s">
        <v>14</v>
      </c>
      <c r="F1248" s="2"/>
      <c r="H1248" s="13"/>
      <c r="J1248" s="13"/>
      <c r="L1248" s="13"/>
      <c r="M1248" s="23"/>
    </row>
    <row r="1249" spans="1:13" x14ac:dyDescent="0.25">
      <c r="A1249" s="24" t="s">
        <v>15</v>
      </c>
      <c r="B1249" s="25"/>
      <c r="C1249" s="25"/>
      <c r="D1249" s="25"/>
      <c r="E1249" s="25"/>
      <c r="F1249" s="26"/>
      <c r="G1249" s="25"/>
      <c r="H1249" s="27"/>
      <c r="J1249" s="13"/>
      <c r="L1249" s="13"/>
      <c r="M1249" s="23"/>
    </row>
    <row r="1250" spans="1:13" x14ac:dyDescent="0.25">
      <c r="A1250" s="24" t="s">
        <v>16</v>
      </c>
      <c r="B1250" s="25"/>
      <c r="C1250" s="25"/>
      <c r="D1250" s="25"/>
      <c r="E1250" s="25"/>
      <c r="F1250" s="26"/>
      <c r="G1250" s="25"/>
      <c r="H1250" s="27"/>
      <c r="J1250" s="13"/>
      <c r="L1250" s="13"/>
      <c r="M1250" s="23"/>
    </row>
    <row r="1251" spans="1:13" x14ac:dyDescent="0.25">
      <c r="A1251" s="24" t="s">
        <v>17</v>
      </c>
      <c r="B1251" s="25"/>
      <c r="C1251" s="25"/>
      <c r="D1251" s="25"/>
      <c r="E1251" s="25"/>
      <c r="F1251" s="26"/>
      <c r="G1251" s="25"/>
      <c r="H1251" s="27"/>
      <c r="J1251" s="13"/>
      <c r="L1251" s="13"/>
      <c r="M1251" s="23"/>
    </row>
    <row r="1252" spans="1:13" x14ac:dyDescent="0.25">
      <c r="A1252" s="24" t="s">
        <v>18</v>
      </c>
      <c r="B1252" s="25"/>
      <c r="C1252" s="25"/>
      <c r="D1252" s="25"/>
      <c r="E1252" s="25"/>
      <c r="F1252" s="26"/>
      <c r="G1252" s="25"/>
      <c r="H1252" s="27"/>
      <c r="J1252" s="13"/>
      <c r="K1252" s="112">
        <v>4.93</v>
      </c>
      <c r="L1252" s="113"/>
      <c r="M1252" s="23">
        <f>K1252*I1246*12</f>
        <v>92508.491999999998</v>
      </c>
    </row>
    <row r="1253" spans="1:13" x14ac:dyDescent="0.25">
      <c r="A1253" s="24" t="s">
        <v>19</v>
      </c>
      <c r="B1253" s="25"/>
      <c r="C1253" s="25"/>
      <c r="D1253" s="25"/>
      <c r="E1253" s="25"/>
      <c r="F1253" s="26"/>
      <c r="G1253" s="25"/>
      <c r="H1253" s="27"/>
      <c r="J1253" s="13"/>
      <c r="L1253" s="13"/>
      <c r="M1253" s="23"/>
    </row>
    <row r="1254" spans="1:13" x14ac:dyDescent="0.25">
      <c r="A1254" s="24" t="s">
        <v>20</v>
      </c>
      <c r="B1254" s="25"/>
      <c r="C1254" s="25"/>
      <c r="D1254" s="25"/>
      <c r="E1254" s="25"/>
      <c r="F1254" s="26"/>
      <c r="G1254" s="25"/>
      <c r="H1254" s="27"/>
      <c r="J1254" s="13"/>
      <c r="L1254" s="13"/>
      <c r="M1254" s="23"/>
    </row>
    <row r="1255" spans="1:13" x14ac:dyDescent="0.25">
      <c r="A1255" s="24" t="s">
        <v>21</v>
      </c>
      <c r="B1255" s="25"/>
      <c r="C1255" s="25"/>
      <c r="D1255" s="25"/>
      <c r="E1255" s="25"/>
      <c r="F1255" s="26"/>
      <c r="G1255" s="25"/>
      <c r="H1255" s="27"/>
      <c r="J1255" s="13"/>
      <c r="L1255" s="13"/>
      <c r="M1255" s="23"/>
    </row>
    <row r="1256" spans="1:13" x14ac:dyDescent="0.25">
      <c r="A1256" s="22" t="s">
        <v>22</v>
      </c>
      <c r="B1256" s="25"/>
      <c r="C1256" s="25"/>
      <c r="D1256" s="25"/>
      <c r="E1256" s="25"/>
      <c r="F1256" s="26"/>
      <c r="G1256" s="25"/>
      <c r="H1256" s="27"/>
      <c r="J1256" s="13"/>
      <c r="L1256" s="13"/>
      <c r="M1256" s="23"/>
    </row>
    <row r="1257" spans="1:13" x14ac:dyDescent="0.25">
      <c r="A1257" s="24" t="s">
        <v>23</v>
      </c>
      <c r="B1257" s="25"/>
      <c r="C1257" s="25"/>
      <c r="D1257" s="25"/>
      <c r="E1257" s="25"/>
      <c r="F1257" s="26"/>
      <c r="G1257" s="25"/>
      <c r="H1257" s="27"/>
      <c r="J1257" s="13"/>
      <c r="L1257" s="13"/>
      <c r="M1257" s="23"/>
    </row>
    <row r="1258" spans="1:13" x14ac:dyDescent="0.25">
      <c r="A1258" s="24" t="s">
        <v>24</v>
      </c>
      <c r="B1258" s="25"/>
      <c r="C1258" s="25"/>
      <c r="D1258" s="25"/>
      <c r="E1258" s="25"/>
      <c r="F1258" s="26"/>
      <c r="G1258" s="25"/>
      <c r="H1258" s="27"/>
      <c r="J1258" s="13"/>
      <c r="L1258" s="13"/>
      <c r="M1258" s="23"/>
    </row>
    <row r="1259" spans="1:13" x14ac:dyDescent="0.25">
      <c r="A1259" s="24" t="s">
        <v>25</v>
      </c>
      <c r="B1259" s="25"/>
      <c r="C1259" s="25"/>
      <c r="D1259" s="25"/>
      <c r="E1259" s="25"/>
      <c r="F1259" s="26"/>
      <c r="G1259" s="25"/>
      <c r="H1259" s="27"/>
      <c r="J1259" s="13"/>
      <c r="K1259" s="112">
        <v>4.05</v>
      </c>
      <c r="L1259" s="113"/>
      <c r="M1259" s="23">
        <f>K1259*I1246*12</f>
        <v>75995.819999999992</v>
      </c>
    </row>
    <row r="1260" spans="1:13" x14ac:dyDescent="0.25">
      <c r="A1260" s="24" t="s">
        <v>26</v>
      </c>
      <c r="B1260" s="25"/>
      <c r="C1260" s="25"/>
      <c r="D1260" s="25"/>
      <c r="E1260" s="25"/>
      <c r="F1260" s="26"/>
      <c r="G1260" s="25"/>
      <c r="H1260" s="27"/>
      <c r="J1260" s="13"/>
      <c r="L1260" s="13"/>
      <c r="M1260" s="23"/>
    </row>
    <row r="1261" spans="1:13" x14ac:dyDescent="0.25">
      <c r="A1261" s="28" t="s">
        <v>27</v>
      </c>
      <c r="B1261" s="29"/>
      <c r="C1261" s="29"/>
      <c r="D1261" s="29"/>
      <c r="E1261" s="29"/>
      <c r="F1261" s="29"/>
      <c r="G1261" s="29"/>
      <c r="H1261" s="30"/>
      <c r="I1261" s="18"/>
      <c r="J1261" s="19"/>
      <c r="K1261" s="18"/>
      <c r="L1261" s="19"/>
      <c r="M1261" s="21"/>
    </row>
    <row r="1262" spans="1:13" x14ac:dyDescent="0.25">
      <c r="A1262" s="128" t="s">
        <v>28</v>
      </c>
      <c r="B1262" s="129"/>
      <c r="C1262" s="129"/>
      <c r="D1262" s="129"/>
      <c r="E1262" s="129"/>
      <c r="F1262" s="129"/>
      <c r="G1262" s="129"/>
      <c r="H1262" s="130"/>
      <c r="I1262" s="2" t="s">
        <v>29</v>
      </c>
      <c r="J1262" s="13"/>
      <c r="K1262" s="2"/>
      <c r="L1262" s="13"/>
      <c r="M1262" s="23"/>
    </row>
    <row r="1263" spans="1:13" x14ac:dyDescent="0.25">
      <c r="A1263" s="12"/>
      <c r="B1263" s="2"/>
      <c r="C1263" s="2"/>
      <c r="D1263" s="2"/>
      <c r="E1263" s="2"/>
      <c r="F1263" s="2"/>
      <c r="G1263" s="2"/>
      <c r="H1263" s="13"/>
      <c r="I1263" s="2" t="s">
        <v>30</v>
      </c>
      <c r="J1263" s="13"/>
      <c r="K1263" s="2"/>
      <c r="L1263" s="13"/>
      <c r="M1263" s="23"/>
    </row>
    <row r="1264" spans="1:13" x14ac:dyDescent="0.25">
      <c r="A1264" s="12"/>
      <c r="B1264" s="2"/>
      <c r="C1264" s="2"/>
      <c r="D1264" s="2"/>
      <c r="E1264" s="2"/>
      <c r="F1264" s="2"/>
      <c r="G1264" s="2"/>
      <c r="H1264" s="13"/>
      <c r="I1264" s="2" t="s">
        <v>31</v>
      </c>
      <c r="J1264" s="13"/>
      <c r="K1264" s="108">
        <v>1.1200000000000001</v>
      </c>
      <c r="L1264" s="109"/>
      <c r="M1264" s="23">
        <f>K1264*12*I1246</f>
        <v>21016.128000000004</v>
      </c>
    </row>
    <row r="1265" spans="1:13" x14ac:dyDescent="0.25">
      <c r="A1265" s="12"/>
      <c r="B1265" s="2"/>
      <c r="C1265" s="2"/>
      <c r="D1265" s="2"/>
      <c r="E1265" s="2"/>
      <c r="F1265" s="2"/>
      <c r="G1265" s="2"/>
      <c r="H1265" s="13"/>
      <c r="I1265" s="2" t="s">
        <v>32</v>
      </c>
      <c r="J1265" s="13"/>
      <c r="K1265" s="2"/>
      <c r="L1265" s="13"/>
      <c r="M1265" s="23"/>
    </row>
    <row r="1266" spans="1:13" x14ac:dyDescent="0.25">
      <c r="A1266" s="17"/>
      <c r="B1266" s="18"/>
      <c r="C1266" s="18"/>
      <c r="D1266" s="18"/>
      <c r="E1266" s="18"/>
      <c r="F1266" s="18"/>
      <c r="G1266" s="18"/>
      <c r="H1266" s="19"/>
      <c r="I1266" s="18" t="s">
        <v>33</v>
      </c>
      <c r="J1266" s="19"/>
      <c r="K1266" s="18"/>
      <c r="L1266" s="19"/>
      <c r="M1266" s="21"/>
    </row>
    <row r="1267" spans="1:13" x14ac:dyDescent="0.25">
      <c r="A1267" s="90" t="s">
        <v>34</v>
      </c>
      <c r="B1267" s="91"/>
      <c r="C1267" s="91"/>
      <c r="D1267" s="91"/>
      <c r="E1267" s="91"/>
      <c r="F1267" s="91"/>
      <c r="G1267" s="91"/>
      <c r="H1267" s="92"/>
      <c r="I1267" s="31" t="s">
        <v>35</v>
      </c>
      <c r="J1267" s="32"/>
      <c r="K1267" s="88">
        <v>0.37</v>
      </c>
      <c r="L1267" s="89"/>
      <c r="M1267" s="33">
        <f>K1267*12*I1246</f>
        <v>6942.8279999999995</v>
      </c>
    </row>
    <row r="1268" spans="1:13" x14ac:dyDescent="0.25">
      <c r="A1268" s="131" t="s">
        <v>74</v>
      </c>
      <c r="B1268" s="132"/>
      <c r="C1268" s="132"/>
      <c r="D1268" s="132"/>
      <c r="E1268" s="132"/>
      <c r="F1268" s="132"/>
      <c r="G1268" s="132"/>
      <c r="H1268" s="133"/>
      <c r="I1268" s="52"/>
      <c r="J1268" s="13"/>
      <c r="K1268" s="149">
        <f>K1269+K1277</f>
        <v>1.8900000000000001</v>
      </c>
      <c r="L1268" s="150"/>
      <c r="M1268" s="53">
        <f>M1269+M1277</f>
        <v>35464.716000000008</v>
      </c>
    </row>
    <row r="1269" spans="1:13" x14ac:dyDescent="0.25">
      <c r="A1269" s="114" t="s">
        <v>75</v>
      </c>
      <c r="B1269" s="115"/>
      <c r="C1269" s="115"/>
      <c r="D1269" s="115"/>
      <c r="E1269" s="115"/>
      <c r="F1269" s="115"/>
      <c r="G1269" s="115"/>
      <c r="H1269" s="116"/>
      <c r="J1269" s="13"/>
      <c r="K1269" s="108">
        <f>K1270+K1271+K1272+K1274+K1276</f>
        <v>1.1100000000000001</v>
      </c>
      <c r="L1269" s="109"/>
      <c r="M1269" s="46">
        <f>M1270+M1271+M1272+M1274+M1276</f>
        <v>20828.484000000004</v>
      </c>
    </row>
    <row r="1270" spans="1:13" x14ac:dyDescent="0.25">
      <c r="A1270" s="12" t="s">
        <v>76</v>
      </c>
      <c r="H1270" s="13"/>
      <c r="I1270" t="s">
        <v>77</v>
      </c>
      <c r="J1270" s="13"/>
      <c r="K1270" s="112">
        <v>0.39</v>
      </c>
      <c r="L1270" s="113"/>
      <c r="M1270" s="23">
        <f>K1270*12*I1246</f>
        <v>7318.116</v>
      </c>
    </row>
    <row r="1271" spans="1:13" x14ac:dyDescent="0.25">
      <c r="A1271" s="12" t="s">
        <v>78</v>
      </c>
      <c r="H1271" s="13"/>
      <c r="I1271" t="s">
        <v>79</v>
      </c>
      <c r="J1271" s="13"/>
      <c r="K1271" s="112">
        <v>0.18</v>
      </c>
      <c r="L1271" s="113"/>
      <c r="M1271" s="23">
        <f>K1271*12*I1246</f>
        <v>3377.5920000000001</v>
      </c>
    </row>
    <row r="1272" spans="1:13" x14ac:dyDescent="0.25">
      <c r="A1272" s="12" t="s">
        <v>80</v>
      </c>
      <c r="H1272" s="13"/>
      <c r="I1272" t="s">
        <v>81</v>
      </c>
      <c r="J1272" s="13"/>
      <c r="K1272" s="112">
        <v>0.08</v>
      </c>
      <c r="L1272" s="113"/>
      <c r="M1272" s="23">
        <f>K1272*12*I1246</f>
        <v>1501.152</v>
      </c>
    </row>
    <row r="1273" spans="1:13" x14ac:dyDescent="0.25">
      <c r="A1273" s="12" t="s">
        <v>82</v>
      </c>
      <c r="H1273" s="13"/>
      <c r="J1273" s="13"/>
      <c r="L1273" s="13"/>
      <c r="M1273" s="23"/>
    </row>
    <row r="1274" spans="1:13" x14ac:dyDescent="0.25">
      <c r="A1274" s="12" t="s">
        <v>97</v>
      </c>
      <c r="H1274" s="13"/>
      <c r="I1274" t="s">
        <v>98</v>
      </c>
      <c r="J1274" s="13"/>
      <c r="K1274" s="112">
        <v>0.42</v>
      </c>
      <c r="L1274" s="113"/>
      <c r="M1274" s="23">
        <f>K1274*12*I1246</f>
        <v>7881.0480000000007</v>
      </c>
    </row>
    <row r="1275" spans="1:13" x14ac:dyDescent="0.25">
      <c r="A1275" s="12" t="s">
        <v>99</v>
      </c>
      <c r="H1275" s="13"/>
      <c r="I1275" t="s">
        <v>100</v>
      </c>
      <c r="J1275" s="13"/>
      <c r="L1275" s="13"/>
      <c r="M1275" s="23"/>
    </row>
    <row r="1276" spans="1:13" x14ac:dyDescent="0.25">
      <c r="A1276" s="12" t="s">
        <v>101</v>
      </c>
      <c r="H1276" s="13"/>
      <c r="I1276" t="s">
        <v>84</v>
      </c>
      <c r="J1276" s="13"/>
      <c r="K1276" s="112">
        <v>0.04</v>
      </c>
      <c r="L1276" s="113"/>
      <c r="M1276" s="23">
        <f>K1276*12*I1246</f>
        <v>750.57600000000002</v>
      </c>
    </row>
    <row r="1277" spans="1:13" x14ac:dyDescent="0.25">
      <c r="A1277" s="114" t="s">
        <v>85</v>
      </c>
      <c r="B1277" s="115"/>
      <c r="C1277" s="115"/>
      <c r="D1277" s="115"/>
      <c r="E1277" s="115"/>
      <c r="F1277" s="115"/>
      <c r="G1277" s="115"/>
      <c r="H1277" s="116"/>
      <c r="J1277" s="13"/>
      <c r="K1277" s="108">
        <f>K1278+K1279+K1280+K1281</f>
        <v>0.78</v>
      </c>
      <c r="L1277" s="109"/>
      <c r="M1277" s="46">
        <f>M1278+M1279+M1280+M1281</f>
        <v>14636.232000000004</v>
      </c>
    </row>
    <row r="1278" spans="1:13" x14ac:dyDescent="0.25">
      <c r="A1278" s="12" t="s">
        <v>102</v>
      </c>
      <c r="H1278" s="13"/>
      <c r="I1278" t="s">
        <v>81</v>
      </c>
      <c r="J1278" s="13"/>
      <c r="K1278" s="112">
        <v>0.22</v>
      </c>
      <c r="L1278" s="113"/>
      <c r="M1278" s="23">
        <f>K1278*12*I1246</f>
        <v>4128.1680000000006</v>
      </c>
    </row>
    <row r="1279" spans="1:13" x14ac:dyDescent="0.25">
      <c r="A1279" s="12" t="s">
        <v>103</v>
      </c>
      <c r="H1279" s="13"/>
      <c r="I1279" t="s">
        <v>104</v>
      </c>
      <c r="J1279" s="13"/>
      <c r="K1279" s="112">
        <v>0.06</v>
      </c>
      <c r="L1279" s="113"/>
      <c r="M1279" s="23">
        <f>K1279*12*I1246</f>
        <v>1125.864</v>
      </c>
    </row>
    <row r="1280" spans="1:13" x14ac:dyDescent="0.25">
      <c r="A1280" s="12" t="s">
        <v>105</v>
      </c>
      <c r="H1280" s="13"/>
      <c r="I1280" t="s">
        <v>77</v>
      </c>
      <c r="J1280" s="13"/>
      <c r="K1280" s="112">
        <v>0.46</v>
      </c>
      <c r="L1280" s="113"/>
      <c r="M1280" s="23">
        <f>K1280*12*I1246</f>
        <v>8631.6240000000016</v>
      </c>
    </row>
    <row r="1281" spans="1:13" x14ac:dyDescent="0.25">
      <c r="A1281" s="12" t="s">
        <v>106</v>
      </c>
      <c r="H1281" s="13"/>
      <c r="I1281" t="s">
        <v>81</v>
      </c>
      <c r="J1281" s="13"/>
      <c r="K1281" s="138">
        <v>0.04</v>
      </c>
      <c r="L1281" s="139"/>
      <c r="M1281" s="21">
        <f>K1281*12*I1246</f>
        <v>750.57600000000002</v>
      </c>
    </row>
    <row r="1282" spans="1:13" ht="15.75" x14ac:dyDescent="0.25">
      <c r="A1282" s="85" t="s">
        <v>36</v>
      </c>
      <c r="B1282" s="86"/>
      <c r="C1282" s="86"/>
      <c r="D1282" s="86"/>
      <c r="E1282" s="86"/>
      <c r="F1282" s="86"/>
      <c r="G1282" s="86"/>
      <c r="H1282" s="87"/>
      <c r="I1282" s="34"/>
      <c r="J1282" s="32"/>
      <c r="K1282" s="88">
        <f>K1283+K1284+K1286+K1288+K1289</f>
        <v>0.53</v>
      </c>
      <c r="L1282" s="89"/>
      <c r="M1282" s="35">
        <f>M1283+M1284+M1286+M1288+M1289</f>
        <v>9945.1320000000014</v>
      </c>
    </row>
    <row r="1283" spans="1:13" x14ac:dyDescent="0.25">
      <c r="A1283" s="36" t="s">
        <v>37</v>
      </c>
      <c r="B1283" s="37"/>
      <c r="C1283" s="38"/>
      <c r="D1283" s="38"/>
      <c r="E1283" s="38"/>
      <c r="F1283" s="38"/>
      <c r="G1283" s="38"/>
      <c r="H1283" s="13"/>
      <c r="I1283" s="95" t="s">
        <v>38</v>
      </c>
      <c r="J1283" s="96"/>
      <c r="K1283" s="117">
        <v>0.37</v>
      </c>
      <c r="L1283" s="118"/>
      <c r="M1283" s="23">
        <f>K1283*12*I1246</f>
        <v>6942.8279999999995</v>
      </c>
    </row>
    <row r="1284" spans="1:13" x14ac:dyDescent="0.25">
      <c r="A1284" s="36" t="s">
        <v>39</v>
      </c>
      <c r="B1284" s="37"/>
      <c r="C1284" s="38"/>
      <c r="D1284" s="38"/>
      <c r="E1284" s="38"/>
      <c r="F1284" s="38"/>
      <c r="G1284" s="38"/>
      <c r="H1284" s="13"/>
      <c r="I1284" s="95" t="s">
        <v>40</v>
      </c>
      <c r="J1284" s="96"/>
      <c r="K1284" s="97">
        <v>0.06</v>
      </c>
      <c r="L1284" s="98"/>
      <c r="M1284" s="23">
        <f>K1284*12*I1246</f>
        <v>1125.864</v>
      </c>
    </row>
    <row r="1285" spans="1:13" x14ac:dyDescent="0.25">
      <c r="A1285" s="36" t="s">
        <v>41</v>
      </c>
      <c r="B1285" s="37"/>
      <c r="C1285" s="38"/>
      <c r="D1285" s="38"/>
      <c r="E1285" s="38"/>
      <c r="F1285" s="38"/>
      <c r="G1285" s="38"/>
      <c r="H1285" s="13"/>
      <c r="I1285" s="39"/>
      <c r="J1285" s="15"/>
      <c r="K1285" s="40"/>
      <c r="L1285" s="41"/>
      <c r="M1285" s="23"/>
    </row>
    <row r="1286" spans="1:13" x14ac:dyDescent="0.25">
      <c r="A1286" s="36" t="s">
        <v>42</v>
      </c>
      <c r="B1286" s="37"/>
      <c r="C1286" s="38"/>
      <c r="D1286" s="38"/>
      <c r="E1286" s="38"/>
      <c r="F1286" s="38"/>
      <c r="G1286" s="38"/>
      <c r="H1286" s="13"/>
      <c r="I1286" s="95" t="s">
        <v>43</v>
      </c>
      <c r="J1286" s="96"/>
      <c r="K1286" s="97">
        <v>0.04</v>
      </c>
      <c r="L1286" s="98"/>
      <c r="M1286" s="23">
        <f>K1286*12*I1246</f>
        <v>750.57600000000002</v>
      </c>
    </row>
    <row r="1287" spans="1:13" x14ac:dyDescent="0.25">
      <c r="A1287" s="36" t="s">
        <v>44</v>
      </c>
      <c r="B1287" s="37"/>
      <c r="C1287" s="38"/>
      <c r="D1287" s="38"/>
      <c r="E1287" s="38"/>
      <c r="F1287" s="38"/>
      <c r="G1287" s="38"/>
      <c r="H1287" s="13"/>
      <c r="I1287" s="39"/>
      <c r="J1287" s="15"/>
      <c r="K1287" s="40"/>
      <c r="L1287" s="41"/>
      <c r="M1287" s="23"/>
    </row>
    <row r="1288" spans="1:13" x14ac:dyDescent="0.25">
      <c r="A1288" s="36" t="s">
        <v>45</v>
      </c>
      <c r="B1288" s="37"/>
      <c r="C1288" s="38"/>
      <c r="D1288" s="38"/>
      <c r="E1288" s="38"/>
      <c r="F1288" s="38"/>
      <c r="G1288" s="38"/>
      <c r="H1288" s="13"/>
      <c r="I1288" s="95" t="s">
        <v>46</v>
      </c>
      <c r="J1288" s="96"/>
      <c r="K1288" s="97">
        <v>0.03</v>
      </c>
      <c r="L1288" s="98"/>
      <c r="M1288" s="23">
        <f>K1288*12*I1246</f>
        <v>562.93200000000002</v>
      </c>
    </row>
    <row r="1289" spans="1:13" x14ac:dyDescent="0.25">
      <c r="A1289" s="42" t="s">
        <v>47</v>
      </c>
      <c r="B1289" s="37"/>
      <c r="C1289" s="38"/>
      <c r="D1289" s="38"/>
      <c r="E1289" s="38"/>
      <c r="F1289" s="38"/>
      <c r="G1289" s="38"/>
      <c r="H1289" s="13"/>
      <c r="I1289" s="95" t="s">
        <v>46</v>
      </c>
      <c r="J1289" s="96"/>
      <c r="K1289" s="99">
        <v>0.03</v>
      </c>
      <c r="L1289" s="100"/>
      <c r="M1289" s="21">
        <f>K1289*12*I1246</f>
        <v>562.93200000000002</v>
      </c>
    </row>
    <row r="1290" spans="1:13" ht="15.75" x14ac:dyDescent="0.25">
      <c r="A1290" s="85" t="s">
        <v>48</v>
      </c>
      <c r="B1290" s="86"/>
      <c r="C1290" s="86"/>
      <c r="D1290" s="86"/>
      <c r="E1290" s="86"/>
      <c r="F1290" s="86"/>
      <c r="G1290" s="86"/>
      <c r="H1290" s="87"/>
      <c r="I1290" s="34" t="s">
        <v>49</v>
      </c>
      <c r="J1290" s="32"/>
      <c r="K1290" s="101">
        <v>0.16</v>
      </c>
      <c r="L1290" s="102"/>
      <c r="M1290" s="35">
        <f>K1290*12*I1246</f>
        <v>3002.3040000000001</v>
      </c>
    </row>
    <row r="1291" spans="1:13" ht="15.75" x14ac:dyDescent="0.25">
      <c r="A1291" s="103" t="s">
        <v>50</v>
      </c>
      <c r="B1291" s="104"/>
      <c r="C1291" s="104"/>
      <c r="D1291" s="104"/>
      <c r="E1291" s="104"/>
      <c r="F1291" s="104"/>
      <c r="G1291" s="104"/>
      <c r="H1291" s="105"/>
      <c r="J1291" s="13"/>
      <c r="K1291" s="136"/>
      <c r="L1291" s="137"/>
      <c r="M1291" s="23"/>
    </row>
    <row r="1292" spans="1:13" x14ac:dyDescent="0.25">
      <c r="A1292" s="12" t="s">
        <v>51</v>
      </c>
      <c r="D1292" s="5"/>
      <c r="H1292" s="13"/>
      <c r="J1292" s="13"/>
      <c r="K1292" s="43"/>
      <c r="L1292" s="44"/>
      <c r="M1292" s="23"/>
    </row>
    <row r="1293" spans="1:13" x14ac:dyDescent="0.25">
      <c r="A1293" s="12" t="s">
        <v>52</v>
      </c>
      <c r="D1293" s="5"/>
      <c r="H1293" s="13"/>
      <c r="J1293" s="13"/>
      <c r="K1293" s="43"/>
      <c r="L1293" s="44"/>
      <c r="M1293" s="23"/>
    </row>
    <row r="1294" spans="1:13" x14ac:dyDescent="0.25">
      <c r="A1294" s="12" t="s">
        <v>53</v>
      </c>
      <c r="D1294" s="5"/>
      <c r="H1294" s="13"/>
      <c r="J1294" s="13"/>
      <c r="K1294" s="43"/>
      <c r="L1294" s="44"/>
      <c r="M1294" s="23"/>
    </row>
    <row r="1295" spans="1:13" x14ac:dyDescent="0.25">
      <c r="A1295" s="12" t="s">
        <v>54</v>
      </c>
      <c r="D1295" s="5"/>
      <c r="F1295" s="45"/>
      <c r="H1295" s="13"/>
      <c r="J1295" s="13"/>
      <c r="K1295" s="43"/>
      <c r="L1295" s="44"/>
      <c r="M1295" s="23"/>
    </row>
    <row r="1296" spans="1:13" x14ac:dyDescent="0.25">
      <c r="A1296" s="12" t="s">
        <v>55</v>
      </c>
      <c r="H1296" s="13"/>
      <c r="J1296" s="13"/>
      <c r="K1296" s="108">
        <f>2.51+3</f>
        <v>5.51</v>
      </c>
      <c r="L1296" s="109"/>
      <c r="M1296" s="46">
        <f>K1296*12*I1246</f>
        <v>103391.84400000001</v>
      </c>
    </row>
    <row r="1297" spans="1:13" x14ac:dyDescent="0.25">
      <c r="A1297" s="12" t="s">
        <v>56</v>
      </c>
      <c r="H1297" s="13"/>
      <c r="J1297" s="13"/>
      <c r="L1297" s="13"/>
      <c r="M1297" s="23"/>
    </row>
    <row r="1298" spans="1:13" x14ac:dyDescent="0.25">
      <c r="A1298" s="12" t="s">
        <v>57</v>
      </c>
      <c r="H1298" s="13"/>
      <c r="J1298" s="13"/>
      <c r="L1298" s="13"/>
      <c r="M1298" s="23"/>
    </row>
    <row r="1299" spans="1:13" x14ac:dyDescent="0.25">
      <c r="A1299" s="17" t="s">
        <v>58</v>
      </c>
      <c r="B1299" s="18"/>
      <c r="C1299" s="18"/>
      <c r="D1299" s="18"/>
      <c r="E1299" s="18"/>
      <c r="F1299" s="18"/>
      <c r="G1299" s="18"/>
      <c r="H1299" s="19"/>
      <c r="I1299" s="18"/>
      <c r="J1299" s="19"/>
      <c r="K1299" s="18"/>
      <c r="L1299" s="19"/>
      <c r="M1299" s="21"/>
    </row>
    <row r="1300" spans="1:13" x14ac:dyDescent="0.25">
      <c r="A1300" s="90" t="s">
        <v>59</v>
      </c>
      <c r="B1300" s="91"/>
      <c r="C1300" s="91"/>
      <c r="D1300" s="91"/>
      <c r="E1300" s="91"/>
      <c r="F1300" s="91"/>
      <c r="G1300" s="91"/>
      <c r="H1300" s="92"/>
      <c r="J1300" s="47"/>
      <c r="K1300" s="88">
        <f>K1252+K1259+K1264+K1267+K1268+K1290+K1282+K1296</f>
        <v>18.560000000000002</v>
      </c>
      <c r="L1300" s="89"/>
      <c r="M1300" s="21">
        <f>M1246+M1264+M1267+M1268+M1282+M1290+M1296</f>
        <v>348267.26400000002</v>
      </c>
    </row>
    <row r="1301" spans="1:13" x14ac:dyDescent="0.25">
      <c r="A1301" s="90" t="s">
        <v>60</v>
      </c>
      <c r="B1301" s="91"/>
      <c r="C1301" s="91"/>
      <c r="D1301" s="91"/>
      <c r="E1301" s="91"/>
      <c r="F1301" s="91"/>
      <c r="G1301" s="91"/>
      <c r="H1301" s="92"/>
      <c r="I1301" s="34"/>
      <c r="J1301" s="48"/>
      <c r="K1301" s="110">
        <v>9.0500000000000007</v>
      </c>
      <c r="L1301" s="111"/>
      <c r="M1301" s="21">
        <f>K1301*12*I1246</f>
        <v>169817.82</v>
      </c>
    </row>
    <row r="1302" spans="1:13" ht="15.75" x14ac:dyDescent="0.25">
      <c r="A1302" s="85" t="s">
        <v>61</v>
      </c>
      <c r="B1302" s="86"/>
      <c r="C1302" s="86"/>
      <c r="D1302" s="86"/>
      <c r="E1302" s="86"/>
      <c r="F1302" s="86"/>
      <c r="G1302" s="86"/>
      <c r="H1302" s="87"/>
      <c r="I1302" s="34"/>
      <c r="J1302" s="32"/>
      <c r="K1302" s="88">
        <v>3.45</v>
      </c>
      <c r="L1302" s="89"/>
      <c r="M1302" s="21">
        <f>K1302*12*I1246</f>
        <v>64737.180000000008</v>
      </c>
    </row>
    <row r="1303" spans="1:13" ht="15.75" x14ac:dyDescent="0.25">
      <c r="A1303" s="85" t="s">
        <v>62</v>
      </c>
      <c r="B1303" s="86"/>
      <c r="C1303" s="86"/>
      <c r="D1303" s="86"/>
      <c r="E1303" s="86"/>
      <c r="F1303" s="86"/>
      <c r="G1303" s="86"/>
      <c r="H1303" s="87"/>
      <c r="I1303" s="34"/>
      <c r="J1303" s="32"/>
      <c r="K1303" s="88">
        <v>0.81</v>
      </c>
      <c r="L1303" s="89"/>
      <c r="M1303" s="21">
        <f>K1303*12*I1246</f>
        <v>15199.164000000001</v>
      </c>
    </row>
    <row r="1304" spans="1:13" x14ac:dyDescent="0.25">
      <c r="A1304" s="90" t="s">
        <v>92</v>
      </c>
      <c r="B1304" s="91"/>
      <c r="C1304" s="91"/>
      <c r="D1304" s="91"/>
      <c r="E1304" s="91"/>
      <c r="F1304" s="91"/>
      <c r="G1304" s="91"/>
      <c r="H1304" s="92"/>
      <c r="I1304" s="34"/>
      <c r="J1304" s="32"/>
      <c r="K1304" s="93">
        <v>1.32</v>
      </c>
      <c r="L1304" s="94"/>
      <c r="M1304" s="21">
        <f>K1304*12*I1246</f>
        <v>24769.008000000002</v>
      </c>
    </row>
    <row r="1305" spans="1:13" ht="15.75" x14ac:dyDescent="0.25">
      <c r="A1305" s="49" t="s">
        <v>93</v>
      </c>
      <c r="B1305" s="50"/>
      <c r="C1305" s="50"/>
      <c r="D1305" s="50"/>
      <c r="E1305" s="50"/>
      <c r="F1305" s="50"/>
      <c r="G1305" s="50"/>
      <c r="H1305" s="51"/>
      <c r="I1305" s="34"/>
      <c r="J1305" s="32"/>
      <c r="K1305" s="88">
        <v>0.93</v>
      </c>
      <c r="L1305" s="89"/>
      <c r="M1305" s="21">
        <f>K1305*12*I1246</f>
        <v>17450.892</v>
      </c>
    </row>
    <row r="1306" spans="1:13" ht="15.75" x14ac:dyDescent="0.25">
      <c r="A1306" s="49" t="s">
        <v>63</v>
      </c>
      <c r="B1306" s="50"/>
      <c r="C1306" s="50"/>
      <c r="D1306" s="50"/>
      <c r="E1306" s="50"/>
      <c r="F1306" s="50"/>
      <c r="G1306" s="50"/>
      <c r="H1306" s="51"/>
      <c r="I1306" s="34"/>
      <c r="J1306" s="32"/>
      <c r="K1306" s="88">
        <v>0.06</v>
      </c>
      <c r="L1306" s="89"/>
      <c r="M1306" s="21">
        <f>K1306*12*I1246</f>
        <v>1125.864</v>
      </c>
    </row>
    <row r="1307" spans="1:13" ht="15.75" x14ac:dyDescent="0.25">
      <c r="A1307" s="49" t="s">
        <v>64</v>
      </c>
      <c r="B1307" s="50"/>
      <c r="C1307" s="50"/>
      <c r="D1307" s="50"/>
      <c r="E1307" s="50"/>
      <c r="F1307" s="50"/>
      <c r="G1307" s="50"/>
      <c r="H1307" s="51"/>
      <c r="I1307" s="34"/>
      <c r="J1307" s="32"/>
      <c r="K1307" s="88">
        <v>0.95</v>
      </c>
      <c r="L1307" s="89"/>
      <c r="M1307" s="21">
        <f>K1307*12*I1246</f>
        <v>17826.179999999997</v>
      </c>
    </row>
    <row r="1308" spans="1:13" x14ac:dyDescent="0.25">
      <c r="A1308" s="90" t="s">
        <v>65</v>
      </c>
      <c r="B1308" s="91"/>
      <c r="C1308" s="91"/>
      <c r="D1308" s="91"/>
      <c r="E1308" s="91"/>
      <c r="F1308" s="91"/>
      <c r="G1308" s="91"/>
      <c r="H1308" s="92"/>
      <c r="I1308" s="34"/>
      <c r="J1308" s="48"/>
      <c r="K1308" s="88">
        <f>K1300+K1302+K1303+K1304+K1301+K1305+K1306+K1307</f>
        <v>35.130000000000003</v>
      </c>
      <c r="L1308" s="89"/>
      <c r="M1308" s="21">
        <f>M1300+M1301+M1302+M1303+M1304+M1305+M1306+M1307</f>
        <v>659193.37200000009</v>
      </c>
    </row>
    <row r="1309" spans="1:13" x14ac:dyDescent="0.25">
      <c r="M1309" s="5"/>
    </row>
    <row r="1310" spans="1:13" x14ac:dyDescent="0.25">
      <c r="A1310" s="119" t="s">
        <v>0</v>
      </c>
      <c r="B1310" s="119"/>
      <c r="C1310" s="119"/>
      <c r="D1310" s="119"/>
      <c r="E1310" s="119"/>
      <c r="F1310" s="119"/>
      <c r="G1310" s="119"/>
      <c r="H1310" s="119"/>
      <c r="I1310" s="119"/>
      <c r="J1310" s="119"/>
      <c r="K1310" s="119"/>
      <c r="L1310" s="119"/>
      <c r="M1310" s="5"/>
    </row>
    <row r="1311" spans="1:13" x14ac:dyDescent="0.25">
      <c r="A1311" s="120" t="s">
        <v>1</v>
      </c>
      <c r="B1311" s="120"/>
      <c r="C1311" s="120"/>
      <c r="D1311" s="120"/>
      <c r="E1311" s="120"/>
      <c r="F1311" s="120"/>
      <c r="G1311" s="120"/>
      <c r="H1311" s="120"/>
      <c r="I1311" s="120"/>
      <c r="J1311" s="120"/>
      <c r="K1311" s="120"/>
      <c r="L1311" s="120"/>
      <c r="M1311" s="120"/>
    </row>
    <row r="1312" spans="1:13" x14ac:dyDescent="0.25">
      <c r="A1312" s="121" t="s">
        <v>131</v>
      </c>
      <c r="B1312" s="121"/>
      <c r="C1312" s="121"/>
      <c r="D1312" s="121"/>
      <c r="E1312" s="121"/>
      <c r="F1312" s="121"/>
      <c r="G1312" s="121"/>
      <c r="H1312" s="121"/>
      <c r="I1312" s="121"/>
      <c r="J1312" s="121"/>
      <c r="K1312" s="121"/>
      <c r="L1312" s="121"/>
      <c r="M1312" s="121"/>
    </row>
    <row r="1313" spans="1:13" x14ac:dyDescent="0.25">
      <c r="A1313" s="6"/>
      <c r="B1313" s="7"/>
      <c r="C1313" s="7" t="s">
        <v>3</v>
      </c>
      <c r="D1313" s="7"/>
      <c r="E1313" s="7"/>
      <c r="F1313" s="7"/>
      <c r="G1313" s="7"/>
      <c r="H1313" s="8"/>
      <c r="I1313" s="7" t="s">
        <v>4</v>
      </c>
      <c r="J1313" s="8"/>
      <c r="K1313" s="9" t="s">
        <v>5</v>
      </c>
      <c r="L1313" s="10"/>
      <c r="M1313" s="11"/>
    </row>
    <row r="1314" spans="1:13" x14ac:dyDescent="0.25">
      <c r="A1314" s="12"/>
      <c r="B1314" s="2"/>
      <c r="C1314" s="2"/>
      <c r="D1314" s="2"/>
      <c r="E1314" s="2"/>
      <c r="F1314" s="2"/>
      <c r="G1314" s="2"/>
      <c r="H1314" s="13"/>
      <c r="I1314" s="2"/>
      <c r="J1314" s="13"/>
      <c r="K1314" s="14" t="s">
        <v>7</v>
      </c>
      <c r="L1314" s="15"/>
      <c r="M1314" s="16" t="s">
        <v>8</v>
      </c>
    </row>
    <row r="1315" spans="1:13" x14ac:dyDescent="0.25">
      <c r="A1315" s="17"/>
      <c r="B1315" s="18"/>
      <c r="C1315" s="18"/>
      <c r="D1315" s="18"/>
      <c r="E1315" s="18"/>
      <c r="F1315" s="18"/>
      <c r="G1315" s="18"/>
      <c r="H1315" s="19"/>
      <c r="I1315" s="122" t="s">
        <v>9</v>
      </c>
      <c r="J1315" s="123"/>
      <c r="K1315" s="18" t="s">
        <v>10</v>
      </c>
      <c r="L1315" s="19"/>
      <c r="M1315" s="20" t="s">
        <v>11</v>
      </c>
    </row>
    <row r="1316" spans="1:13" x14ac:dyDescent="0.25">
      <c r="A1316" s="90" t="s">
        <v>12</v>
      </c>
      <c r="B1316" s="91"/>
      <c r="C1316" s="91"/>
      <c r="D1316" s="91"/>
      <c r="E1316" s="91"/>
      <c r="F1316" s="91"/>
      <c r="G1316" s="91"/>
      <c r="H1316" s="92"/>
      <c r="I1316" s="124">
        <v>364.1</v>
      </c>
      <c r="J1316" s="125"/>
      <c r="K1316" s="126">
        <f>K1322+K1329</f>
        <v>8.98</v>
      </c>
      <c r="L1316" s="145"/>
      <c r="M1316" s="21">
        <f>M1322+M1329</f>
        <v>39235.415999999997</v>
      </c>
    </row>
    <row r="1317" spans="1:13" x14ac:dyDescent="0.25">
      <c r="A1317" s="22" t="s">
        <v>13</v>
      </c>
      <c r="F1317" s="2"/>
      <c r="H1317" s="13"/>
      <c r="J1317" s="13"/>
      <c r="L1317" s="13"/>
      <c r="M1317" s="23"/>
    </row>
    <row r="1318" spans="1:13" x14ac:dyDescent="0.25">
      <c r="A1318" s="22" t="s">
        <v>14</v>
      </c>
      <c r="F1318" s="2"/>
      <c r="H1318" s="13"/>
      <c r="J1318" s="13"/>
      <c r="L1318" s="13"/>
      <c r="M1318" s="23"/>
    </row>
    <row r="1319" spans="1:13" x14ac:dyDescent="0.25">
      <c r="A1319" s="24" t="s">
        <v>15</v>
      </c>
      <c r="B1319" s="25"/>
      <c r="C1319" s="25"/>
      <c r="D1319" s="25"/>
      <c r="E1319" s="25"/>
      <c r="F1319" s="26"/>
      <c r="G1319" s="25"/>
      <c r="H1319" s="27"/>
      <c r="J1319" s="13"/>
      <c r="L1319" s="13"/>
      <c r="M1319" s="23"/>
    </row>
    <row r="1320" spans="1:13" x14ac:dyDescent="0.25">
      <c r="A1320" s="24" t="s">
        <v>16</v>
      </c>
      <c r="B1320" s="25"/>
      <c r="C1320" s="25"/>
      <c r="D1320" s="25"/>
      <c r="E1320" s="25"/>
      <c r="F1320" s="26"/>
      <c r="G1320" s="25"/>
      <c r="H1320" s="27"/>
      <c r="J1320" s="13"/>
      <c r="L1320" s="13"/>
      <c r="M1320" s="23"/>
    </row>
    <row r="1321" spans="1:13" x14ac:dyDescent="0.25">
      <c r="A1321" s="24" t="s">
        <v>17</v>
      </c>
      <c r="B1321" s="25"/>
      <c r="C1321" s="25"/>
      <c r="D1321" s="25"/>
      <c r="E1321" s="25"/>
      <c r="F1321" s="26"/>
      <c r="G1321" s="25"/>
      <c r="H1321" s="27"/>
      <c r="J1321" s="13"/>
      <c r="L1321" s="13"/>
      <c r="M1321" s="23"/>
    </row>
    <row r="1322" spans="1:13" x14ac:dyDescent="0.25">
      <c r="A1322" s="24" t="s">
        <v>18</v>
      </c>
      <c r="B1322" s="25"/>
      <c r="C1322" s="25"/>
      <c r="D1322" s="25"/>
      <c r="E1322" s="25"/>
      <c r="F1322" s="26"/>
      <c r="G1322" s="25"/>
      <c r="H1322" s="27"/>
      <c r="J1322" s="13"/>
      <c r="K1322" s="112">
        <v>4.93</v>
      </c>
      <c r="L1322" s="113"/>
      <c r="M1322" s="23">
        <f>K1322*I1316*12</f>
        <v>21540.155999999999</v>
      </c>
    </row>
    <row r="1323" spans="1:13" x14ac:dyDescent="0.25">
      <c r="A1323" s="24" t="s">
        <v>19</v>
      </c>
      <c r="B1323" s="25"/>
      <c r="C1323" s="25"/>
      <c r="D1323" s="25"/>
      <c r="E1323" s="25"/>
      <c r="F1323" s="26"/>
      <c r="G1323" s="25"/>
      <c r="H1323" s="27"/>
      <c r="J1323" s="13"/>
      <c r="L1323" s="13"/>
      <c r="M1323" s="23"/>
    </row>
    <row r="1324" spans="1:13" x14ac:dyDescent="0.25">
      <c r="A1324" s="24" t="s">
        <v>20</v>
      </c>
      <c r="B1324" s="25"/>
      <c r="C1324" s="25"/>
      <c r="D1324" s="25"/>
      <c r="E1324" s="25"/>
      <c r="F1324" s="26"/>
      <c r="G1324" s="25"/>
      <c r="H1324" s="27"/>
      <c r="J1324" s="13"/>
      <c r="L1324" s="13"/>
      <c r="M1324" s="23"/>
    </row>
    <row r="1325" spans="1:13" x14ac:dyDescent="0.25">
      <c r="A1325" s="24" t="s">
        <v>21</v>
      </c>
      <c r="B1325" s="25"/>
      <c r="C1325" s="25"/>
      <c r="D1325" s="25"/>
      <c r="E1325" s="25"/>
      <c r="F1325" s="26"/>
      <c r="G1325" s="25"/>
      <c r="H1325" s="27"/>
      <c r="J1325" s="13"/>
      <c r="L1325" s="13"/>
      <c r="M1325" s="23"/>
    </row>
    <row r="1326" spans="1:13" x14ac:dyDescent="0.25">
      <c r="A1326" s="22" t="s">
        <v>22</v>
      </c>
      <c r="B1326" s="25"/>
      <c r="C1326" s="25"/>
      <c r="D1326" s="25"/>
      <c r="E1326" s="25"/>
      <c r="F1326" s="26"/>
      <c r="G1326" s="25"/>
      <c r="H1326" s="27"/>
      <c r="J1326" s="13"/>
      <c r="L1326" s="13"/>
      <c r="M1326" s="23"/>
    </row>
    <row r="1327" spans="1:13" x14ac:dyDescent="0.25">
      <c r="A1327" s="24" t="s">
        <v>23</v>
      </c>
      <c r="B1327" s="25"/>
      <c r="C1327" s="25"/>
      <c r="D1327" s="25"/>
      <c r="E1327" s="25"/>
      <c r="F1327" s="26"/>
      <c r="G1327" s="25"/>
      <c r="H1327" s="27"/>
      <c r="J1327" s="13"/>
      <c r="L1327" s="13"/>
      <c r="M1327" s="23"/>
    </row>
    <row r="1328" spans="1:13" x14ac:dyDescent="0.25">
      <c r="A1328" s="24" t="s">
        <v>24</v>
      </c>
      <c r="B1328" s="25"/>
      <c r="C1328" s="25"/>
      <c r="D1328" s="25"/>
      <c r="E1328" s="25"/>
      <c r="F1328" s="26"/>
      <c r="G1328" s="25"/>
      <c r="H1328" s="27"/>
      <c r="J1328" s="13"/>
      <c r="L1328" s="13"/>
      <c r="M1328" s="23"/>
    </row>
    <row r="1329" spans="1:13" x14ac:dyDescent="0.25">
      <c r="A1329" s="24" t="s">
        <v>25</v>
      </c>
      <c r="B1329" s="25"/>
      <c r="C1329" s="25"/>
      <c r="D1329" s="25"/>
      <c r="E1329" s="25"/>
      <c r="F1329" s="26"/>
      <c r="G1329" s="25"/>
      <c r="H1329" s="27"/>
      <c r="J1329" s="13"/>
      <c r="K1329" s="112">
        <v>4.05</v>
      </c>
      <c r="L1329" s="113"/>
      <c r="M1329" s="23">
        <f>K1329*I1316*12</f>
        <v>17695.260000000002</v>
      </c>
    </row>
    <row r="1330" spans="1:13" x14ac:dyDescent="0.25">
      <c r="A1330" s="24" t="s">
        <v>26</v>
      </c>
      <c r="B1330" s="25"/>
      <c r="C1330" s="25"/>
      <c r="D1330" s="25"/>
      <c r="E1330" s="25"/>
      <c r="F1330" s="26"/>
      <c r="G1330" s="25"/>
      <c r="H1330" s="27"/>
      <c r="J1330" s="13"/>
      <c r="L1330" s="13"/>
      <c r="M1330" s="23"/>
    </row>
    <row r="1331" spans="1:13" x14ac:dyDescent="0.25">
      <c r="A1331" s="28" t="s">
        <v>27</v>
      </c>
      <c r="B1331" s="29"/>
      <c r="C1331" s="29"/>
      <c r="D1331" s="29"/>
      <c r="E1331" s="29"/>
      <c r="F1331" s="29"/>
      <c r="G1331" s="29"/>
      <c r="H1331" s="30"/>
      <c r="I1331" s="18"/>
      <c r="J1331" s="19"/>
      <c r="K1331" s="18"/>
      <c r="L1331" s="19"/>
      <c r="M1331" s="21"/>
    </row>
    <row r="1332" spans="1:13" x14ac:dyDescent="0.25">
      <c r="A1332" s="128" t="s">
        <v>28</v>
      </c>
      <c r="B1332" s="129"/>
      <c r="C1332" s="129"/>
      <c r="D1332" s="129"/>
      <c r="E1332" s="129"/>
      <c r="F1332" s="129"/>
      <c r="G1332" s="129"/>
      <c r="H1332" s="130"/>
      <c r="I1332" s="2" t="s">
        <v>29</v>
      </c>
      <c r="J1332" s="13"/>
      <c r="K1332" s="2"/>
      <c r="L1332" s="13"/>
      <c r="M1332" s="23"/>
    </row>
    <row r="1333" spans="1:13" x14ac:dyDescent="0.25">
      <c r="A1333" s="12"/>
      <c r="B1333" s="2"/>
      <c r="C1333" s="2"/>
      <c r="D1333" s="2"/>
      <c r="E1333" s="2"/>
      <c r="F1333" s="2"/>
      <c r="G1333" s="2"/>
      <c r="H1333" s="13"/>
      <c r="I1333" s="2" t="s">
        <v>30</v>
      </c>
      <c r="J1333" s="13"/>
      <c r="K1333" s="2"/>
      <c r="L1333" s="13"/>
      <c r="M1333" s="23"/>
    </row>
    <row r="1334" spans="1:13" x14ac:dyDescent="0.25">
      <c r="A1334" s="12"/>
      <c r="B1334" s="2"/>
      <c r="C1334" s="2"/>
      <c r="D1334" s="2"/>
      <c r="E1334" s="2"/>
      <c r="F1334" s="2"/>
      <c r="G1334" s="2"/>
      <c r="H1334" s="13"/>
      <c r="I1334" s="2" t="s">
        <v>31</v>
      </c>
      <c r="J1334" s="13"/>
      <c r="K1334" s="108">
        <v>1.1200000000000001</v>
      </c>
      <c r="L1334" s="109"/>
      <c r="M1334" s="23">
        <f>K1334*12*I1316</f>
        <v>4893.5040000000008</v>
      </c>
    </row>
    <row r="1335" spans="1:13" x14ac:dyDescent="0.25">
      <c r="A1335" s="12"/>
      <c r="B1335" s="2"/>
      <c r="C1335" s="2"/>
      <c r="D1335" s="2"/>
      <c r="E1335" s="2"/>
      <c r="F1335" s="2"/>
      <c r="G1335" s="2"/>
      <c r="H1335" s="13"/>
      <c r="I1335" s="2" t="s">
        <v>32</v>
      </c>
      <c r="J1335" s="13"/>
      <c r="K1335" s="2"/>
      <c r="L1335" s="13"/>
      <c r="M1335" s="23"/>
    </row>
    <row r="1336" spans="1:13" x14ac:dyDescent="0.25">
      <c r="A1336" s="17"/>
      <c r="B1336" s="18"/>
      <c r="C1336" s="18"/>
      <c r="D1336" s="18"/>
      <c r="E1336" s="18"/>
      <c r="F1336" s="18"/>
      <c r="G1336" s="18"/>
      <c r="H1336" s="19"/>
      <c r="I1336" s="18" t="s">
        <v>33</v>
      </c>
      <c r="J1336" s="19"/>
      <c r="K1336" s="18"/>
      <c r="L1336" s="19"/>
      <c r="M1336" s="21"/>
    </row>
    <row r="1337" spans="1:13" x14ac:dyDescent="0.25">
      <c r="A1337" s="131" t="s">
        <v>74</v>
      </c>
      <c r="B1337" s="132"/>
      <c r="C1337" s="132"/>
      <c r="D1337" s="132"/>
      <c r="E1337" s="132"/>
      <c r="F1337" s="132"/>
      <c r="G1337" s="132"/>
      <c r="H1337" s="133"/>
      <c r="I1337" s="52"/>
      <c r="J1337" s="13"/>
      <c r="K1337" s="149">
        <f>K1338+K1346</f>
        <v>1.8900000000000001</v>
      </c>
      <c r="L1337" s="150"/>
      <c r="M1337" s="53">
        <f>M1338+M1346</f>
        <v>8257.7880000000005</v>
      </c>
    </row>
    <row r="1338" spans="1:13" x14ac:dyDescent="0.25">
      <c r="A1338" s="114" t="s">
        <v>75</v>
      </c>
      <c r="B1338" s="115"/>
      <c r="C1338" s="115"/>
      <c r="D1338" s="115"/>
      <c r="E1338" s="115"/>
      <c r="F1338" s="115"/>
      <c r="G1338" s="115"/>
      <c r="H1338" s="116"/>
      <c r="J1338" s="13"/>
      <c r="K1338" s="108">
        <f>K1339+K1340+K1341+K1343+K1345</f>
        <v>1.1100000000000001</v>
      </c>
      <c r="L1338" s="109"/>
      <c r="M1338" s="46">
        <f>M1339+M1340+M1341+M1343+M1345</f>
        <v>4849.8120000000008</v>
      </c>
    </row>
    <row r="1339" spans="1:13" x14ac:dyDescent="0.25">
      <c r="A1339" s="12" t="s">
        <v>76</v>
      </c>
      <c r="H1339" s="13"/>
      <c r="I1339" t="s">
        <v>77</v>
      </c>
      <c r="J1339" s="13"/>
      <c r="K1339" s="112">
        <v>0.39</v>
      </c>
      <c r="L1339" s="113"/>
      <c r="M1339" s="23">
        <f>K1339*12*I1316</f>
        <v>1703.9880000000001</v>
      </c>
    </row>
    <row r="1340" spans="1:13" x14ac:dyDescent="0.25">
      <c r="A1340" s="12" t="s">
        <v>78</v>
      </c>
      <c r="H1340" s="13"/>
      <c r="I1340" t="s">
        <v>79</v>
      </c>
      <c r="J1340" s="13"/>
      <c r="K1340" s="112">
        <v>0.18</v>
      </c>
      <c r="L1340" s="113"/>
      <c r="M1340" s="23">
        <f>K1340*12*I1316</f>
        <v>786.45600000000013</v>
      </c>
    </row>
    <row r="1341" spans="1:13" x14ac:dyDescent="0.25">
      <c r="A1341" s="12" t="s">
        <v>80</v>
      </c>
      <c r="H1341" s="13"/>
      <c r="I1341" t="s">
        <v>81</v>
      </c>
      <c r="J1341" s="13"/>
      <c r="K1341" s="112">
        <v>0.08</v>
      </c>
      <c r="L1341" s="113"/>
      <c r="M1341" s="23">
        <f>K1341*12*I1316</f>
        <v>349.536</v>
      </c>
    </row>
    <row r="1342" spans="1:13" x14ac:dyDescent="0.25">
      <c r="A1342" s="12" t="s">
        <v>82</v>
      </c>
      <c r="H1342" s="13"/>
      <c r="J1342" s="13"/>
      <c r="L1342" s="13"/>
      <c r="M1342" s="23"/>
    </row>
    <row r="1343" spans="1:13" x14ac:dyDescent="0.25">
      <c r="A1343" s="12" t="s">
        <v>97</v>
      </c>
      <c r="H1343" s="13"/>
      <c r="I1343" t="s">
        <v>98</v>
      </c>
      <c r="J1343" s="13"/>
      <c r="K1343" s="112">
        <v>0.42</v>
      </c>
      <c r="L1343" s="113"/>
      <c r="M1343" s="23">
        <f>K1343*12*I1316</f>
        <v>1835.0640000000001</v>
      </c>
    </row>
    <row r="1344" spans="1:13" x14ac:dyDescent="0.25">
      <c r="A1344" s="12" t="s">
        <v>99</v>
      </c>
      <c r="H1344" s="13"/>
      <c r="I1344" t="s">
        <v>100</v>
      </c>
      <c r="J1344" s="13"/>
      <c r="L1344" s="13"/>
      <c r="M1344" s="23"/>
    </row>
    <row r="1345" spans="1:13" x14ac:dyDescent="0.25">
      <c r="A1345" s="12" t="s">
        <v>101</v>
      </c>
      <c r="H1345" s="13"/>
      <c r="I1345" t="s">
        <v>84</v>
      </c>
      <c r="J1345" s="13"/>
      <c r="K1345" s="112">
        <v>0.04</v>
      </c>
      <c r="L1345" s="113"/>
      <c r="M1345" s="23">
        <f>K1345*12*I1316</f>
        <v>174.768</v>
      </c>
    </row>
    <row r="1346" spans="1:13" x14ac:dyDescent="0.25">
      <c r="A1346" s="114" t="s">
        <v>85</v>
      </c>
      <c r="B1346" s="115"/>
      <c r="C1346" s="115"/>
      <c r="D1346" s="115"/>
      <c r="E1346" s="115"/>
      <c r="F1346" s="115"/>
      <c r="G1346" s="115"/>
      <c r="H1346" s="116"/>
      <c r="J1346" s="13"/>
      <c r="K1346" s="108">
        <f>K1347+K1348+K1349+K1350</f>
        <v>0.78</v>
      </c>
      <c r="L1346" s="109"/>
      <c r="M1346" s="46">
        <f>M1347+M1348+M1349+M1350</f>
        <v>3407.9760000000006</v>
      </c>
    </row>
    <row r="1347" spans="1:13" x14ac:dyDescent="0.25">
      <c r="A1347" s="12" t="s">
        <v>102</v>
      </c>
      <c r="H1347" s="13"/>
      <c r="I1347" t="s">
        <v>81</v>
      </c>
      <c r="J1347" s="13"/>
      <c r="K1347" s="112">
        <v>0.22</v>
      </c>
      <c r="L1347" s="113"/>
      <c r="M1347" s="23">
        <f>K1347*12*I1316</f>
        <v>961.22400000000016</v>
      </c>
    </row>
    <row r="1348" spans="1:13" x14ac:dyDescent="0.25">
      <c r="A1348" s="12" t="s">
        <v>103</v>
      </c>
      <c r="H1348" s="13"/>
      <c r="I1348" t="s">
        <v>104</v>
      </c>
      <c r="J1348" s="13"/>
      <c r="K1348" s="112">
        <v>0.06</v>
      </c>
      <c r="L1348" s="113"/>
      <c r="M1348" s="23">
        <f>K1348*12*I1316</f>
        <v>262.15199999999999</v>
      </c>
    </row>
    <row r="1349" spans="1:13" x14ac:dyDescent="0.25">
      <c r="A1349" s="12" t="s">
        <v>105</v>
      </c>
      <c r="H1349" s="13"/>
      <c r="I1349" t="s">
        <v>77</v>
      </c>
      <c r="J1349" s="13"/>
      <c r="K1349" s="112">
        <v>0.46</v>
      </c>
      <c r="L1349" s="113"/>
      <c r="M1349" s="23">
        <f>K1349*12*I1316</f>
        <v>2009.8320000000003</v>
      </c>
    </row>
    <row r="1350" spans="1:13" x14ac:dyDescent="0.25">
      <c r="A1350" s="12" t="s">
        <v>106</v>
      </c>
      <c r="H1350" s="13"/>
      <c r="I1350" t="s">
        <v>81</v>
      </c>
      <c r="J1350" s="13"/>
      <c r="K1350" s="138">
        <v>0.04</v>
      </c>
      <c r="L1350" s="139"/>
      <c r="M1350" s="21">
        <f>K1350*12*I1316</f>
        <v>174.768</v>
      </c>
    </row>
    <row r="1351" spans="1:13" ht="15.75" x14ac:dyDescent="0.25">
      <c r="A1351" s="85" t="s">
        <v>36</v>
      </c>
      <c r="B1351" s="86"/>
      <c r="C1351" s="86"/>
      <c r="D1351" s="86"/>
      <c r="E1351" s="86"/>
      <c r="F1351" s="86"/>
      <c r="G1351" s="86"/>
      <c r="H1351" s="87"/>
      <c r="I1351" s="34"/>
      <c r="J1351" s="32"/>
      <c r="K1351" s="88">
        <f>K1352+K1353+K1355+K1357+K1358</f>
        <v>0.53</v>
      </c>
      <c r="L1351" s="89"/>
      <c r="M1351" s="35">
        <f>M1352+M1353+M1355+M1357+M1358</f>
        <v>2315.6759999999999</v>
      </c>
    </row>
    <row r="1352" spans="1:13" x14ac:dyDescent="0.25">
      <c r="A1352" s="36" t="s">
        <v>37</v>
      </c>
      <c r="B1352" s="37"/>
      <c r="C1352" s="38"/>
      <c r="D1352" s="38"/>
      <c r="E1352" s="38"/>
      <c r="F1352" s="38"/>
      <c r="G1352" s="38"/>
      <c r="H1352" s="13"/>
      <c r="I1352" s="95" t="s">
        <v>38</v>
      </c>
      <c r="J1352" s="96"/>
      <c r="K1352" s="117">
        <v>0.37</v>
      </c>
      <c r="L1352" s="118"/>
      <c r="M1352" s="23">
        <f>K1352*12*I1316</f>
        <v>1616.6039999999998</v>
      </c>
    </row>
    <row r="1353" spans="1:13" x14ac:dyDescent="0.25">
      <c r="A1353" s="36" t="s">
        <v>39</v>
      </c>
      <c r="B1353" s="37"/>
      <c r="C1353" s="38"/>
      <c r="D1353" s="38"/>
      <c r="E1353" s="38"/>
      <c r="F1353" s="38"/>
      <c r="G1353" s="38"/>
      <c r="H1353" s="13"/>
      <c r="I1353" s="95" t="s">
        <v>40</v>
      </c>
      <c r="J1353" s="96"/>
      <c r="K1353" s="97">
        <v>0.06</v>
      </c>
      <c r="L1353" s="98"/>
      <c r="M1353" s="23">
        <f>K1353*12*I1316</f>
        <v>262.15199999999999</v>
      </c>
    </row>
    <row r="1354" spans="1:13" x14ac:dyDescent="0.25">
      <c r="A1354" s="36" t="s">
        <v>41</v>
      </c>
      <c r="B1354" s="37"/>
      <c r="C1354" s="38"/>
      <c r="D1354" s="38"/>
      <c r="E1354" s="38"/>
      <c r="F1354" s="38"/>
      <c r="G1354" s="38"/>
      <c r="H1354" s="13"/>
      <c r="I1354" s="39"/>
      <c r="J1354" s="15"/>
      <c r="K1354" s="40"/>
      <c r="L1354" s="41"/>
      <c r="M1354" s="23"/>
    </row>
    <row r="1355" spans="1:13" x14ac:dyDescent="0.25">
      <c r="A1355" s="36" t="s">
        <v>42</v>
      </c>
      <c r="B1355" s="37"/>
      <c r="C1355" s="38"/>
      <c r="D1355" s="38"/>
      <c r="E1355" s="38"/>
      <c r="F1355" s="38"/>
      <c r="G1355" s="38"/>
      <c r="H1355" s="13"/>
      <c r="I1355" s="95" t="s">
        <v>43</v>
      </c>
      <c r="J1355" s="96"/>
      <c r="K1355" s="97">
        <v>0.04</v>
      </c>
      <c r="L1355" s="98"/>
      <c r="M1355" s="23">
        <f>K1355*12*I1316</f>
        <v>174.768</v>
      </c>
    </row>
    <row r="1356" spans="1:13" x14ac:dyDescent="0.25">
      <c r="A1356" s="36" t="s">
        <v>44</v>
      </c>
      <c r="B1356" s="37"/>
      <c r="C1356" s="38"/>
      <c r="D1356" s="38"/>
      <c r="E1356" s="38"/>
      <c r="F1356" s="38"/>
      <c r="G1356" s="38"/>
      <c r="H1356" s="13"/>
      <c r="I1356" s="39"/>
      <c r="J1356" s="15"/>
      <c r="K1356" s="40"/>
      <c r="L1356" s="41"/>
      <c r="M1356" s="23"/>
    </row>
    <row r="1357" spans="1:13" x14ac:dyDescent="0.25">
      <c r="A1357" s="36" t="s">
        <v>45</v>
      </c>
      <c r="B1357" s="37"/>
      <c r="C1357" s="38"/>
      <c r="D1357" s="38"/>
      <c r="E1357" s="38"/>
      <c r="F1357" s="38"/>
      <c r="G1357" s="38"/>
      <c r="H1357" s="13"/>
      <c r="I1357" s="95" t="s">
        <v>46</v>
      </c>
      <c r="J1357" s="96"/>
      <c r="K1357" s="97">
        <v>0.03</v>
      </c>
      <c r="L1357" s="98"/>
      <c r="M1357" s="23">
        <f>K1357*12*I1316</f>
        <v>131.07599999999999</v>
      </c>
    </row>
    <row r="1358" spans="1:13" x14ac:dyDescent="0.25">
      <c r="A1358" s="42" t="s">
        <v>47</v>
      </c>
      <c r="B1358" s="37"/>
      <c r="C1358" s="38"/>
      <c r="D1358" s="38"/>
      <c r="E1358" s="38"/>
      <c r="F1358" s="38"/>
      <c r="G1358" s="38"/>
      <c r="H1358" s="13"/>
      <c r="I1358" s="95" t="s">
        <v>46</v>
      </c>
      <c r="J1358" s="96"/>
      <c r="K1358" s="99">
        <v>0.03</v>
      </c>
      <c r="L1358" s="100"/>
      <c r="M1358" s="21">
        <f>K1358*12*I1316</f>
        <v>131.07599999999999</v>
      </c>
    </row>
    <row r="1359" spans="1:13" ht="15.75" x14ac:dyDescent="0.25">
      <c r="A1359" s="85" t="s">
        <v>48</v>
      </c>
      <c r="B1359" s="86"/>
      <c r="C1359" s="86"/>
      <c r="D1359" s="86"/>
      <c r="E1359" s="86"/>
      <c r="F1359" s="86"/>
      <c r="G1359" s="86"/>
      <c r="H1359" s="87"/>
      <c r="I1359" s="34" t="s">
        <v>49</v>
      </c>
      <c r="J1359" s="32"/>
      <c r="K1359" s="101">
        <v>0.16</v>
      </c>
      <c r="L1359" s="102"/>
      <c r="M1359" s="35">
        <f>K1359*12*I1316</f>
        <v>699.072</v>
      </c>
    </row>
    <row r="1360" spans="1:13" ht="15.75" x14ac:dyDescent="0.25">
      <c r="A1360" s="103" t="s">
        <v>50</v>
      </c>
      <c r="B1360" s="104"/>
      <c r="C1360" s="104"/>
      <c r="D1360" s="104"/>
      <c r="E1360" s="104"/>
      <c r="F1360" s="104"/>
      <c r="G1360" s="104"/>
      <c r="H1360" s="105"/>
      <c r="J1360" s="13"/>
      <c r="K1360" s="136"/>
      <c r="L1360" s="137"/>
      <c r="M1360" s="23"/>
    </row>
    <row r="1361" spans="1:13" x14ac:dyDescent="0.25">
      <c r="A1361" s="12" t="s">
        <v>51</v>
      </c>
      <c r="D1361" s="5"/>
      <c r="H1361" s="13"/>
      <c r="J1361" s="13"/>
      <c r="K1361" s="43"/>
      <c r="L1361" s="44"/>
      <c r="M1361" s="23"/>
    </row>
    <row r="1362" spans="1:13" x14ac:dyDescent="0.25">
      <c r="A1362" s="12" t="s">
        <v>52</v>
      </c>
      <c r="D1362" s="5"/>
      <c r="H1362" s="13"/>
      <c r="J1362" s="13"/>
      <c r="K1362" s="43"/>
      <c r="L1362" s="44"/>
      <c r="M1362" s="23"/>
    </row>
    <row r="1363" spans="1:13" x14ac:dyDescent="0.25">
      <c r="A1363" s="12" t="s">
        <v>53</v>
      </c>
      <c r="D1363" s="5"/>
      <c r="H1363" s="13"/>
      <c r="J1363" s="13"/>
      <c r="K1363" s="43"/>
      <c r="L1363" s="44"/>
      <c r="M1363" s="23"/>
    </row>
    <row r="1364" spans="1:13" x14ac:dyDescent="0.25">
      <c r="A1364" s="12" t="s">
        <v>54</v>
      </c>
      <c r="D1364" s="5"/>
      <c r="F1364" s="45"/>
      <c r="H1364" s="13"/>
      <c r="J1364" s="13"/>
      <c r="K1364" s="43"/>
      <c r="L1364" s="44"/>
      <c r="M1364" s="23"/>
    </row>
    <row r="1365" spans="1:13" x14ac:dyDescent="0.25">
      <c r="A1365" s="12" t="s">
        <v>55</v>
      </c>
      <c r="H1365" s="13"/>
      <c r="J1365" s="13"/>
      <c r="K1365" s="108">
        <f>2.51+2.91</f>
        <v>5.42</v>
      </c>
      <c r="L1365" s="109"/>
      <c r="M1365" s="46">
        <f>K1365*12*I1316</f>
        <v>23681.063999999998</v>
      </c>
    </row>
    <row r="1366" spans="1:13" x14ac:dyDescent="0.25">
      <c r="A1366" s="12" t="s">
        <v>56</v>
      </c>
      <c r="H1366" s="13"/>
      <c r="J1366" s="13"/>
      <c r="L1366" s="13"/>
      <c r="M1366" s="23"/>
    </row>
    <row r="1367" spans="1:13" x14ac:dyDescent="0.25">
      <c r="A1367" s="12" t="s">
        <v>57</v>
      </c>
      <c r="H1367" s="13"/>
      <c r="J1367" s="13"/>
      <c r="L1367" s="13"/>
      <c r="M1367" s="23"/>
    </row>
    <row r="1368" spans="1:13" x14ac:dyDescent="0.25">
      <c r="A1368" s="17" t="s">
        <v>58</v>
      </c>
      <c r="B1368" s="18"/>
      <c r="C1368" s="18"/>
      <c r="D1368" s="18"/>
      <c r="E1368" s="18"/>
      <c r="F1368" s="18"/>
      <c r="G1368" s="18"/>
      <c r="H1368" s="19"/>
      <c r="I1368" s="18"/>
      <c r="J1368" s="19"/>
      <c r="K1368" s="18"/>
      <c r="L1368" s="19"/>
      <c r="M1368" s="21"/>
    </row>
    <row r="1369" spans="1:13" x14ac:dyDescent="0.25">
      <c r="A1369" s="90" t="s">
        <v>59</v>
      </c>
      <c r="B1369" s="91"/>
      <c r="C1369" s="91"/>
      <c r="D1369" s="91"/>
      <c r="E1369" s="91"/>
      <c r="F1369" s="91"/>
      <c r="G1369" s="91"/>
      <c r="H1369" s="92"/>
      <c r="J1369" s="47"/>
      <c r="K1369" s="88">
        <f>K1322+K1329+K1334+K1337+K1359+K1351+K1365</f>
        <v>18.100000000000001</v>
      </c>
      <c r="L1369" s="89"/>
      <c r="M1369" s="21">
        <f>M1316+M1334+M1337+M1351+M1359+M1365</f>
        <v>79082.51999999999</v>
      </c>
    </row>
    <row r="1370" spans="1:13" x14ac:dyDescent="0.25">
      <c r="A1370" s="90" t="s">
        <v>60</v>
      </c>
      <c r="B1370" s="91"/>
      <c r="C1370" s="91"/>
      <c r="D1370" s="91"/>
      <c r="E1370" s="91"/>
      <c r="F1370" s="91"/>
      <c r="G1370" s="91"/>
      <c r="H1370" s="92"/>
      <c r="I1370" s="34"/>
      <c r="J1370" s="48"/>
      <c r="K1370" s="110">
        <v>15.79</v>
      </c>
      <c r="L1370" s="111"/>
      <c r="M1370" s="21">
        <f>K1370*12*I1316</f>
        <v>68989.668000000005</v>
      </c>
    </row>
    <row r="1371" spans="1:13" ht="15.75" x14ac:dyDescent="0.25">
      <c r="A1371" s="85" t="s">
        <v>61</v>
      </c>
      <c r="B1371" s="86"/>
      <c r="C1371" s="86"/>
      <c r="D1371" s="86"/>
      <c r="E1371" s="86"/>
      <c r="F1371" s="86"/>
      <c r="G1371" s="86"/>
      <c r="H1371" s="87"/>
      <c r="I1371" s="34"/>
      <c r="J1371" s="32"/>
      <c r="K1371" s="88">
        <v>3.45</v>
      </c>
      <c r="L1371" s="89"/>
      <c r="M1371" s="21">
        <f>K1371*12*I1316</f>
        <v>15073.740000000003</v>
      </c>
    </row>
    <row r="1372" spans="1:13" ht="15.75" x14ac:dyDescent="0.25">
      <c r="A1372" s="85" t="s">
        <v>62</v>
      </c>
      <c r="B1372" s="86"/>
      <c r="C1372" s="86"/>
      <c r="D1372" s="86"/>
      <c r="E1372" s="86"/>
      <c r="F1372" s="86"/>
      <c r="G1372" s="86"/>
      <c r="H1372" s="87"/>
      <c r="I1372" s="34"/>
      <c r="J1372" s="32"/>
      <c r="K1372" s="88">
        <v>0.81</v>
      </c>
      <c r="L1372" s="89"/>
      <c r="M1372" s="21">
        <f>K1372*12*I1316</f>
        <v>3539.0520000000006</v>
      </c>
    </row>
    <row r="1373" spans="1:13" ht="15.75" x14ac:dyDescent="0.25">
      <c r="A1373" s="49" t="s">
        <v>107</v>
      </c>
      <c r="B1373" s="50"/>
      <c r="C1373" s="50"/>
      <c r="D1373" s="50"/>
      <c r="E1373" s="50"/>
      <c r="F1373" s="50"/>
      <c r="G1373" s="50"/>
      <c r="H1373" s="51"/>
      <c r="I1373" s="34"/>
      <c r="J1373" s="32"/>
      <c r="K1373" s="88">
        <v>0</v>
      </c>
      <c r="L1373" s="89"/>
      <c r="M1373" s="21">
        <v>0</v>
      </c>
    </row>
    <row r="1374" spans="1:13" ht="15.75" x14ac:dyDescent="0.25">
      <c r="A1374" s="49" t="s">
        <v>63</v>
      </c>
      <c r="B1374" s="50"/>
      <c r="C1374" s="50"/>
      <c r="D1374" s="50"/>
      <c r="E1374" s="50"/>
      <c r="F1374" s="50"/>
      <c r="G1374" s="50"/>
      <c r="H1374" s="51"/>
      <c r="I1374" s="34"/>
      <c r="J1374" s="32"/>
      <c r="K1374" s="88">
        <v>7.0000000000000007E-2</v>
      </c>
      <c r="L1374" s="89"/>
      <c r="M1374" s="21">
        <f>K1374*12*I1316</f>
        <v>305.84400000000005</v>
      </c>
    </row>
    <row r="1375" spans="1:13" ht="15.75" x14ac:dyDescent="0.25">
      <c r="A1375" s="49" t="s">
        <v>64</v>
      </c>
      <c r="B1375" s="50"/>
      <c r="C1375" s="50"/>
      <c r="D1375" s="50"/>
      <c r="E1375" s="50"/>
      <c r="F1375" s="50"/>
      <c r="G1375" s="50"/>
      <c r="H1375" s="51"/>
      <c r="I1375" s="34"/>
      <c r="J1375" s="32"/>
      <c r="K1375" s="88">
        <v>0.16</v>
      </c>
      <c r="L1375" s="89"/>
      <c r="M1375" s="21">
        <f>K1375*12*I1316</f>
        <v>699.072</v>
      </c>
    </row>
    <row r="1376" spans="1:13" x14ac:dyDescent="0.25">
      <c r="A1376" s="90" t="s">
        <v>65</v>
      </c>
      <c r="B1376" s="91"/>
      <c r="C1376" s="91"/>
      <c r="D1376" s="91"/>
      <c r="E1376" s="91"/>
      <c r="F1376" s="91"/>
      <c r="G1376" s="91"/>
      <c r="H1376" s="92"/>
      <c r="I1376" s="34"/>
      <c r="J1376" s="48"/>
      <c r="K1376" s="88">
        <f>K1369+K1371+K1372+K1370+K1373+K1374+K1375</f>
        <v>38.379999999999995</v>
      </c>
      <c r="L1376" s="89"/>
      <c r="M1376" s="21">
        <f>M1369+M1370+M1371+M1372+M1373+M1374+M1375</f>
        <v>167689.89599999998</v>
      </c>
    </row>
    <row r="1377" spans="1:13" x14ac:dyDescent="0.25">
      <c r="M1377" s="5"/>
    </row>
    <row r="1378" spans="1:13" x14ac:dyDescent="0.25">
      <c r="A1378" s="119" t="s">
        <v>0</v>
      </c>
      <c r="B1378" s="119"/>
      <c r="C1378" s="119"/>
      <c r="D1378" s="119"/>
      <c r="E1378" s="119"/>
      <c r="F1378" s="119"/>
      <c r="G1378" s="119"/>
      <c r="H1378" s="119"/>
      <c r="I1378" s="119"/>
      <c r="J1378" s="119"/>
      <c r="K1378" s="119"/>
      <c r="L1378" s="119"/>
      <c r="M1378" s="5"/>
    </row>
    <row r="1379" spans="1:13" x14ac:dyDescent="0.25">
      <c r="A1379" s="120" t="s">
        <v>1</v>
      </c>
      <c r="B1379" s="120"/>
      <c r="C1379" s="120"/>
      <c r="D1379" s="120"/>
      <c r="E1379" s="120"/>
      <c r="F1379" s="120"/>
      <c r="G1379" s="120"/>
      <c r="H1379" s="120"/>
      <c r="I1379" s="120"/>
      <c r="J1379" s="120"/>
      <c r="K1379" s="120"/>
      <c r="L1379" s="120"/>
      <c r="M1379" s="120"/>
    </row>
    <row r="1380" spans="1:13" x14ac:dyDescent="0.25">
      <c r="A1380" s="121" t="s">
        <v>132</v>
      </c>
      <c r="B1380" s="121"/>
      <c r="C1380" s="121"/>
      <c r="D1380" s="121"/>
      <c r="E1380" s="121"/>
      <c r="F1380" s="121"/>
      <c r="G1380" s="121"/>
      <c r="H1380" s="121"/>
      <c r="I1380" s="121"/>
      <c r="J1380" s="121"/>
      <c r="K1380" s="121"/>
      <c r="L1380" s="121"/>
      <c r="M1380" s="121"/>
    </row>
    <row r="1381" spans="1:13" x14ac:dyDescent="0.25">
      <c r="A1381" s="6"/>
      <c r="B1381" s="7"/>
      <c r="C1381" s="7" t="s">
        <v>3</v>
      </c>
      <c r="D1381" s="7"/>
      <c r="E1381" s="7"/>
      <c r="F1381" s="7"/>
      <c r="G1381" s="7"/>
      <c r="H1381" s="8"/>
      <c r="I1381" s="7" t="s">
        <v>4</v>
      </c>
      <c r="J1381" s="8"/>
      <c r="K1381" s="9" t="s">
        <v>5</v>
      </c>
      <c r="L1381" s="10"/>
      <c r="M1381" s="11"/>
    </row>
    <row r="1382" spans="1:13" x14ac:dyDescent="0.25">
      <c r="A1382" s="12"/>
      <c r="B1382" s="2"/>
      <c r="C1382" s="2"/>
      <c r="D1382" s="2"/>
      <c r="E1382" s="2"/>
      <c r="F1382" s="2"/>
      <c r="G1382" s="2"/>
      <c r="H1382" s="13"/>
      <c r="I1382" s="2"/>
      <c r="J1382" s="13"/>
      <c r="K1382" s="14" t="s">
        <v>7</v>
      </c>
      <c r="L1382" s="15"/>
      <c r="M1382" s="16" t="s">
        <v>8</v>
      </c>
    </row>
    <row r="1383" spans="1:13" x14ac:dyDescent="0.25">
      <c r="A1383" s="17"/>
      <c r="B1383" s="18"/>
      <c r="C1383" s="18"/>
      <c r="D1383" s="18"/>
      <c r="E1383" s="18"/>
      <c r="F1383" s="18"/>
      <c r="G1383" s="18"/>
      <c r="H1383" s="19"/>
      <c r="I1383" s="122" t="s">
        <v>9</v>
      </c>
      <c r="J1383" s="123"/>
      <c r="K1383" s="18" t="s">
        <v>10</v>
      </c>
      <c r="L1383" s="19"/>
      <c r="M1383" s="20" t="s">
        <v>11</v>
      </c>
    </row>
    <row r="1384" spans="1:13" x14ac:dyDescent="0.25">
      <c r="A1384" s="90"/>
      <c r="B1384" s="91"/>
      <c r="C1384" s="91"/>
      <c r="D1384" s="91"/>
      <c r="E1384" s="91"/>
      <c r="F1384" s="91"/>
      <c r="G1384" s="91"/>
      <c r="H1384" s="92"/>
      <c r="I1384" s="124">
        <v>549.29999999999995</v>
      </c>
      <c r="J1384" s="125"/>
      <c r="K1384" s="126">
        <f>K1390+K1394</f>
        <v>8.98</v>
      </c>
      <c r="L1384" s="145"/>
      <c r="M1384" s="21">
        <f>M1390+M1394</f>
        <v>59192.567999999992</v>
      </c>
    </row>
    <row r="1385" spans="1:13" x14ac:dyDescent="0.25">
      <c r="A1385" s="22" t="s">
        <v>13</v>
      </c>
      <c r="F1385" s="2"/>
      <c r="H1385" s="13"/>
      <c r="J1385" s="13"/>
      <c r="L1385" s="13"/>
      <c r="M1385" s="23"/>
    </row>
    <row r="1386" spans="1:13" x14ac:dyDescent="0.25">
      <c r="A1386" s="22" t="s">
        <v>14</v>
      </c>
      <c r="F1386" s="2"/>
      <c r="H1386" s="13"/>
      <c r="J1386" s="13"/>
      <c r="L1386" s="13"/>
      <c r="M1386" s="23"/>
    </row>
    <row r="1387" spans="1:13" x14ac:dyDescent="0.25">
      <c r="A1387" s="24" t="s">
        <v>15</v>
      </c>
      <c r="B1387" s="25"/>
      <c r="C1387" s="25"/>
      <c r="D1387" s="25"/>
      <c r="E1387" s="25"/>
      <c r="F1387" s="26"/>
      <c r="G1387" s="25"/>
      <c r="H1387" s="27"/>
      <c r="J1387" s="13"/>
      <c r="L1387" s="13"/>
      <c r="M1387" s="23"/>
    </row>
    <row r="1388" spans="1:13" x14ac:dyDescent="0.25">
      <c r="A1388" s="24" t="s">
        <v>16</v>
      </c>
      <c r="B1388" s="25"/>
      <c r="C1388" s="25"/>
      <c r="D1388" s="25"/>
      <c r="E1388" s="25"/>
      <c r="F1388" s="26"/>
      <c r="G1388" s="25"/>
      <c r="H1388" s="27"/>
      <c r="J1388" s="13"/>
      <c r="L1388" s="13"/>
      <c r="M1388" s="23"/>
    </row>
    <row r="1389" spans="1:13" x14ac:dyDescent="0.25">
      <c r="A1389" s="24" t="s">
        <v>122</v>
      </c>
      <c r="B1389" s="25"/>
      <c r="C1389" s="25"/>
      <c r="D1389" s="25"/>
      <c r="E1389" s="25"/>
      <c r="F1389" s="26"/>
      <c r="G1389" s="25"/>
      <c r="H1389" s="27"/>
      <c r="J1389" s="13"/>
      <c r="L1389" s="13"/>
      <c r="M1389" s="23"/>
    </row>
    <row r="1390" spans="1:13" x14ac:dyDescent="0.25">
      <c r="A1390" s="24"/>
      <c r="B1390" s="25"/>
      <c r="C1390" s="25"/>
      <c r="D1390" s="25"/>
      <c r="E1390" s="25"/>
      <c r="F1390" s="26"/>
      <c r="G1390" s="25"/>
      <c r="H1390" s="27"/>
      <c r="J1390" s="13"/>
      <c r="K1390" s="112">
        <v>4.93</v>
      </c>
      <c r="L1390" s="113"/>
      <c r="M1390" s="23">
        <f>K1390*I1384*12</f>
        <v>32496.587999999996</v>
      </c>
    </row>
    <row r="1391" spans="1:13" x14ac:dyDescent="0.25">
      <c r="A1391" s="22" t="s">
        <v>22</v>
      </c>
      <c r="B1391" s="25"/>
      <c r="C1391" s="25"/>
      <c r="D1391" s="25"/>
      <c r="E1391" s="25"/>
      <c r="F1391" s="26"/>
      <c r="G1391" s="25"/>
      <c r="H1391" s="27"/>
      <c r="J1391" s="13"/>
      <c r="L1391" s="13"/>
      <c r="M1391" s="23"/>
    </row>
    <row r="1392" spans="1:13" x14ac:dyDescent="0.25">
      <c r="A1392" s="24" t="s">
        <v>23</v>
      </c>
      <c r="B1392" s="25"/>
      <c r="C1392" s="25"/>
      <c r="D1392" s="25"/>
      <c r="E1392" s="25"/>
      <c r="F1392" s="26"/>
      <c r="G1392" s="25"/>
      <c r="H1392" s="27"/>
      <c r="J1392" s="13"/>
      <c r="L1392" s="13"/>
      <c r="M1392" s="23"/>
    </row>
    <row r="1393" spans="1:13" x14ac:dyDescent="0.25">
      <c r="A1393" s="24" t="s">
        <v>69</v>
      </c>
      <c r="B1393" s="25"/>
      <c r="C1393" s="25"/>
      <c r="D1393" s="25"/>
      <c r="E1393" s="25"/>
      <c r="F1393" s="26"/>
      <c r="G1393" s="25"/>
      <c r="H1393" s="27"/>
      <c r="J1393" s="13"/>
      <c r="L1393" s="13"/>
      <c r="M1393" s="23"/>
    </row>
    <row r="1394" spans="1:13" x14ac:dyDescent="0.25">
      <c r="A1394" s="24"/>
      <c r="B1394" s="25"/>
      <c r="C1394" s="25"/>
      <c r="D1394" s="25"/>
      <c r="E1394" s="25"/>
      <c r="F1394" s="26"/>
      <c r="G1394" s="25"/>
      <c r="H1394" s="27"/>
      <c r="I1394" s="17"/>
      <c r="J1394" s="19"/>
      <c r="K1394" s="138">
        <v>4.05</v>
      </c>
      <c r="L1394" s="139"/>
      <c r="M1394" s="21">
        <f>K1394*I1384*12</f>
        <v>26695.979999999996</v>
      </c>
    </row>
    <row r="1395" spans="1:13" x14ac:dyDescent="0.25">
      <c r="A1395" s="128" t="s">
        <v>28</v>
      </c>
      <c r="B1395" s="129"/>
      <c r="C1395" s="129"/>
      <c r="D1395" s="129"/>
      <c r="E1395" s="129"/>
      <c r="F1395" s="129"/>
      <c r="G1395" s="129"/>
      <c r="H1395" s="130"/>
      <c r="I1395" s="2" t="s">
        <v>29</v>
      </c>
      <c r="J1395" s="13"/>
      <c r="K1395" s="2"/>
      <c r="L1395" s="13"/>
      <c r="M1395" s="23"/>
    </row>
    <row r="1396" spans="1:13" x14ac:dyDescent="0.25">
      <c r="A1396" s="12"/>
      <c r="B1396" s="2"/>
      <c r="C1396" s="2"/>
      <c r="D1396" s="2"/>
      <c r="E1396" s="2"/>
      <c r="F1396" s="2"/>
      <c r="G1396" s="2"/>
      <c r="H1396" s="13"/>
      <c r="I1396" s="2" t="s">
        <v>30</v>
      </c>
      <c r="J1396" s="13"/>
      <c r="K1396" s="2"/>
      <c r="L1396" s="13"/>
      <c r="M1396" s="23"/>
    </row>
    <row r="1397" spans="1:13" x14ac:dyDescent="0.25">
      <c r="A1397" s="12"/>
      <c r="B1397" s="2"/>
      <c r="C1397" s="2"/>
      <c r="D1397" s="2"/>
      <c r="E1397" s="2"/>
      <c r="F1397" s="2"/>
      <c r="G1397" s="2"/>
      <c r="H1397" s="13"/>
      <c r="I1397" s="2" t="s">
        <v>31</v>
      </c>
      <c r="J1397" s="13"/>
      <c r="K1397" s="108">
        <v>1.1200000000000001</v>
      </c>
      <c r="L1397" s="109"/>
      <c r="M1397" s="23">
        <f>K1397*12*I1384</f>
        <v>7382.5919999999996</v>
      </c>
    </row>
    <row r="1398" spans="1:13" x14ac:dyDescent="0.25">
      <c r="A1398" s="12"/>
      <c r="B1398" s="2"/>
      <c r="C1398" s="2"/>
      <c r="D1398" s="2"/>
      <c r="E1398" s="2"/>
      <c r="F1398" s="2"/>
      <c r="G1398" s="2"/>
      <c r="H1398" s="13"/>
      <c r="I1398" s="2" t="s">
        <v>32</v>
      </c>
      <c r="J1398" s="13"/>
      <c r="K1398" s="2"/>
      <c r="L1398" s="13"/>
      <c r="M1398" s="23"/>
    </row>
    <row r="1399" spans="1:13" x14ac:dyDescent="0.25">
      <c r="A1399" s="17"/>
      <c r="B1399" s="18"/>
      <c r="C1399" s="18"/>
      <c r="D1399" s="18"/>
      <c r="E1399" s="18"/>
      <c r="F1399" s="18"/>
      <c r="G1399" s="18"/>
      <c r="H1399" s="19"/>
      <c r="I1399" s="18" t="s">
        <v>33</v>
      </c>
      <c r="J1399" s="19"/>
      <c r="K1399" s="18"/>
      <c r="L1399" s="19"/>
      <c r="M1399" s="21"/>
    </row>
    <row r="1400" spans="1:13" x14ac:dyDescent="0.25">
      <c r="A1400" s="90" t="s">
        <v>34</v>
      </c>
      <c r="B1400" s="91"/>
      <c r="C1400" s="91"/>
      <c r="D1400" s="91"/>
      <c r="E1400" s="91"/>
      <c r="F1400" s="91"/>
      <c r="G1400" s="91"/>
      <c r="H1400" s="92"/>
      <c r="I1400" s="31" t="s">
        <v>46</v>
      </c>
      <c r="J1400" s="32"/>
      <c r="K1400" s="88">
        <v>2.74</v>
      </c>
      <c r="L1400" s="89"/>
      <c r="M1400" s="33">
        <f>K1400*12*I1384</f>
        <v>18060.984</v>
      </c>
    </row>
    <row r="1401" spans="1:13" x14ac:dyDescent="0.25">
      <c r="A1401" s="131" t="s">
        <v>74</v>
      </c>
      <c r="B1401" s="132"/>
      <c r="C1401" s="132"/>
      <c r="D1401" s="132"/>
      <c r="E1401" s="132"/>
      <c r="F1401" s="132"/>
      <c r="G1401" s="132"/>
      <c r="H1401" s="133"/>
      <c r="I1401" s="52"/>
      <c r="J1401" s="13"/>
      <c r="K1401" s="149">
        <f>K1402+K1408</f>
        <v>1.8900000000000001</v>
      </c>
      <c r="L1401" s="150"/>
      <c r="M1401" s="53">
        <f>M1402+M1408</f>
        <v>12458.124</v>
      </c>
    </row>
    <row r="1402" spans="1:13" x14ac:dyDescent="0.25">
      <c r="A1402" s="114" t="s">
        <v>75</v>
      </c>
      <c r="B1402" s="115"/>
      <c r="C1402" s="115"/>
      <c r="D1402" s="115"/>
      <c r="E1402" s="115"/>
      <c r="F1402" s="115"/>
      <c r="G1402" s="115"/>
      <c r="H1402" s="116"/>
      <c r="J1402" s="13"/>
      <c r="K1402" s="108">
        <f>K1403+K1404+K1405+K1407</f>
        <v>1.1100000000000001</v>
      </c>
      <c r="L1402" s="109"/>
      <c r="M1402" s="46">
        <f>M1403+M1404+M1405+M1407</f>
        <v>7316.6760000000004</v>
      </c>
    </row>
    <row r="1403" spans="1:13" x14ac:dyDescent="0.25">
      <c r="A1403" s="12" t="s">
        <v>76</v>
      </c>
      <c r="H1403" s="13"/>
      <c r="I1403" t="s">
        <v>77</v>
      </c>
      <c r="J1403" s="13"/>
      <c r="K1403" s="112">
        <v>0.81</v>
      </c>
      <c r="L1403" s="113"/>
      <c r="M1403" s="23">
        <f>K1403*12*I1384</f>
        <v>5339.1959999999999</v>
      </c>
    </row>
    <row r="1404" spans="1:13" x14ac:dyDescent="0.25">
      <c r="A1404" s="12" t="s">
        <v>78</v>
      </c>
      <c r="H1404" s="13"/>
      <c r="I1404" t="s">
        <v>79</v>
      </c>
      <c r="J1404" s="13"/>
      <c r="K1404" s="112">
        <v>0.18</v>
      </c>
      <c r="L1404" s="113"/>
      <c r="M1404" s="23">
        <f>K1404*12*I1384</f>
        <v>1186.4880000000001</v>
      </c>
    </row>
    <row r="1405" spans="1:13" x14ac:dyDescent="0.25">
      <c r="A1405" s="12" t="s">
        <v>80</v>
      </c>
      <c r="H1405" s="13"/>
      <c r="I1405" t="s">
        <v>81</v>
      </c>
      <c r="J1405" s="13"/>
      <c r="K1405" s="112">
        <v>0.08</v>
      </c>
      <c r="L1405" s="113"/>
      <c r="M1405" s="23">
        <f>K1405*12*I1384</f>
        <v>527.32799999999997</v>
      </c>
    </row>
    <row r="1406" spans="1:13" x14ac:dyDescent="0.25">
      <c r="A1406" s="12" t="s">
        <v>82</v>
      </c>
      <c r="H1406" s="13"/>
      <c r="J1406" s="13"/>
      <c r="L1406" s="13"/>
      <c r="M1406" s="23"/>
    </row>
    <row r="1407" spans="1:13" x14ac:dyDescent="0.25">
      <c r="A1407" s="12" t="s">
        <v>83</v>
      </c>
      <c r="H1407" s="13"/>
      <c r="I1407" t="s">
        <v>84</v>
      </c>
      <c r="J1407" s="13"/>
      <c r="K1407" s="112">
        <v>0.04</v>
      </c>
      <c r="L1407" s="113"/>
      <c r="M1407" s="23">
        <f>K1407*12*I1384</f>
        <v>263.66399999999999</v>
      </c>
    </row>
    <row r="1408" spans="1:13" x14ac:dyDescent="0.25">
      <c r="A1408" s="114" t="s">
        <v>85</v>
      </c>
      <c r="B1408" s="115"/>
      <c r="C1408" s="115"/>
      <c r="D1408" s="115"/>
      <c r="E1408" s="115"/>
      <c r="F1408" s="115"/>
      <c r="G1408" s="115"/>
      <c r="H1408" s="116"/>
      <c r="J1408" s="13"/>
      <c r="K1408" s="108">
        <f>K1409+K1410+K1411</f>
        <v>0.78</v>
      </c>
      <c r="L1408" s="109"/>
      <c r="M1408" s="46">
        <f>M1409+M1410+M1411</f>
        <v>5141.4479999999994</v>
      </c>
    </row>
    <row r="1409" spans="1:13" x14ac:dyDescent="0.25">
      <c r="A1409" s="12" t="s">
        <v>86</v>
      </c>
      <c r="H1409" s="13"/>
      <c r="I1409" t="s">
        <v>81</v>
      </c>
      <c r="J1409" s="13"/>
      <c r="K1409" s="112">
        <v>0.28000000000000003</v>
      </c>
      <c r="L1409" s="113"/>
      <c r="M1409" s="23">
        <f>K1409*12*I1384</f>
        <v>1845.6479999999999</v>
      </c>
    </row>
    <row r="1410" spans="1:13" x14ac:dyDescent="0.25">
      <c r="A1410" s="12" t="s">
        <v>87</v>
      </c>
      <c r="H1410" s="13"/>
      <c r="I1410" t="s">
        <v>77</v>
      </c>
      <c r="J1410" s="13"/>
      <c r="K1410" s="112">
        <v>0.46</v>
      </c>
      <c r="L1410" s="113"/>
      <c r="M1410" s="23">
        <f>K1410*12*I1384</f>
        <v>3032.136</v>
      </c>
    </row>
    <row r="1411" spans="1:13" x14ac:dyDescent="0.25">
      <c r="A1411" s="12" t="s">
        <v>88</v>
      </c>
      <c r="H1411" s="13"/>
      <c r="I1411" t="s">
        <v>81</v>
      </c>
      <c r="J1411" s="13"/>
      <c r="K1411" s="138">
        <v>0.04</v>
      </c>
      <c r="L1411" s="139"/>
      <c r="M1411" s="21">
        <f>K1411*12*I1384</f>
        <v>263.66399999999999</v>
      </c>
    </row>
    <row r="1412" spans="1:13" ht="15.75" x14ac:dyDescent="0.25">
      <c r="A1412" s="85" t="s">
        <v>36</v>
      </c>
      <c r="B1412" s="86"/>
      <c r="C1412" s="86"/>
      <c r="D1412" s="86"/>
      <c r="E1412" s="86"/>
      <c r="F1412" s="86"/>
      <c r="G1412" s="86"/>
      <c r="H1412" s="87"/>
      <c r="I1412" s="34"/>
      <c r="J1412" s="32"/>
      <c r="K1412" s="88">
        <f>K1413+K1414+K1416+K1418+K1419</f>
        <v>2.13</v>
      </c>
      <c r="L1412" s="89"/>
      <c r="M1412" s="35">
        <f>M1413+M1414+M1416+M1418+M1419</f>
        <v>14040.108</v>
      </c>
    </row>
    <row r="1413" spans="1:13" x14ac:dyDescent="0.25">
      <c r="A1413" s="36" t="s">
        <v>89</v>
      </c>
      <c r="B1413" s="37"/>
      <c r="C1413" s="38"/>
      <c r="D1413" s="38"/>
      <c r="E1413" s="38"/>
      <c r="F1413" s="38"/>
      <c r="G1413" s="38"/>
      <c r="H1413" s="13"/>
      <c r="I1413" s="95" t="s">
        <v>38</v>
      </c>
      <c r="J1413" s="96"/>
      <c r="K1413" s="117">
        <v>0.56999999999999995</v>
      </c>
      <c r="L1413" s="118"/>
      <c r="M1413" s="23">
        <f>K1413*12*I1384</f>
        <v>3757.2119999999995</v>
      </c>
    </row>
    <row r="1414" spans="1:13" x14ac:dyDescent="0.25">
      <c r="A1414" s="36" t="s">
        <v>39</v>
      </c>
      <c r="B1414" s="37"/>
      <c r="C1414" s="38"/>
      <c r="D1414" s="38"/>
      <c r="E1414" s="38"/>
      <c r="F1414" s="38"/>
      <c r="G1414" s="38"/>
      <c r="H1414" s="13"/>
      <c r="I1414" s="95" t="s">
        <v>90</v>
      </c>
      <c r="J1414" s="96"/>
      <c r="K1414" s="97">
        <v>1.35</v>
      </c>
      <c r="L1414" s="98"/>
      <c r="M1414" s="23">
        <f>K1414*12*I1384</f>
        <v>8898.6600000000017</v>
      </c>
    </row>
    <row r="1415" spans="1:13" x14ac:dyDescent="0.25">
      <c r="A1415" s="36" t="s">
        <v>41</v>
      </c>
      <c r="B1415" s="37"/>
      <c r="C1415" s="38"/>
      <c r="D1415" s="38"/>
      <c r="E1415" s="38"/>
      <c r="F1415" s="38"/>
      <c r="G1415" s="38"/>
      <c r="H1415" s="13"/>
      <c r="I1415" s="39"/>
      <c r="J1415" s="15"/>
      <c r="K1415" s="40"/>
      <c r="L1415" s="41"/>
      <c r="M1415" s="23"/>
    </row>
    <row r="1416" spans="1:13" x14ac:dyDescent="0.25">
      <c r="A1416" s="36" t="s">
        <v>42</v>
      </c>
      <c r="B1416" s="37"/>
      <c r="C1416" s="38"/>
      <c r="D1416" s="38"/>
      <c r="E1416" s="38"/>
      <c r="F1416" s="38"/>
      <c r="G1416" s="38"/>
      <c r="H1416" s="13"/>
      <c r="I1416" s="95" t="s">
        <v>43</v>
      </c>
      <c r="J1416" s="96"/>
      <c r="K1416" s="97">
        <v>0.09</v>
      </c>
      <c r="L1416" s="98"/>
      <c r="M1416" s="23">
        <f>K1416*12*I1384</f>
        <v>593.24400000000003</v>
      </c>
    </row>
    <row r="1417" spans="1:13" x14ac:dyDescent="0.25">
      <c r="A1417" s="36" t="s">
        <v>44</v>
      </c>
      <c r="B1417" s="37"/>
      <c r="C1417" s="38"/>
      <c r="D1417" s="38"/>
      <c r="E1417" s="38"/>
      <c r="F1417" s="38"/>
      <c r="G1417" s="38"/>
      <c r="H1417" s="13"/>
      <c r="I1417" s="39"/>
      <c r="J1417" s="15"/>
      <c r="K1417" s="40"/>
      <c r="L1417" s="41"/>
      <c r="M1417" s="23"/>
    </row>
    <row r="1418" spans="1:13" x14ac:dyDescent="0.25">
      <c r="A1418" s="36" t="s">
        <v>45</v>
      </c>
      <c r="B1418" s="37"/>
      <c r="C1418" s="38"/>
      <c r="D1418" s="38"/>
      <c r="E1418" s="38"/>
      <c r="F1418" s="38"/>
      <c r="G1418" s="38"/>
      <c r="H1418" s="13"/>
      <c r="I1418" s="95" t="s">
        <v>43</v>
      </c>
      <c r="J1418" s="96"/>
      <c r="K1418" s="97">
        <v>0.06</v>
      </c>
      <c r="L1418" s="98"/>
      <c r="M1418" s="23">
        <f>K1418*12*I1384</f>
        <v>395.49599999999998</v>
      </c>
    </row>
    <row r="1419" spans="1:13" x14ac:dyDescent="0.25">
      <c r="A1419" s="42" t="s">
        <v>112</v>
      </c>
      <c r="B1419" s="37"/>
      <c r="C1419" s="38"/>
      <c r="D1419" s="38"/>
      <c r="E1419" s="38"/>
      <c r="F1419" s="38"/>
      <c r="G1419" s="38"/>
      <c r="H1419" s="13"/>
      <c r="I1419" s="95" t="s">
        <v>46</v>
      </c>
      <c r="J1419" s="96"/>
      <c r="K1419" s="99">
        <v>0.06</v>
      </c>
      <c r="L1419" s="100"/>
      <c r="M1419" s="21">
        <f>K1419*12*I1384</f>
        <v>395.49599999999998</v>
      </c>
    </row>
    <row r="1420" spans="1:13" ht="15.75" x14ac:dyDescent="0.25">
      <c r="A1420" s="85" t="s">
        <v>50</v>
      </c>
      <c r="B1420" s="86"/>
      <c r="C1420" s="86"/>
      <c r="D1420" s="86"/>
      <c r="E1420" s="86"/>
      <c r="F1420" s="86"/>
      <c r="G1420" s="86"/>
      <c r="H1420" s="87"/>
      <c r="I1420" s="34"/>
      <c r="J1420" s="32"/>
      <c r="K1420" s="101">
        <v>5.67</v>
      </c>
      <c r="L1420" s="102"/>
      <c r="M1420" s="35">
        <f>K1420*12*I1384</f>
        <v>37374.371999999996</v>
      </c>
    </row>
    <row r="1421" spans="1:13" x14ac:dyDescent="0.25">
      <c r="A1421" s="90" t="s">
        <v>59</v>
      </c>
      <c r="B1421" s="91"/>
      <c r="C1421" s="91"/>
      <c r="D1421" s="91"/>
      <c r="E1421" s="91"/>
      <c r="F1421" s="91"/>
      <c r="G1421" s="91"/>
      <c r="H1421" s="92"/>
      <c r="J1421" s="47"/>
      <c r="K1421" s="88">
        <f>K1390+K1394+K1397+K1400+K1401+K1420+K1412</f>
        <v>22.53</v>
      </c>
      <c r="L1421" s="89"/>
      <c r="M1421" s="21">
        <f>M1384+M1397+M1400+M1401+M1412+M1420</f>
        <v>148508.74799999999</v>
      </c>
    </row>
    <row r="1422" spans="1:13" x14ac:dyDescent="0.25">
      <c r="A1422" s="90" t="s">
        <v>60</v>
      </c>
      <c r="B1422" s="91"/>
      <c r="C1422" s="91"/>
      <c r="D1422" s="91"/>
      <c r="E1422" s="91"/>
      <c r="F1422" s="91"/>
      <c r="G1422" s="91"/>
      <c r="H1422" s="92"/>
      <c r="I1422" s="34"/>
      <c r="J1422" s="48"/>
      <c r="K1422" s="110">
        <v>7.22</v>
      </c>
      <c r="L1422" s="111"/>
      <c r="M1422" s="21">
        <f>K1422*12*I1384</f>
        <v>47591.351999999999</v>
      </c>
    </row>
    <row r="1423" spans="1:13" ht="15.75" x14ac:dyDescent="0.25">
      <c r="A1423" s="85" t="s">
        <v>61</v>
      </c>
      <c r="B1423" s="86"/>
      <c r="C1423" s="86"/>
      <c r="D1423" s="86"/>
      <c r="E1423" s="86"/>
      <c r="F1423" s="86"/>
      <c r="G1423" s="86"/>
      <c r="H1423" s="87"/>
      <c r="I1423" s="34"/>
      <c r="J1423" s="32"/>
      <c r="K1423" s="88">
        <v>3.45</v>
      </c>
      <c r="L1423" s="89"/>
      <c r="M1423" s="21">
        <f>K1423*12*I1384</f>
        <v>22741.02</v>
      </c>
    </row>
    <row r="1424" spans="1:13" ht="15.75" x14ac:dyDescent="0.25">
      <c r="A1424" s="85" t="s">
        <v>62</v>
      </c>
      <c r="B1424" s="86"/>
      <c r="C1424" s="86"/>
      <c r="D1424" s="86"/>
      <c r="E1424" s="86"/>
      <c r="F1424" s="86"/>
      <c r="G1424" s="86"/>
      <c r="H1424" s="87"/>
      <c r="I1424" s="34"/>
      <c r="J1424" s="32"/>
      <c r="K1424" s="88">
        <v>0.81</v>
      </c>
      <c r="L1424" s="89"/>
      <c r="M1424" s="21">
        <f>K1424*12*I1384</f>
        <v>5339.1959999999999</v>
      </c>
    </row>
    <row r="1425" spans="1:13" x14ac:dyDescent="0.25">
      <c r="A1425" s="90" t="s">
        <v>92</v>
      </c>
      <c r="B1425" s="91"/>
      <c r="C1425" s="91"/>
      <c r="D1425" s="91"/>
      <c r="E1425" s="91"/>
      <c r="F1425" s="91"/>
      <c r="G1425" s="91"/>
      <c r="H1425" s="92"/>
      <c r="I1425" s="34"/>
      <c r="J1425" s="32"/>
      <c r="K1425" s="93">
        <v>1.32</v>
      </c>
      <c r="L1425" s="94"/>
      <c r="M1425" s="21">
        <f>K1425*12*I1384</f>
        <v>8700.9119999999984</v>
      </c>
    </row>
    <row r="1426" spans="1:13" ht="15.75" x14ac:dyDescent="0.25">
      <c r="A1426" s="49" t="s">
        <v>107</v>
      </c>
      <c r="B1426" s="50"/>
      <c r="C1426" s="50"/>
      <c r="D1426" s="50"/>
      <c r="E1426" s="50"/>
      <c r="F1426" s="50"/>
      <c r="G1426" s="50"/>
      <c r="H1426" s="51"/>
      <c r="I1426" s="34"/>
      <c r="J1426" s="32"/>
      <c r="K1426" s="88">
        <v>0</v>
      </c>
      <c r="L1426" s="89"/>
      <c r="M1426" s="21">
        <v>0</v>
      </c>
    </row>
    <row r="1427" spans="1:13" ht="15.75" x14ac:dyDescent="0.25">
      <c r="A1427" s="49" t="s">
        <v>63</v>
      </c>
      <c r="B1427" s="50"/>
      <c r="C1427" s="50"/>
      <c r="D1427" s="50"/>
      <c r="E1427" s="50"/>
      <c r="F1427" s="50"/>
      <c r="G1427" s="50"/>
      <c r="H1427" s="51"/>
      <c r="I1427" s="34"/>
      <c r="J1427" s="32"/>
      <c r="K1427" s="88">
        <v>7.0000000000000007E-2</v>
      </c>
      <c r="L1427" s="89"/>
      <c r="M1427" s="21">
        <f>K1427*12*I1384</f>
        <v>461.41199999999998</v>
      </c>
    </row>
    <row r="1428" spans="1:13" ht="15.75" x14ac:dyDescent="0.25">
      <c r="A1428" s="49" t="s">
        <v>64</v>
      </c>
      <c r="B1428" s="50"/>
      <c r="C1428" s="50"/>
      <c r="D1428" s="50"/>
      <c r="E1428" s="50"/>
      <c r="F1428" s="50"/>
      <c r="G1428" s="50"/>
      <c r="H1428" s="51"/>
      <c r="I1428" s="34"/>
      <c r="J1428" s="32"/>
      <c r="K1428" s="88">
        <v>1.53</v>
      </c>
      <c r="L1428" s="89"/>
      <c r="M1428" s="21">
        <f>K1428*12*I1384</f>
        <v>10085.147999999999</v>
      </c>
    </row>
    <row r="1429" spans="1:13" x14ac:dyDescent="0.25">
      <c r="A1429" s="90" t="s">
        <v>65</v>
      </c>
      <c r="B1429" s="91"/>
      <c r="C1429" s="91"/>
      <c r="D1429" s="91"/>
      <c r="E1429" s="91"/>
      <c r="F1429" s="91"/>
      <c r="G1429" s="91"/>
      <c r="H1429" s="92"/>
      <c r="I1429" s="34"/>
      <c r="J1429" s="48"/>
      <c r="K1429" s="88">
        <f>K1421+K1423+K1424+K1425+K1422+K1426+K1427+K1428</f>
        <v>36.93</v>
      </c>
      <c r="L1429" s="89"/>
      <c r="M1429" s="21">
        <f>M1421+M1422+M1423+M1424+M1425+M1426+M1427+M1428</f>
        <v>243427.78799999997</v>
      </c>
    </row>
    <row r="1430" spans="1:13" x14ac:dyDescent="0.25">
      <c r="M1430" s="5"/>
    </row>
    <row r="1431" spans="1:13" x14ac:dyDescent="0.25">
      <c r="A1431" s="119" t="s">
        <v>0</v>
      </c>
      <c r="B1431" s="119"/>
      <c r="C1431" s="119"/>
      <c r="D1431" s="119"/>
      <c r="E1431" s="119"/>
      <c r="F1431" s="119"/>
      <c r="G1431" s="119"/>
      <c r="H1431" s="119"/>
      <c r="I1431" s="119"/>
      <c r="J1431" s="119"/>
      <c r="K1431" s="119"/>
      <c r="L1431" s="119"/>
      <c r="M1431" s="5"/>
    </row>
    <row r="1432" spans="1:13" x14ac:dyDescent="0.25">
      <c r="A1432" s="120" t="s">
        <v>1</v>
      </c>
      <c r="B1432" s="120"/>
      <c r="C1432" s="120"/>
      <c r="D1432" s="120"/>
      <c r="E1432" s="120"/>
      <c r="F1432" s="120"/>
      <c r="G1432" s="120"/>
      <c r="H1432" s="120"/>
      <c r="I1432" s="120"/>
      <c r="J1432" s="120"/>
      <c r="K1432" s="120"/>
      <c r="L1432" s="120"/>
      <c r="M1432" s="120"/>
    </row>
    <row r="1433" spans="1:13" x14ac:dyDescent="0.25">
      <c r="A1433" s="121" t="s">
        <v>251</v>
      </c>
      <c r="B1433" s="121"/>
      <c r="C1433" s="121"/>
      <c r="D1433" s="121"/>
      <c r="E1433" s="121"/>
      <c r="F1433" s="121"/>
      <c r="G1433" s="121"/>
      <c r="H1433" s="121"/>
      <c r="I1433" s="121"/>
      <c r="J1433" s="121"/>
      <c r="K1433" s="121"/>
      <c r="L1433" s="121"/>
      <c r="M1433" s="121"/>
    </row>
    <row r="1434" spans="1:13" x14ac:dyDescent="0.25">
      <c r="A1434" s="6"/>
      <c r="B1434" s="7"/>
      <c r="C1434" s="7" t="s">
        <v>3</v>
      </c>
      <c r="D1434" s="7"/>
      <c r="E1434" s="7"/>
      <c r="F1434" s="7"/>
      <c r="G1434" s="7"/>
      <c r="H1434" s="8"/>
      <c r="I1434" s="7" t="s">
        <v>4</v>
      </c>
      <c r="J1434" s="8"/>
      <c r="K1434" s="9" t="s">
        <v>5</v>
      </c>
      <c r="L1434" s="10"/>
      <c r="M1434" s="11"/>
    </row>
    <row r="1435" spans="1:13" x14ac:dyDescent="0.25">
      <c r="A1435" s="12"/>
      <c r="B1435" s="2"/>
      <c r="C1435" s="2"/>
      <c r="D1435" s="2"/>
      <c r="E1435" s="2"/>
      <c r="F1435" s="2"/>
      <c r="G1435" s="2"/>
      <c r="H1435" s="13"/>
      <c r="I1435" s="2"/>
      <c r="J1435" s="13"/>
      <c r="K1435" s="14" t="s">
        <v>7</v>
      </c>
      <c r="L1435" s="15"/>
      <c r="M1435" s="16" t="s">
        <v>8</v>
      </c>
    </row>
    <row r="1436" spans="1:13" x14ac:dyDescent="0.25">
      <c r="A1436" s="17"/>
      <c r="B1436" s="18"/>
      <c r="C1436" s="18"/>
      <c r="D1436" s="18"/>
      <c r="E1436" s="18"/>
      <c r="F1436" s="18"/>
      <c r="G1436" s="18"/>
      <c r="H1436" s="19"/>
      <c r="I1436" s="122" t="s">
        <v>9</v>
      </c>
      <c r="J1436" s="123"/>
      <c r="K1436" s="18" t="s">
        <v>10</v>
      </c>
      <c r="L1436" s="19"/>
      <c r="M1436" s="20" t="s">
        <v>11</v>
      </c>
    </row>
    <row r="1437" spans="1:13" x14ac:dyDescent="0.25">
      <c r="A1437" s="90" t="s">
        <v>12</v>
      </c>
      <c r="B1437" s="91"/>
      <c r="C1437" s="91"/>
      <c r="D1437" s="91"/>
      <c r="E1437" s="91"/>
      <c r="F1437" s="91"/>
      <c r="G1437" s="91"/>
      <c r="H1437" s="92"/>
      <c r="I1437" s="124">
        <v>276</v>
      </c>
      <c r="J1437" s="125"/>
      <c r="K1437" s="126">
        <f>K1443+K1450</f>
        <v>8.98</v>
      </c>
      <c r="L1437" s="145"/>
      <c r="M1437" s="21">
        <f>M1443+M1450</f>
        <v>29741.759999999995</v>
      </c>
    </row>
    <row r="1438" spans="1:13" x14ac:dyDescent="0.25">
      <c r="A1438" s="22" t="s">
        <v>13</v>
      </c>
      <c r="F1438" s="2"/>
      <c r="H1438" s="13"/>
      <c r="J1438" s="13"/>
      <c r="L1438" s="13"/>
      <c r="M1438" s="23"/>
    </row>
    <row r="1439" spans="1:13" x14ac:dyDescent="0.25">
      <c r="A1439" s="22" t="s">
        <v>14</v>
      </c>
      <c r="F1439" s="2"/>
      <c r="H1439" s="13"/>
      <c r="J1439" s="13"/>
      <c r="L1439" s="13"/>
      <c r="M1439" s="23"/>
    </row>
    <row r="1440" spans="1:13" x14ac:dyDescent="0.25">
      <c r="A1440" s="24" t="s">
        <v>15</v>
      </c>
      <c r="B1440" s="25"/>
      <c r="C1440" s="25"/>
      <c r="D1440" s="25"/>
      <c r="E1440" s="25"/>
      <c r="F1440" s="26"/>
      <c r="G1440" s="25"/>
      <c r="H1440" s="27"/>
      <c r="J1440" s="13"/>
      <c r="L1440" s="13"/>
      <c r="M1440" s="23"/>
    </row>
    <row r="1441" spans="1:13" x14ac:dyDescent="0.25">
      <c r="A1441" s="24" t="s">
        <v>16</v>
      </c>
      <c r="B1441" s="25"/>
      <c r="C1441" s="25"/>
      <c r="D1441" s="25"/>
      <c r="E1441" s="25"/>
      <c r="F1441" s="26"/>
      <c r="G1441" s="25"/>
      <c r="H1441" s="27"/>
      <c r="J1441" s="13"/>
      <c r="L1441" s="13"/>
      <c r="M1441" s="23"/>
    </row>
    <row r="1442" spans="1:13" x14ac:dyDescent="0.25">
      <c r="A1442" s="24" t="s">
        <v>17</v>
      </c>
      <c r="B1442" s="25"/>
      <c r="C1442" s="25"/>
      <c r="D1442" s="25"/>
      <c r="E1442" s="25"/>
      <c r="F1442" s="26"/>
      <c r="G1442" s="25"/>
      <c r="H1442" s="27"/>
      <c r="J1442" s="13"/>
      <c r="L1442" s="13"/>
      <c r="M1442" s="23"/>
    </row>
    <row r="1443" spans="1:13" x14ac:dyDescent="0.25">
      <c r="A1443" s="24" t="s">
        <v>18</v>
      </c>
      <c r="B1443" s="25"/>
      <c r="C1443" s="25"/>
      <c r="D1443" s="25"/>
      <c r="E1443" s="25"/>
      <c r="F1443" s="26"/>
      <c r="G1443" s="25"/>
      <c r="H1443" s="27"/>
      <c r="J1443" s="13"/>
      <c r="K1443" s="112">
        <v>4.93</v>
      </c>
      <c r="L1443" s="113"/>
      <c r="M1443" s="23">
        <f>K1443*I1437*12</f>
        <v>16328.159999999998</v>
      </c>
    </row>
    <row r="1444" spans="1:13" x14ac:dyDescent="0.25">
      <c r="A1444" s="24" t="s">
        <v>19</v>
      </c>
      <c r="B1444" s="25"/>
      <c r="C1444" s="25"/>
      <c r="D1444" s="25"/>
      <c r="E1444" s="25"/>
      <c r="F1444" s="26"/>
      <c r="G1444" s="25"/>
      <c r="H1444" s="27"/>
      <c r="J1444" s="13"/>
      <c r="L1444" s="13"/>
      <c r="M1444" s="23"/>
    </row>
    <row r="1445" spans="1:13" x14ac:dyDescent="0.25">
      <c r="A1445" s="24" t="s">
        <v>20</v>
      </c>
      <c r="B1445" s="25"/>
      <c r="C1445" s="25"/>
      <c r="D1445" s="25"/>
      <c r="E1445" s="25"/>
      <c r="F1445" s="26"/>
      <c r="G1445" s="25"/>
      <c r="H1445" s="27"/>
      <c r="J1445" s="13"/>
      <c r="L1445" s="13"/>
      <c r="M1445" s="23"/>
    </row>
    <row r="1446" spans="1:13" x14ac:dyDescent="0.25">
      <c r="A1446" s="24" t="s">
        <v>21</v>
      </c>
      <c r="B1446" s="25"/>
      <c r="C1446" s="25"/>
      <c r="D1446" s="25"/>
      <c r="E1446" s="25"/>
      <c r="F1446" s="26"/>
      <c r="G1446" s="25"/>
      <c r="H1446" s="27"/>
      <c r="J1446" s="13"/>
      <c r="L1446" s="13"/>
      <c r="M1446" s="23"/>
    </row>
    <row r="1447" spans="1:13" x14ac:dyDescent="0.25">
      <c r="A1447" s="22" t="s">
        <v>22</v>
      </c>
      <c r="B1447" s="25"/>
      <c r="C1447" s="25"/>
      <c r="D1447" s="25"/>
      <c r="E1447" s="25"/>
      <c r="F1447" s="26"/>
      <c r="G1447" s="25"/>
      <c r="H1447" s="27"/>
      <c r="J1447" s="13"/>
      <c r="L1447" s="13"/>
      <c r="M1447" s="23"/>
    </row>
    <row r="1448" spans="1:13" x14ac:dyDescent="0.25">
      <c r="A1448" s="24" t="s">
        <v>23</v>
      </c>
      <c r="B1448" s="25"/>
      <c r="C1448" s="25"/>
      <c r="D1448" s="25"/>
      <c r="E1448" s="25"/>
      <c r="F1448" s="26"/>
      <c r="G1448" s="25"/>
      <c r="H1448" s="27"/>
      <c r="J1448" s="13"/>
      <c r="L1448" s="13"/>
      <c r="M1448" s="23"/>
    </row>
    <row r="1449" spans="1:13" x14ac:dyDescent="0.25">
      <c r="A1449" s="24" t="s">
        <v>24</v>
      </c>
      <c r="B1449" s="25"/>
      <c r="C1449" s="25"/>
      <c r="D1449" s="25"/>
      <c r="E1449" s="25"/>
      <c r="F1449" s="26"/>
      <c r="G1449" s="25"/>
      <c r="H1449" s="27"/>
      <c r="J1449" s="13"/>
      <c r="L1449" s="13"/>
      <c r="M1449" s="23"/>
    </row>
    <row r="1450" spans="1:13" x14ac:dyDescent="0.25">
      <c r="A1450" s="24" t="s">
        <v>25</v>
      </c>
      <c r="B1450" s="25"/>
      <c r="C1450" s="25"/>
      <c r="D1450" s="25"/>
      <c r="E1450" s="25"/>
      <c r="F1450" s="26"/>
      <c r="G1450" s="25"/>
      <c r="H1450" s="27"/>
      <c r="J1450" s="13"/>
      <c r="K1450" s="112">
        <v>4.05</v>
      </c>
      <c r="L1450" s="113"/>
      <c r="M1450" s="23">
        <f>K1450*I1437*12</f>
        <v>13413.599999999999</v>
      </c>
    </row>
    <row r="1451" spans="1:13" x14ac:dyDescent="0.25">
      <c r="A1451" s="24" t="s">
        <v>26</v>
      </c>
      <c r="B1451" s="25"/>
      <c r="C1451" s="25"/>
      <c r="D1451" s="25"/>
      <c r="E1451" s="25"/>
      <c r="F1451" s="26"/>
      <c r="G1451" s="25"/>
      <c r="H1451" s="27"/>
      <c r="J1451" s="13"/>
      <c r="L1451" s="13"/>
      <c r="M1451" s="23"/>
    </row>
    <row r="1452" spans="1:13" x14ac:dyDescent="0.25">
      <c r="A1452" s="28" t="s">
        <v>27</v>
      </c>
      <c r="B1452" s="29"/>
      <c r="C1452" s="29"/>
      <c r="D1452" s="29"/>
      <c r="E1452" s="29"/>
      <c r="F1452" s="29"/>
      <c r="G1452" s="29"/>
      <c r="H1452" s="30"/>
      <c r="I1452" s="18"/>
      <c r="J1452" s="19"/>
      <c r="K1452" s="18"/>
      <c r="L1452" s="19"/>
      <c r="M1452" s="21"/>
    </row>
    <row r="1453" spans="1:13" x14ac:dyDescent="0.25">
      <c r="A1453" s="128" t="s">
        <v>28</v>
      </c>
      <c r="B1453" s="129"/>
      <c r="C1453" s="129"/>
      <c r="D1453" s="129"/>
      <c r="E1453" s="129"/>
      <c r="F1453" s="129"/>
      <c r="G1453" s="129"/>
      <c r="H1453" s="130"/>
      <c r="I1453" s="2" t="s">
        <v>29</v>
      </c>
      <c r="J1453" s="13"/>
      <c r="K1453" s="2"/>
      <c r="L1453" s="13"/>
      <c r="M1453" s="23"/>
    </row>
    <row r="1454" spans="1:13" x14ac:dyDescent="0.25">
      <c r="A1454" s="12"/>
      <c r="B1454" s="2"/>
      <c r="C1454" s="2"/>
      <c r="D1454" s="2"/>
      <c r="E1454" s="2"/>
      <c r="F1454" s="2"/>
      <c r="G1454" s="2"/>
      <c r="H1454" s="13"/>
      <c r="I1454" s="2" t="s">
        <v>30</v>
      </c>
      <c r="J1454" s="13"/>
      <c r="K1454" s="2"/>
      <c r="L1454" s="13"/>
      <c r="M1454" s="23"/>
    </row>
    <row r="1455" spans="1:13" x14ac:dyDescent="0.25">
      <c r="A1455" s="12"/>
      <c r="B1455" s="2"/>
      <c r="C1455" s="2"/>
      <c r="D1455" s="2"/>
      <c r="E1455" s="2"/>
      <c r="F1455" s="2"/>
      <c r="G1455" s="2"/>
      <c r="H1455" s="13"/>
      <c r="I1455" s="2" t="s">
        <v>31</v>
      </c>
      <c r="J1455" s="13"/>
      <c r="K1455" s="108">
        <v>1.1200000000000001</v>
      </c>
      <c r="L1455" s="109"/>
      <c r="M1455" s="23">
        <f>K1455*12*I1437</f>
        <v>3709.4400000000005</v>
      </c>
    </row>
    <row r="1456" spans="1:13" x14ac:dyDescent="0.25">
      <c r="A1456" s="12"/>
      <c r="B1456" s="2"/>
      <c r="C1456" s="2"/>
      <c r="D1456" s="2"/>
      <c r="E1456" s="2"/>
      <c r="F1456" s="2"/>
      <c r="G1456" s="2"/>
      <c r="H1456" s="13"/>
      <c r="I1456" s="2" t="s">
        <v>32</v>
      </c>
      <c r="J1456" s="13"/>
      <c r="K1456" s="2"/>
      <c r="L1456" s="13"/>
      <c r="M1456" s="23"/>
    </row>
    <row r="1457" spans="1:13" x14ac:dyDescent="0.25">
      <c r="A1457" s="17"/>
      <c r="B1457" s="18"/>
      <c r="C1457" s="18"/>
      <c r="D1457" s="18"/>
      <c r="E1457" s="18"/>
      <c r="F1457" s="18"/>
      <c r="G1457" s="18"/>
      <c r="H1457" s="19"/>
      <c r="I1457" s="18" t="s">
        <v>33</v>
      </c>
      <c r="J1457" s="19"/>
      <c r="K1457" s="18"/>
      <c r="L1457" s="19"/>
      <c r="M1457" s="21"/>
    </row>
    <row r="1458" spans="1:13" x14ac:dyDescent="0.25">
      <c r="A1458" s="90" t="s">
        <v>250</v>
      </c>
      <c r="B1458" s="91"/>
      <c r="C1458" s="91"/>
      <c r="D1458" s="91"/>
      <c r="E1458" s="91"/>
      <c r="F1458" s="91"/>
      <c r="G1458" s="91"/>
      <c r="H1458" s="92"/>
      <c r="I1458" s="31" t="s">
        <v>35</v>
      </c>
      <c r="J1458" s="32"/>
      <c r="K1458" s="88">
        <v>0.37</v>
      </c>
      <c r="L1458" s="89"/>
      <c r="M1458" s="33">
        <f>K1458*12*I1437</f>
        <v>1225.4399999999998</v>
      </c>
    </row>
    <row r="1459" spans="1:13" ht="15.75" x14ac:dyDescent="0.25">
      <c r="A1459" s="85" t="s">
        <v>36</v>
      </c>
      <c r="B1459" s="86"/>
      <c r="C1459" s="86"/>
      <c r="D1459" s="86"/>
      <c r="E1459" s="86"/>
      <c r="F1459" s="86"/>
      <c r="G1459" s="86"/>
      <c r="H1459" s="87"/>
      <c r="I1459" s="34"/>
      <c r="J1459" s="32"/>
      <c r="K1459" s="88">
        <f>K1460+K1461+K1463+K1465+K1466</f>
        <v>0.53</v>
      </c>
      <c r="L1459" s="89"/>
      <c r="M1459" s="35">
        <f>M1460+M1461+M1463+M1465+M1466</f>
        <v>1755.3599999999997</v>
      </c>
    </row>
    <row r="1460" spans="1:13" x14ac:dyDescent="0.25">
      <c r="A1460" s="36" t="s">
        <v>37</v>
      </c>
      <c r="B1460" s="37"/>
      <c r="C1460" s="38"/>
      <c r="D1460" s="38"/>
      <c r="E1460" s="38"/>
      <c r="F1460" s="38"/>
      <c r="G1460" s="38"/>
      <c r="H1460" s="13"/>
      <c r="I1460" s="95" t="s">
        <v>38</v>
      </c>
      <c r="J1460" s="96"/>
      <c r="K1460" s="117">
        <v>0.37</v>
      </c>
      <c r="L1460" s="118"/>
      <c r="M1460" s="23">
        <f>K1460*12*I1437</f>
        <v>1225.4399999999998</v>
      </c>
    </row>
    <row r="1461" spans="1:13" x14ac:dyDescent="0.25">
      <c r="A1461" s="36" t="s">
        <v>39</v>
      </c>
      <c r="B1461" s="37"/>
      <c r="C1461" s="38"/>
      <c r="D1461" s="38"/>
      <c r="E1461" s="38"/>
      <c r="F1461" s="38"/>
      <c r="G1461" s="38"/>
      <c r="H1461" s="13"/>
      <c r="I1461" s="95" t="s">
        <v>40</v>
      </c>
      <c r="J1461" s="96"/>
      <c r="K1461" s="97">
        <v>0.06</v>
      </c>
      <c r="L1461" s="98"/>
      <c r="M1461" s="23">
        <f>K1461*12*I1437</f>
        <v>198.72</v>
      </c>
    </row>
    <row r="1462" spans="1:13" x14ac:dyDescent="0.25">
      <c r="A1462" s="36" t="s">
        <v>41</v>
      </c>
      <c r="B1462" s="37"/>
      <c r="C1462" s="38"/>
      <c r="D1462" s="38"/>
      <c r="E1462" s="38"/>
      <c r="F1462" s="38"/>
      <c r="G1462" s="38"/>
      <c r="H1462" s="13"/>
      <c r="I1462" s="39"/>
      <c r="J1462" s="15"/>
      <c r="K1462" s="40"/>
      <c r="L1462" s="41"/>
      <c r="M1462" s="23"/>
    </row>
    <row r="1463" spans="1:13" x14ac:dyDescent="0.25">
      <c r="A1463" s="36" t="s">
        <v>42</v>
      </c>
      <c r="B1463" s="37"/>
      <c r="C1463" s="38"/>
      <c r="D1463" s="38"/>
      <c r="E1463" s="38"/>
      <c r="F1463" s="38"/>
      <c r="G1463" s="38"/>
      <c r="H1463" s="13"/>
      <c r="I1463" s="95" t="s">
        <v>43</v>
      </c>
      <c r="J1463" s="96"/>
      <c r="K1463" s="97">
        <v>0.04</v>
      </c>
      <c r="L1463" s="98"/>
      <c r="M1463" s="23">
        <f>K1463*12*I1437</f>
        <v>132.47999999999999</v>
      </c>
    </row>
    <row r="1464" spans="1:13" x14ac:dyDescent="0.25">
      <c r="A1464" s="36" t="s">
        <v>44</v>
      </c>
      <c r="B1464" s="37"/>
      <c r="C1464" s="38"/>
      <c r="D1464" s="38"/>
      <c r="E1464" s="38"/>
      <c r="F1464" s="38"/>
      <c r="G1464" s="38"/>
      <c r="H1464" s="13"/>
      <c r="I1464" s="39"/>
      <c r="J1464" s="15"/>
      <c r="K1464" s="40"/>
      <c r="L1464" s="41"/>
      <c r="M1464" s="23"/>
    </row>
    <row r="1465" spans="1:13" x14ac:dyDescent="0.25">
      <c r="A1465" s="36" t="s">
        <v>45</v>
      </c>
      <c r="B1465" s="37"/>
      <c r="C1465" s="38"/>
      <c r="D1465" s="38"/>
      <c r="E1465" s="38"/>
      <c r="F1465" s="38"/>
      <c r="G1465" s="38"/>
      <c r="H1465" s="13"/>
      <c r="I1465" s="95" t="s">
        <v>46</v>
      </c>
      <c r="J1465" s="96"/>
      <c r="K1465" s="97">
        <v>0.03</v>
      </c>
      <c r="L1465" s="98"/>
      <c r="M1465" s="23">
        <f>K1465*12*I1437</f>
        <v>99.36</v>
      </c>
    </row>
    <row r="1466" spans="1:13" x14ac:dyDescent="0.25">
      <c r="A1466" s="42" t="s">
        <v>47</v>
      </c>
      <c r="B1466" s="37"/>
      <c r="C1466" s="38"/>
      <c r="D1466" s="38"/>
      <c r="E1466" s="38"/>
      <c r="F1466" s="38"/>
      <c r="G1466" s="38"/>
      <c r="H1466" s="13"/>
      <c r="I1466" s="95" t="s">
        <v>46</v>
      </c>
      <c r="J1466" s="96"/>
      <c r="K1466" s="99">
        <v>0.03</v>
      </c>
      <c r="L1466" s="100"/>
      <c r="M1466" s="21">
        <f>K1466*12*I1437</f>
        <v>99.36</v>
      </c>
    </row>
    <row r="1467" spans="1:13" ht="15.75" x14ac:dyDescent="0.25">
      <c r="A1467" s="85" t="s">
        <v>48</v>
      </c>
      <c r="B1467" s="86"/>
      <c r="C1467" s="86"/>
      <c r="D1467" s="86"/>
      <c r="E1467" s="86"/>
      <c r="F1467" s="86"/>
      <c r="G1467" s="86"/>
      <c r="H1467" s="87"/>
      <c r="I1467" s="34" t="s">
        <v>49</v>
      </c>
      <c r="J1467" s="32"/>
      <c r="K1467" s="101">
        <v>1.1599999999999999</v>
      </c>
      <c r="L1467" s="102"/>
      <c r="M1467" s="35">
        <f>K1467*12*I1437</f>
        <v>3841.9199999999996</v>
      </c>
    </row>
    <row r="1468" spans="1:13" ht="15.75" x14ac:dyDescent="0.25">
      <c r="A1468" s="103" t="s">
        <v>50</v>
      </c>
      <c r="B1468" s="104"/>
      <c r="C1468" s="104"/>
      <c r="D1468" s="104"/>
      <c r="E1468" s="104"/>
      <c r="F1468" s="104"/>
      <c r="G1468" s="104"/>
      <c r="H1468" s="105"/>
      <c r="J1468" s="13"/>
      <c r="K1468" s="136"/>
      <c r="L1468" s="137"/>
      <c r="M1468" s="23"/>
    </row>
    <row r="1469" spans="1:13" x14ac:dyDescent="0.25">
      <c r="A1469" s="12" t="s">
        <v>51</v>
      </c>
      <c r="D1469" s="5"/>
      <c r="H1469" s="13"/>
      <c r="J1469" s="13"/>
      <c r="K1469" s="43"/>
      <c r="L1469" s="44"/>
      <c r="M1469" s="23"/>
    </row>
    <row r="1470" spans="1:13" x14ac:dyDescent="0.25">
      <c r="A1470" s="12" t="s">
        <v>52</v>
      </c>
      <c r="D1470" s="5"/>
      <c r="H1470" s="13"/>
      <c r="J1470" s="13"/>
      <c r="K1470" s="43"/>
      <c r="L1470" s="44"/>
      <c r="M1470" s="23"/>
    </row>
    <row r="1471" spans="1:13" x14ac:dyDescent="0.25">
      <c r="A1471" s="12" t="s">
        <v>53</v>
      </c>
      <c r="D1471" s="5"/>
      <c r="H1471" s="13"/>
      <c r="J1471" s="13"/>
      <c r="K1471" s="43"/>
      <c r="L1471" s="44"/>
      <c r="M1471" s="23"/>
    </row>
    <row r="1472" spans="1:13" x14ac:dyDescent="0.25">
      <c r="A1472" s="12" t="s">
        <v>54</v>
      </c>
      <c r="D1472" s="5"/>
      <c r="F1472" s="45"/>
      <c r="H1472" s="13"/>
      <c r="J1472" s="13"/>
      <c r="K1472" s="43"/>
      <c r="L1472" s="44"/>
      <c r="M1472" s="23"/>
    </row>
    <row r="1473" spans="1:13" x14ac:dyDescent="0.25">
      <c r="A1473" s="12" t="s">
        <v>55</v>
      </c>
      <c r="H1473" s="13"/>
      <c r="J1473" s="13"/>
      <c r="K1473" s="108">
        <f>2.51+2.19</f>
        <v>4.6999999999999993</v>
      </c>
      <c r="L1473" s="109"/>
      <c r="M1473" s="46">
        <f>K1473*12*I1437</f>
        <v>15566.399999999998</v>
      </c>
    </row>
    <row r="1474" spans="1:13" x14ac:dyDescent="0.25">
      <c r="A1474" s="12" t="s">
        <v>56</v>
      </c>
      <c r="H1474" s="13"/>
      <c r="J1474" s="13"/>
      <c r="L1474" s="13"/>
      <c r="M1474" s="23"/>
    </row>
    <row r="1475" spans="1:13" x14ac:dyDescent="0.25">
      <c r="A1475" s="12" t="s">
        <v>57</v>
      </c>
      <c r="H1475" s="13"/>
      <c r="J1475" s="13"/>
      <c r="L1475" s="13"/>
      <c r="M1475" s="23"/>
    </row>
    <row r="1476" spans="1:13" x14ac:dyDescent="0.25">
      <c r="A1476" s="17" t="s">
        <v>58</v>
      </c>
      <c r="B1476" s="18"/>
      <c r="C1476" s="18"/>
      <c r="D1476" s="18"/>
      <c r="E1476" s="18"/>
      <c r="F1476" s="18"/>
      <c r="G1476" s="18"/>
      <c r="H1476" s="19"/>
      <c r="I1476" s="18"/>
      <c r="J1476" s="19"/>
      <c r="K1476" s="18"/>
      <c r="L1476" s="19"/>
      <c r="M1476" s="21"/>
    </row>
    <row r="1477" spans="1:13" x14ac:dyDescent="0.25">
      <c r="A1477" s="90" t="s">
        <v>59</v>
      </c>
      <c r="B1477" s="91"/>
      <c r="C1477" s="91"/>
      <c r="D1477" s="91"/>
      <c r="E1477" s="91"/>
      <c r="F1477" s="91"/>
      <c r="G1477" s="91"/>
      <c r="H1477" s="92"/>
      <c r="J1477" s="47"/>
      <c r="K1477" s="88">
        <f>K1443+K1450+K1455+K1458+K1467+K1459+K1473</f>
        <v>16.86</v>
      </c>
      <c r="L1477" s="89"/>
      <c r="M1477" s="21">
        <f>M1437+M1455+M1458+M1459+M1467+M1473</f>
        <v>55840.319999999992</v>
      </c>
    </row>
    <row r="1478" spans="1:13" x14ac:dyDescent="0.25">
      <c r="A1478" s="90" t="s">
        <v>60</v>
      </c>
      <c r="B1478" s="91"/>
      <c r="C1478" s="91"/>
      <c r="D1478" s="91"/>
      <c r="E1478" s="91"/>
      <c r="F1478" s="91"/>
      <c r="G1478" s="91"/>
      <c r="H1478" s="92"/>
      <c r="I1478" s="34"/>
      <c r="J1478" s="48"/>
      <c r="K1478" s="110">
        <v>12.67</v>
      </c>
      <c r="L1478" s="111"/>
      <c r="M1478" s="21">
        <f>K1478*12*I1437</f>
        <v>41963.040000000001</v>
      </c>
    </row>
    <row r="1479" spans="1:13" hidden="1" x14ac:dyDescent="0.25">
      <c r="A1479" s="54" t="s">
        <v>61</v>
      </c>
      <c r="B1479" s="55"/>
      <c r="C1479" s="55"/>
      <c r="D1479" s="55"/>
      <c r="E1479" s="55"/>
      <c r="F1479" s="55"/>
      <c r="G1479" s="55"/>
      <c r="H1479" s="56"/>
      <c r="I1479" s="34"/>
      <c r="J1479" s="48"/>
      <c r="K1479" s="110"/>
      <c r="L1479" s="111"/>
      <c r="M1479" s="21">
        <f t="shared" ref="M1479:M1480" si="0">K1479*12*I1438</f>
        <v>0</v>
      </c>
    </row>
    <row r="1480" spans="1:13" ht="15.75" hidden="1" x14ac:dyDescent="0.25">
      <c r="A1480" s="85" t="s">
        <v>62</v>
      </c>
      <c r="B1480" s="86"/>
      <c r="C1480" s="86"/>
      <c r="D1480" s="86"/>
      <c r="E1480" s="86"/>
      <c r="F1480" s="86"/>
      <c r="G1480" s="86"/>
      <c r="H1480" s="87"/>
      <c r="I1480" s="34"/>
      <c r="J1480" s="32"/>
      <c r="K1480" s="88"/>
      <c r="L1480" s="89"/>
      <c r="M1480" s="21">
        <f t="shared" si="0"/>
        <v>0</v>
      </c>
    </row>
    <row r="1481" spans="1:13" ht="15.75" x14ac:dyDescent="0.25">
      <c r="A1481" s="66" t="s">
        <v>61</v>
      </c>
      <c r="B1481" s="67"/>
      <c r="C1481" s="67"/>
      <c r="D1481" s="67"/>
      <c r="E1481" s="67"/>
      <c r="F1481" s="67"/>
      <c r="G1481" s="67"/>
      <c r="H1481" s="68"/>
      <c r="I1481" s="34"/>
      <c r="J1481" s="32"/>
      <c r="K1481" s="88">
        <v>3.45</v>
      </c>
      <c r="L1481" s="89"/>
      <c r="M1481" s="21">
        <f>K1481*12*I1437</f>
        <v>11426.400000000001</v>
      </c>
    </row>
    <row r="1482" spans="1:13" ht="15.75" x14ac:dyDescent="0.25">
      <c r="A1482" s="66" t="s">
        <v>115</v>
      </c>
      <c r="B1482" s="67"/>
      <c r="C1482" s="67"/>
      <c r="D1482" s="67"/>
      <c r="E1482" s="67"/>
      <c r="F1482" s="67"/>
      <c r="G1482" s="67"/>
      <c r="H1482" s="68"/>
      <c r="I1482" s="34"/>
      <c r="J1482" s="32"/>
      <c r="K1482" s="88">
        <v>0.81</v>
      </c>
      <c r="L1482" s="89"/>
      <c r="M1482" s="21">
        <f>K1482*12*I1437</f>
        <v>2682.7200000000003</v>
      </c>
    </row>
    <row r="1483" spans="1:13" ht="15.75" x14ac:dyDescent="0.25">
      <c r="A1483" s="49" t="s">
        <v>63</v>
      </c>
      <c r="B1483" s="50"/>
      <c r="C1483" s="50"/>
      <c r="D1483" s="50"/>
      <c r="E1483" s="50"/>
      <c r="F1483" s="50"/>
      <c r="G1483" s="50"/>
      <c r="H1483" s="51"/>
      <c r="I1483" s="34"/>
      <c r="J1483" s="32"/>
      <c r="K1483" s="88">
        <v>0.05</v>
      </c>
      <c r="L1483" s="89"/>
      <c r="M1483" s="21">
        <f>K1483*12*I1437</f>
        <v>165.60000000000002</v>
      </c>
    </row>
    <row r="1484" spans="1:13" ht="15.75" x14ac:dyDescent="0.25">
      <c r="A1484" s="49" t="s">
        <v>64</v>
      </c>
      <c r="B1484" s="50"/>
      <c r="C1484" s="50"/>
      <c r="D1484" s="50"/>
      <c r="E1484" s="50"/>
      <c r="F1484" s="50"/>
      <c r="G1484" s="50"/>
      <c r="H1484" s="51"/>
      <c r="I1484" s="34"/>
      <c r="J1484" s="32"/>
      <c r="K1484" s="88">
        <v>0.18</v>
      </c>
      <c r="L1484" s="89"/>
      <c r="M1484" s="21">
        <f>K1484*12*I1437</f>
        <v>596.16000000000008</v>
      </c>
    </row>
    <row r="1485" spans="1:13" x14ac:dyDescent="0.25">
      <c r="A1485" s="90" t="s">
        <v>65</v>
      </c>
      <c r="B1485" s="91"/>
      <c r="C1485" s="91"/>
      <c r="D1485" s="91"/>
      <c r="E1485" s="91"/>
      <c r="F1485" s="91"/>
      <c r="G1485" s="91"/>
      <c r="H1485" s="92"/>
      <c r="I1485" s="34"/>
      <c r="J1485" s="48"/>
      <c r="K1485" s="88">
        <f>K1477+K1478+K1480+K1483+K1484+K1479+K1481+K1482</f>
        <v>34.020000000000003</v>
      </c>
      <c r="L1485" s="89"/>
      <c r="M1485" s="21">
        <f>M1477+M1478+M1480+M1483+M1484+M1479+M1481+M1482</f>
        <v>112674.23999999999</v>
      </c>
    </row>
    <row r="1486" spans="1:13" x14ac:dyDescent="0.25">
      <c r="M1486" s="5"/>
    </row>
    <row r="1487" spans="1:13" x14ac:dyDescent="0.25">
      <c r="A1487" s="119" t="s">
        <v>0</v>
      </c>
      <c r="B1487" s="119"/>
      <c r="C1487" s="119"/>
      <c r="D1487" s="119"/>
      <c r="E1487" s="119"/>
      <c r="F1487" s="119"/>
      <c r="G1487" s="119"/>
      <c r="H1487" s="119"/>
      <c r="I1487" s="119"/>
      <c r="J1487" s="119"/>
      <c r="K1487" s="119"/>
      <c r="L1487" s="119"/>
      <c r="M1487" s="5"/>
    </row>
    <row r="1488" spans="1:13" x14ac:dyDescent="0.25">
      <c r="A1488" s="120" t="s">
        <v>1</v>
      </c>
      <c r="B1488" s="120"/>
      <c r="C1488" s="120"/>
      <c r="D1488" s="120"/>
      <c r="E1488" s="120"/>
      <c r="F1488" s="120"/>
      <c r="G1488" s="120"/>
      <c r="H1488" s="120"/>
      <c r="I1488" s="120"/>
      <c r="J1488" s="120"/>
      <c r="K1488" s="120"/>
      <c r="L1488" s="120"/>
      <c r="M1488" s="120"/>
    </row>
    <row r="1489" spans="1:13" x14ac:dyDescent="0.25">
      <c r="A1489" s="121" t="s">
        <v>133</v>
      </c>
      <c r="B1489" s="121"/>
      <c r="C1489" s="121"/>
      <c r="D1489" s="121"/>
      <c r="E1489" s="121"/>
      <c r="F1489" s="121"/>
      <c r="G1489" s="121"/>
      <c r="H1489" s="121"/>
      <c r="I1489" s="121"/>
      <c r="J1489" s="121"/>
      <c r="K1489" s="121"/>
      <c r="L1489" s="121"/>
      <c r="M1489" s="121"/>
    </row>
    <row r="1490" spans="1:13" x14ac:dyDescent="0.25">
      <c r="A1490" s="6"/>
      <c r="B1490" s="7"/>
      <c r="C1490" s="7" t="s">
        <v>3</v>
      </c>
      <c r="D1490" s="7"/>
      <c r="E1490" s="7"/>
      <c r="F1490" s="7"/>
      <c r="G1490" s="7"/>
      <c r="H1490" s="8"/>
      <c r="I1490" s="7" t="s">
        <v>4</v>
      </c>
      <c r="J1490" s="8"/>
      <c r="K1490" s="9" t="s">
        <v>5</v>
      </c>
      <c r="L1490" s="10"/>
      <c r="M1490" s="11"/>
    </row>
    <row r="1491" spans="1:13" x14ac:dyDescent="0.25">
      <c r="A1491" s="12"/>
      <c r="B1491" s="2"/>
      <c r="C1491" s="2"/>
      <c r="D1491" s="2"/>
      <c r="E1491" s="2"/>
      <c r="F1491" s="2"/>
      <c r="G1491" s="2"/>
      <c r="H1491" s="13"/>
      <c r="I1491" s="2"/>
      <c r="J1491" s="13"/>
      <c r="K1491" s="14" t="s">
        <v>7</v>
      </c>
      <c r="L1491" s="15"/>
      <c r="M1491" s="16" t="s">
        <v>8</v>
      </c>
    </row>
    <row r="1492" spans="1:13" x14ac:dyDescent="0.25">
      <c r="A1492" s="17"/>
      <c r="B1492" s="18"/>
      <c r="C1492" s="18"/>
      <c r="D1492" s="18"/>
      <c r="E1492" s="18"/>
      <c r="F1492" s="18"/>
      <c r="G1492" s="18"/>
      <c r="H1492" s="19"/>
      <c r="I1492" s="122" t="s">
        <v>9</v>
      </c>
      <c r="J1492" s="123"/>
      <c r="K1492" s="18" t="s">
        <v>10</v>
      </c>
      <c r="L1492" s="19"/>
      <c r="M1492" s="20" t="s">
        <v>11</v>
      </c>
    </row>
    <row r="1493" spans="1:13" x14ac:dyDescent="0.25">
      <c r="A1493" s="90"/>
      <c r="B1493" s="91"/>
      <c r="C1493" s="91"/>
      <c r="D1493" s="91"/>
      <c r="E1493" s="91"/>
      <c r="F1493" s="91"/>
      <c r="G1493" s="91"/>
      <c r="H1493" s="92"/>
      <c r="I1493" s="124">
        <v>397.9</v>
      </c>
      <c r="J1493" s="125"/>
      <c r="K1493" s="126">
        <f>K1499+K1503</f>
        <v>8.98</v>
      </c>
      <c r="L1493" s="145"/>
      <c r="M1493" s="21">
        <f>M1499+M1503</f>
        <v>42877.703999999998</v>
      </c>
    </row>
    <row r="1494" spans="1:13" x14ac:dyDescent="0.25">
      <c r="A1494" s="22" t="s">
        <v>13</v>
      </c>
      <c r="F1494" s="2"/>
      <c r="H1494" s="13"/>
      <c r="J1494" s="13"/>
      <c r="L1494" s="13"/>
      <c r="M1494" s="23"/>
    </row>
    <row r="1495" spans="1:13" x14ac:dyDescent="0.25">
      <c r="A1495" s="22" t="s">
        <v>14</v>
      </c>
      <c r="F1495" s="2"/>
      <c r="H1495" s="13"/>
      <c r="J1495" s="13"/>
      <c r="L1495" s="13"/>
      <c r="M1495" s="23"/>
    </row>
    <row r="1496" spans="1:13" x14ac:dyDescent="0.25">
      <c r="A1496" s="24" t="s">
        <v>15</v>
      </c>
      <c r="B1496" s="25"/>
      <c r="C1496" s="25"/>
      <c r="D1496" s="25"/>
      <c r="E1496" s="25"/>
      <c r="F1496" s="26"/>
      <c r="G1496" s="25"/>
      <c r="H1496" s="27"/>
      <c r="J1496" s="13"/>
      <c r="L1496" s="13"/>
      <c r="M1496" s="23"/>
    </row>
    <row r="1497" spans="1:13" x14ac:dyDescent="0.25">
      <c r="A1497" s="24" t="s">
        <v>16</v>
      </c>
      <c r="B1497" s="25"/>
      <c r="C1497" s="25"/>
      <c r="D1497" s="25"/>
      <c r="E1497" s="25"/>
      <c r="F1497" s="26"/>
      <c r="G1497" s="25"/>
      <c r="H1497" s="27"/>
      <c r="J1497" s="13"/>
      <c r="L1497" s="13"/>
      <c r="M1497" s="23"/>
    </row>
    <row r="1498" spans="1:13" x14ac:dyDescent="0.25">
      <c r="A1498" s="24" t="s">
        <v>122</v>
      </c>
      <c r="B1498" s="25"/>
      <c r="C1498" s="25"/>
      <c r="D1498" s="25"/>
      <c r="E1498" s="25"/>
      <c r="F1498" s="26"/>
      <c r="G1498" s="25"/>
      <c r="H1498" s="27"/>
      <c r="J1498" s="13"/>
      <c r="L1498" s="13"/>
      <c r="M1498" s="23"/>
    </row>
    <row r="1499" spans="1:13" x14ac:dyDescent="0.25">
      <c r="A1499" s="24"/>
      <c r="B1499" s="25"/>
      <c r="C1499" s="25"/>
      <c r="D1499" s="25"/>
      <c r="E1499" s="25"/>
      <c r="F1499" s="26"/>
      <c r="G1499" s="25"/>
      <c r="H1499" s="27"/>
      <c r="J1499" s="13"/>
      <c r="K1499" s="112">
        <v>4.93</v>
      </c>
      <c r="L1499" s="113"/>
      <c r="M1499" s="23">
        <f>K1499*I1493*12</f>
        <v>23539.763999999996</v>
      </c>
    </row>
    <row r="1500" spans="1:13" x14ac:dyDescent="0.25">
      <c r="A1500" s="22" t="s">
        <v>22</v>
      </c>
      <c r="B1500" s="25"/>
      <c r="C1500" s="25"/>
      <c r="D1500" s="25"/>
      <c r="E1500" s="25"/>
      <c r="F1500" s="26"/>
      <c r="G1500" s="25"/>
      <c r="H1500" s="27"/>
      <c r="J1500" s="13"/>
      <c r="L1500" s="13"/>
      <c r="M1500" s="23"/>
    </row>
    <row r="1501" spans="1:13" x14ac:dyDescent="0.25">
      <c r="A1501" s="24" t="s">
        <v>23</v>
      </c>
      <c r="B1501" s="25"/>
      <c r="C1501" s="25"/>
      <c r="D1501" s="25"/>
      <c r="E1501" s="25"/>
      <c r="F1501" s="26"/>
      <c r="G1501" s="25"/>
      <c r="H1501" s="27"/>
      <c r="J1501" s="13"/>
      <c r="L1501" s="13"/>
      <c r="M1501" s="23"/>
    </row>
    <row r="1502" spans="1:13" x14ac:dyDescent="0.25">
      <c r="A1502" s="24" t="s">
        <v>69</v>
      </c>
      <c r="B1502" s="25"/>
      <c r="C1502" s="25"/>
      <c r="D1502" s="25"/>
      <c r="E1502" s="25"/>
      <c r="F1502" s="26"/>
      <c r="G1502" s="25"/>
      <c r="H1502" s="27"/>
      <c r="J1502" s="13"/>
      <c r="L1502" s="13"/>
      <c r="M1502" s="23"/>
    </row>
    <row r="1503" spans="1:13" x14ac:dyDescent="0.25">
      <c r="A1503" s="24"/>
      <c r="B1503" s="25"/>
      <c r="C1503" s="25"/>
      <c r="D1503" s="25"/>
      <c r="E1503" s="25"/>
      <c r="F1503" s="26"/>
      <c r="G1503" s="25"/>
      <c r="H1503" s="27"/>
      <c r="I1503" s="17"/>
      <c r="J1503" s="19"/>
      <c r="K1503" s="138">
        <v>4.05</v>
      </c>
      <c r="L1503" s="139"/>
      <c r="M1503" s="21">
        <f>K1503*I1493*12</f>
        <v>19337.939999999999</v>
      </c>
    </row>
    <row r="1504" spans="1:13" x14ac:dyDescent="0.25">
      <c r="A1504" s="128" t="s">
        <v>28</v>
      </c>
      <c r="B1504" s="129"/>
      <c r="C1504" s="129"/>
      <c r="D1504" s="129"/>
      <c r="E1504" s="129"/>
      <c r="F1504" s="129"/>
      <c r="G1504" s="129"/>
      <c r="H1504" s="130"/>
      <c r="I1504" s="2" t="s">
        <v>29</v>
      </c>
      <c r="J1504" s="13"/>
      <c r="K1504" s="2"/>
      <c r="L1504" s="13"/>
      <c r="M1504" s="23"/>
    </row>
    <row r="1505" spans="1:13" x14ac:dyDescent="0.25">
      <c r="A1505" s="12"/>
      <c r="B1505" s="2"/>
      <c r="C1505" s="2"/>
      <c r="D1505" s="2"/>
      <c r="E1505" s="2"/>
      <c r="F1505" s="2"/>
      <c r="G1505" s="2"/>
      <c r="H1505" s="13"/>
      <c r="I1505" s="2" t="s">
        <v>30</v>
      </c>
      <c r="J1505" s="13"/>
      <c r="K1505" s="2"/>
      <c r="L1505" s="13"/>
      <c r="M1505" s="23"/>
    </row>
    <row r="1506" spans="1:13" x14ac:dyDescent="0.25">
      <c r="A1506" s="12"/>
      <c r="B1506" s="2"/>
      <c r="C1506" s="2"/>
      <c r="D1506" s="2"/>
      <c r="E1506" s="2"/>
      <c r="F1506" s="2"/>
      <c r="G1506" s="2"/>
      <c r="H1506" s="13"/>
      <c r="I1506" s="2" t="s">
        <v>31</v>
      </c>
      <c r="J1506" s="13"/>
      <c r="K1506" s="108">
        <v>1.1200000000000001</v>
      </c>
      <c r="L1506" s="109"/>
      <c r="M1506" s="23">
        <f>K1506*12*I1493</f>
        <v>5347.7759999999998</v>
      </c>
    </row>
    <row r="1507" spans="1:13" x14ac:dyDescent="0.25">
      <c r="A1507" s="12"/>
      <c r="B1507" s="2"/>
      <c r="C1507" s="2"/>
      <c r="D1507" s="2"/>
      <c r="E1507" s="2"/>
      <c r="F1507" s="2"/>
      <c r="G1507" s="2"/>
      <c r="H1507" s="13"/>
      <c r="I1507" s="2" t="s">
        <v>32</v>
      </c>
      <c r="J1507" s="13"/>
      <c r="K1507" s="2"/>
      <c r="L1507" s="13"/>
      <c r="M1507" s="23"/>
    </row>
    <row r="1508" spans="1:13" x14ac:dyDescent="0.25">
      <c r="A1508" s="17"/>
      <c r="B1508" s="18"/>
      <c r="C1508" s="18"/>
      <c r="D1508" s="18"/>
      <c r="E1508" s="18"/>
      <c r="F1508" s="18"/>
      <c r="G1508" s="18"/>
      <c r="H1508" s="19"/>
      <c r="I1508" s="18" t="s">
        <v>33</v>
      </c>
      <c r="J1508" s="19"/>
      <c r="K1508" s="18"/>
      <c r="L1508" s="19"/>
      <c r="M1508" s="21"/>
    </row>
    <row r="1509" spans="1:13" x14ac:dyDescent="0.25">
      <c r="A1509" s="90" t="s">
        <v>34</v>
      </c>
      <c r="B1509" s="91"/>
      <c r="C1509" s="91"/>
      <c r="D1509" s="91"/>
      <c r="E1509" s="91"/>
      <c r="F1509" s="91"/>
      <c r="G1509" s="91"/>
      <c r="H1509" s="92"/>
      <c r="I1509" s="31" t="s">
        <v>46</v>
      </c>
      <c r="J1509" s="32"/>
      <c r="K1509" s="88">
        <v>1.26</v>
      </c>
      <c r="L1509" s="89"/>
      <c r="M1509" s="33">
        <f>K1509*12*I1493</f>
        <v>6016.2480000000005</v>
      </c>
    </row>
    <row r="1510" spans="1:13" x14ac:dyDescent="0.25">
      <c r="A1510" s="131" t="s">
        <v>74</v>
      </c>
      <c r="B1510" s="132"/>
      <c r="C1510" s="132"/>
      <c r="D1510" s="132"/>
      <c r="E1510" s="132"/>
      <c r="F1510" s="132"/>
      <c r="G1510" s="132"/>
      <c r="H1510" s="133"/>
      <c r="I1510" s="52"/>
      <c r="J1510" s="13"/>
      <c r="K1510" s="149">
        <f>K1511+K1517</f>
        <v>1.8900000000000001</v>
      </c>
      <c r="L1510" s="150"/>
      <c r="M1510" s="53">
        <f>M1511+M1517</f>
        <v>9024.3720000000012</v>
      </c>
    </row>
    <row r="1511" spans="1:13" x14ac:dyDescent="0.25">
      <c r="A1511" s="114" t="s">
        <v>75</v>
      </c>
      <c r="B1511" s="115"/>
      <c r="C1511" s="115"/>
      <c r="D1511" s="115"/>
      <c r="E1511" s="115"/>
      <c r="F1511" s="115"/>
      <c r="G1511" s="115"/>
      <c r="H1511" s="116"/>
      <c r="J1511" s="13"/>
      <c r="K1511" s="108">
        <f>K1512+K1513+K1514+K1516</f>
        <v>1.1100000000000001</v>
      </c>
      <c r="L1511" s="109"/>
      <c r="M1511" s="46">
        <f>M1512+M1513+M1514+M1516</f>
        <v>5300.0280000000012</v>
      </c>
    </row>
    <row r="1512" spans="1:13" x14ac:dyDescent="0.25">
      <c r="A1512" s="12" t="s">
        <v>76</v>
      </c>
      <c r="H1512" s="13"/>
      <c r="I1512" t="s">
        <v>77</v>
      </c>
      <c r="J1512" s="13"/>
      <c r="K1512" s="112">
        <v>0.81</v>
      </c>
      <c r="L1512" s="113"/>
      <c r="M1512" s="23">
        <f>K1512*12*I1493</f>
        <v>3867.5880000000002</v>
      </c>
    </row>
    <row r="1513" spans="1:13" x14ac:dyDescent="0.25">
      <c r="A1513" s="12" t="s">
        <v>78</v>
      </c>
      <c r="H1513" s="13"/>
      <c r="I1513" t="s">
        <v>79</v>
      </c>
      <c r="J1513" s="13"/>
      <c r="K1513" s="112">
        <v>0.18</v>
      </c>
      <c r="L1513" s="113"/>
      <c r="M1513" s="23">
        <f>K1513*12*I1493</f>
        <v>859.46400000000006</v>
      </c>
    </row>
    <row r="1514" spans="1:13" x14ac:dyDescent="0.25">
      <c r="A1514" s="12" t="s">
        <v>80</v>
      </c>
      <c r="H1514" s="13"/>
      <c r="I1514" t="s">
        <v>81</v>
      </c>
      <c r="J1514" s="13"/>
      <c r="K1514" s="112">
        <v>0.08</v>
      </c>
      <c r="L1514" s="113"/>
      <c r="M1514" s="23">
        <f>K1514*12*I1493</f>
        <v>381.98399999999998</v>
      </c>
    </row>
    <row r="1515" spans="1:13" x14ac:dyDescent="0.25">
      <c r="A1515" s="12" t="s">
        <v>82</v>
      </c>
      <c r="H1515" s="13"/>
      <c r="J1515" s="13"/>
      <c r="L1515" s="13"/>
      <c r="M1515" s="23"/>
    </row>
    <row r="1516" spans="1:13" x14ac:dyDescent="0.25">
      <c r="A1516" s="12" t="s">
        <v>83</v>
      </c>
      <c r="H1516" s="13"/>
      <c r="I1516" t="s">
        <v>84</v>
      </c>
      <c r="J1516" s="13"/>
      <c r="K1516" s="112">
        <v>0.04</v>
      </c>
      <c r="L1516" s="113"/>
      <c r="M1516" s="23">
        <f>K1516*12*I1493</f>
        <v>190.99199999999999</v>
      </c>
    </row>
    <row r="1517" spans="1:13" x14ac:dyDescent="0.25">
      <c r="A1517" s="114" t="s">
        <v>85</v>
      </c>
      <c r="B1517" s="115"/>
      <c r="C1517" s="115"/>
      <c r="D1517" s="115"/>
      <c r="E1517" s="115"/>
      <c r="F1517" s="115"/>
      <c r="G1517" s="115"/>
      <c r="H1517" s="116"/>
      <c r="J1517" s="13"/>
      <c r="K1517" s="108">
        <f>K1518+K1519+K1520</f>
        <v>0.78</v>
      </c>
      <c r="L1517" s="109"/>
      <c r="M1517" s="46">
        <f>M1518+M1519+M1520</f>
        <v>3724.3440000000001</v>
      </c>
    </row>
    <row r="1518" spans="1:13" x14ac:dyDescent="0.25">
      <c r="A1518" s="12" t="s">
        <v>86</v>
      </c>
      <c r="H1518" s="13"/>
      <c r="I1518" t="s">
        <v>81</v>
      </c>
      <c r="J1518" s="13"/>
      <c r="K1518" s="112">
        <v>0.28000000000000003</v>
      </c>
      <c r="L1518" s="113"/>
      <c r="M1518" s="23">
        <f>K1518*12*I1493</f>
        <v>1336.944</v>
      </c>
    </row>
    <row r="1519" spans="1:13" x14ac:dyDescent="0.25">
      <c r="A1519" s="12" t="s">
        <v>87</v>
      </c>
      <c r="H1519" s="13"/>
      <c r="I1519" t="s">
        <v>77</v>
      </c>
      <c r="J1519" s="13"/>
      <c r="K1519" s="112">
        <v>0.46</v>
      </c>
      <c r="L1519" s="113"/>
      <c r="M1519" s="23">
        <f>K1519*12*I1493</f>
        <v>2196.4079999999999</v>
      </c>
    </row>
    <row r="1520" spans="1:13" x14ac:dyDescent="0.25">
      <c r="A1520" s="12" t="s">
        <v>88</v>
      </c>
      <c r="H1520" s="13"/>
      <c r="I1520" t="s">
        <v>81</v>
      </c>
      <c r="J1520" s="13"/>
      <c r="K1520" s="138">
        <v>0.04</v>
      </c>
      <c r="L1520" s="139"/>
      <c r="M1520" s="21">
        <f>K1520*12*I1493</f>
        <v>190.99199999999999</v>
      </c>
    </row>
    <row r="1521" spans="1:13" ht="15.75" x14ac:dyDescent="0.25">
      <c r="A1521" s="85" t="s">
        <v>36</v>
      </c>
      <c r="B1521" s="86"/>
      <c r="C1521" s="86"/>
      <c r="D1521" s="86"/>
      <c r="E1521" s="86"/>
      <c r="F1521" s="86"/>
      <c r="G1521" s="86"/>
      <c r="H1521" s="87"/>
      <c r="I1521" s="34"/>
      <c r="J1521" s="32"/>
      <c r="K1521" s="88">
        <f>K1522+K1523+K1525+K1527+K1528</f>
        <v>2.13</v>
      </c>
      <c r="L1521" s="89"/>
      <c r="M1521" s="35">
        <f>M1522+M1523+M1525+M1527+M1528</f>
        <v>10170.323999999999</v>
      </c>
    </row>
    <row r="1522" spans="1:13" x14ac:dyDescent="0.25">
      <c r="A1522" s="36" t="s">
        <v>89</v>
      </c>
      <c r="B1522" s="37"/>
      <c r="C1522" s="38"/>
      <c r="D1522" s="38"/>
      <c r="E1522" s="38"/>
      <c r="F1522" s="38"/>
      <c r="G1522" s="38"/>
      <c r="H1522" s="13"/>
      <c r="I1522" s="95" t="s">
        <v>38</v>
      </c>
      <c r="J1522" s="96"/>
      <c r="K1522" s="117">
        <v>0.56999999999999995</v>
      </c>
      <c r="L1522" s="118"/>
      <c r="M1522" s="23">
        <f>K1522*12*I1493</f>
        <v>2721.636</v>
      </c>
    </row>
    <row r="1523" spans="1:13" x14ac:dyDescent="0.25">
      <c r="A1523" s="36" t="s">
        <v>39</v>
      </c>
      <c r="B1523" s="37"/>
      <c r="C1523" s="38"/>
      <c r="D1523" s="38"/>
      <c r="E1523" s="38"/>
      <c r="F1523" s="38"/>
      <c r="G1523" s="38"/>
      <c r="H1523" s="13"/>
      <c r="I1523" s="95" t="s">
        <v>90</v>
      </c>
      <c r="J1523" s="96"/>
      <c r="K1523" s="97">
        <v>1.35</v>
      </c>
      <c r="L1523" s="98"/>
      <c r="M1523" s="23">
        <f>K1523*12*I1493</f>
        <v>6445.9800000000005</v>
      </c>
    </row>
    <row r="1524" spans="1:13" x14ac:dyDescent="0.25">
      <c r="A1524" s="36" t="s">
        <v>41</v>
      </c>
      <c r="B1524" s="37"/>
      <c r="C1524" s="38"/>
      <c r="D1524" s="38"/>
      <c r="E1524" s="38"/>
      <c r="F1524" s="38"/>
      <c r="G1524" s="38"/>
      <c r="H1524" s="13"/>
      <c r="I1524" s="39"/>
      <c r="J1524" s="15"/>
      <c r="K1524" s="40"/>
      <c r="L1524" s="41"/>
      <c r="M1524" s="23"/>
    </row>
    <row r="1525" spans="1:13" x14ac:dyDescent="0.25">
      <c r="A1525" s="36" t="s">
        <v>42</v>
      </c>
      <c r="B1525" s="37"/>
      <c r="C1525" s="38"/>
      <c r="D1525" s="38"/>
      <c r="E1525" s="38"/>
      <c r="F1525" s="38"/>
      <c r="G1525" s="38"/>
      <c r="H1525" s="13"/>
      <c r="I1525" s="95" t="s">
        <v>43</v>
      </c>
      <c r="J1525" s="96"/>
      <c r="K1525" s="97">
        <v>0.09</v>
      </c>
      <c r="L1525" s="98"/>
      <c r="M1525" s="23">
        <f>K1525*12*I1493</f>
        <v>429.73200000000003</v>
      </c>
    </row>
    <row r="1526" spans="1:13" x14ac:dyDescent="0.25">
      <c r="A1526" s="36" t="s">
        <v>44</v>
      </c>
      <c r="B1526" s="37"/>
      <c r="C1526" s="38"/>
      <c r="D1526" s="38"/>
      <c r="E1526" s="38"/>
      <c r="F1526" s="38"/>
      <c r="G1526" s="38"/>
      <c r="H1526" s="13"/>
      <c r="I1526" s="39"/>
      <c r="J1526" s="15"/>
      <c r="K1526" s="40"/>
      <c r="L1526" s="41"/>
      <c r="M1526" s="23"/>
    </row>
    <row r="1527" spans="1:13" x14ac:dyDescent="0.25">
      <c r="A1527" s="36" t="s">
        <v>45</v>
      </c>
      <c r="B1527" s="37"/>
      <c r="C1527" s="38"/>
      <c r="D1527" s="38"/>
      <c r="E1527" s="38"/>
      <c r="F1527" s="38"/>
      <c r="G1527" s="38"/>
      <c r="H1527" s="13"/>
      <c r="I1527" s="95" t="s">
        <v>43</v>
      </c>
      <c r="J1527" s="96"/>
      <c r="K1527" s="97">
        <v>0.06</v>
      </c>
      <c r="L1527" s="98"/>
      <c r="M1527" s="23">
        <f>K1527*12*I1493</f>
        <v>286.488</v>
      </c>
    </row>
    <row r="1528" spans="1:13" x14ac:dyDescent="0.25">
      <c r="A1528" s="42" t="s">
        <v>112</v>
      </c>
      <c r="B1528" s="37"/>
      <c r="C1528" s="38"/>
      <c r="D1528" s="38"/>
      <c r="E1528" s="38"/>
      <c r="F1528" s="38"/>
      <c r="G1528" s="38"/>
      <c r="H1528" s="13"/>
      <c r="I1528" s="95" t="s">
        <v>46</v>
      </c>
      <c r="J1528" s="96"/>
      <c r="K1528" s="99">
        <v>0.06</v>
      </c>
      <c r="L1528" s="100"/>
      <c r="M1528" s="21">
        <f>K1528*12*I1493</f>
        <v>286.488</v>
      </c>
    </row>
    <row r="1529" spans="1:13" ht="15.75" x14ac:dyDescent="0.25">
      <c r="A1529" s="85" t="s">
        <v>50</v>
      </c>
      <c r="B1529" s="86"/>
      <c r="C1529" s="86"/>
      <c r="D1529" s="86"/>
      <c r="E1529" s="86"/>
      <c r="F1529" s="86"/>
      <c r="G1529" s="86"/>
      <c r="H1529" s="87"/>
      <c r="I1529" s="34"/>
      <c r="J1529" s="32"/>
      <c r="K1529" s="101">
        <v>5.67</v>
      </c>
      <c r="L1529" s="102"/>
      <c r="M1529" s="35">
        <f>K1529*12*I1493</f>
        <v>27073.115999999995</v>
      </c>
    </row>
    <row r="1530" spans="1:13" x14ac:dyDescent="0.25">
      <c r="A1530" s="90" t="s">
        <v>59</v>
      </c>
      <c r="B1530" s="91"/>
      <c r="C1530" s="91"/>
      <c r="D1530" s="91"/>
      <c r="E1530" s="91"/>
      <c r="F1530" s="91"/>
      <c r="G1530" s="91"/>
      <c r="H1530" s="92"/>
      <c r="J1530" s="47"/>
      <c r="K1530" s="88">
        <f>K1499+K1503+K1506+K1509+K1510+K1529+K1521</f>
        <v>21.05</v>
      </c>
      <c r="L1530" s="89"/>
      <c r="M1530" s="21">
        <f>M1493+M1506+M1509+M1510+M1521+M1529</f>
        <v>100509.54</v>
      </c>
    </row>
    <row r="1531" spans="1:13" x14ac:dyDescent="0.25">
      <c r="A1531" s="90" t="s">
        <v>60</v>
      </c>
      <c r="B1531" s="91"/>
      <c r="C1531" s="91"/>
      <c r="D1531" s="91"/>
      <c r="E1531" s="91"/>
      <c r="F1531" s="91"/>
      <c r="G1531" s="91"/>
      <c r="H1531" s="92"/>
      <c r="I1531" s="34"/>
      <c r="J1531" s="48"/>
      <c r="K1531" s="110">
        <v>18.22</v>
      </c>
      <c r="L1531" s="111"/>
      <c r="M1531" s="21">
        <f>K1531*12*I1493</f>
        <v>86996.855999999985</v>
      </c>
    </row>
    <row r="1532" spans="1:13" ht="15.75" x14ac:dyDescent="0.25">
      <c r="A1532" s="85" t="s">
        <v>61</v>
      </c>
      <c r="B1532" s="86"/>
      <c r="C1532" s="86"/>
      <c r="D1532" s="86"/>
      <c r="E1532" s="86"/>
      <c r="F1532" s="86"/>
      <c r="G1532" s="86"/>
      <c r="H1532" s="87"/>
      <c r="I1532" s="34"/>
      <c r="J1532" s="32"/>
      <c r="K1532" s="88">
        <v>3.45</v>
      </c>
      <c r="L1532" s="89"/>
      <c r="M1532" s="21">
        <f>K1532*12*I1493</f>
        <v>16473.060000000001</v>
      </c>
    </row>
    <row r="1533" spans="1:13" ht="15.75" x14ac:dyDescent="0.25">
      <c r="A1533" s="85" t="s">
        <v>62</v>
      </c>
      <c r="B1533" s="86"/>
      <c r="C1533" s="86"/>
      <c r="D1533" s="86"/>
      <c r="E1533" s="86"/>
      <c r="F1533" s="86"/>
      <c r="G1533" s="86"/>
      <c r="H1533" s="87"/>
      <c r="I1533" s="34"/>
      <c r="J1533" s="32"/>
      <c r="K1533" s="88">
        <v>0.81</v>
      </c>
      <c r="L1533" s="89"/>
      <c r="M1533" s="21">
        <f>K1533*12*I1493</f>
        <v>3867.5880000000002</v>
      </c>
    </row>
    <row r="1534" spans="1:13" x14ac:dyDescent="0.25">
      <c r="A1534" s="90" t="s">
        <v>92</v>
      </c>
      <c r="B1534" s="91"/>
      <c r="C1534" s="91"/>
      <c r="D1534" s="91"/>
      <c r="E1534" s="91"/>
      <c r="F1534" s="91"/>
      <c r="G1534" s="91"/>
      <c r="H1534" s="92"/>
      <c r="I1534" s="34"/>
      <c r="J1534" s="32"/>
      <c r="K1534" s="93">
        <v>1.32</v>
      </c>
      <c r="L1534" s="94"/>
      <c r="M1534" s="21">
        <f>K1534*12*I1493</f>
        <v>6302.7359999999999</v>
      </c>
    </row>
    <row r="1535" spans="1:13" ht="15.75" x14ac:dyDescent="0.25">
      <c r="A1535" s="49" t="s">
        <v>107</v>
      </c>
      <c r="B1535" s="50"/>
      <c r="C1535" s="50"/>
      <c r="D1535" s="50"/>
      <c r="E1535" s="50"/>
      <c r="F1535" s="50"/>
      <c r="G1535" s="50"/>
      <c r="H1535" s="51"/>
      <c r="I1535" s="34"/>
      <c r="J1535" s="32"/>
      <c r="K1535" s="88">
        <v>0</v>
      </c>
      <c r="L1535" s="89"/>
      <c r="M1535" s="21">
        <v>0</v>
      </c>
    </row>
    <row r="1536" spans="1:13" ht="15.75" x14ac:dyDescent="0.25">
      <c r="A1536" s="49" t="s">
        <v>63</v>
      </c>
      <c r="B1536" s="50"/>
      <c r="C1536" s="50"/>
      <c r="D1536" s="50"/>
      <c r="E1536" s="50"/>
      <c r="F1536" s="50"/>
      <c r="G1536" s="50"/>
      <c r="H1536" s="51"/>
      <c r="I1536" s="34"/>
      <c r="J1536" s="32"/>
      <c r="K1536" s="88">
        <v>0.06</v>
      </c>
      <c r="L1536" s="89"/>
      <c r="M1536" s="21">
        <f>K1536*12*I1493</f>
        <v>286.488</v>
      </c>
    </row>
    <row r="1537" spans="1:13" ht="15.75" x14ac:dyDescent="0.25">
      <c r="A1537" s="49" t="s">
        <v>64</v>
      </c>
      <c r="B1537" s="50"/>
      <c r="C1537" s="50"/>
      <c r="D1537" s="50"/>
      <c r="E1537" s="50"/>
      <c r="F1537" s="50"/>
      <c r="G1537" s="50"/>
      <c r="H1537" s="51"/>
      <c r="I1537" s="34"/>
      <c r="J1537" s="32"/>
      <c r="K1537" s="88">
        <v>0.17</v>
      </c>
      <c r="L1537" s="89"/>
      <c r="M1537" s="21">
        <f>K1537*12*I1493</f>
        <v>811.71600000000001</v>
      </c>
    </row>
    <row r="1538" spans="1:13" x14ac:dyDescent="0.25">
      <c r="A1538" s="90" t="s">
        <v>65</v>
      </c>
      <c r="B1538" s="91"/>
      <c r="C1538" s="91"/>
      <c r="D1538" s="91"/>
      <c r="E1538" s="91"/>
      <c r="F1538" s="91"/>
      <c r="G1538" s="91"/>
      <c r="H1538" s="92"/>
      <c r="I1538" s="34"/>
      <c r="J1538" s="48"/>
      <c r="K1538" s="88">
        <f>K1530+K1532+K1533+K1534+K1531+K1535+K1536+K1537</f>
        <v>45.08</v>
      </c>
      <c r="L1538" s="89"/>
      <c r="M1538" s="21">
        <f>M1530+M1531+M1532+M1533+M1534+M1535+M1536+M1537</f>
        <v>215247.98399999997</v>
      </c>
    </row>
    <row r="1539" spans="1:13" x14ac:dyDescent="0.25">
      <c r="M1539" s="5"/>
    </row>
    <row r="1540" spans="1:13" x14ac:dyDescent="0.25">
      <c r="A1540" s="119" t="s">
        <v>0</v>
      </c>
      <c r="B1540" s="119"/>
      <c r="C1540" s="119"/>
      <c r="D1540" s="119"/>
      <c r="E1540" s="119"/>
      <c r="F1540" s="119"/>
      <c r="G1540" s="119"/>
      <c r="H1540" s="119"/>
      <c r="I1540" s="119"/>
      <c r="J1540" s="119"/>
      <c r="K1540" s="119"/>
      <c r="L1540" s="119"/>
      <c r="M1540" s="5"/>
    </row>
    <row r="1541" spans="1:13" x14ac:dyDescent="0.25">
      <c r="A1541" s="120" t="s">
        <v>1</v>
      </c>
      <c r="B1541" s="120"/>
      <c r="C1541" s="120"/>
      <c r="D1541" s="120"/>
      <c r="E1541" s="120"/>
      <c r="F1541" s="120"/>
      <c r="G1541" s="120"/>
      <c r="H1541" s="120"/>
      <c r="I1541" s="120"/>
      <c r="J1541" s="120"/>
      <c r="K1541" s="120"/>
      <c r="L1541" s="120"/>
      <c r="M1541" s="120"/>
    </row>
    <row r="1542" spans="1:13" x14ac:dyDescent="0.25">
      <c r="A1542" s="121" t="s">
        <v>252</v>
      </c>
      <c r="B1542" s="121"/>
      <c r="C1542" s="121"/>
      <c r="D1542" s="121"/>
      <c r="E1542" s="121"/>
      <c r="F1542" s="121"/>
      <c r="G1542" s="121"/>
      <c r="H1542" s="121"/>
      <c r="I1542" s="121"/>
      <c r="J1542" s="121"/>
      <c r="K1542" s="121"/>
      <c r="L1542" s="121"/>
      <c r="M1542" s="121"/>
    </row>
    <row r="1543" spans="1:13" x14ac:dyDescent="0.25">
      <c r="A1543" s="6"/>
      <c r="B1543" s="7"/>
      <c r="C1543" s="7" t="s">
        <v>3</v>
      </c>
      <c r="D1543" s="7"/>
      <c r="E1543" s="7"/>
      <c r="F1543" s="7"/>
      <c r="G1543" s="7"/>
      <c r="H1543" s="8"/>
      <c r="I1543" s="7" t="s">
        <v>4</v>
      </c>
      <c r="J1543" s="8"/>
      <c r="K1543" s="9" t="s">
        <v>5</v>
      </c>
      <c r="L1543" s="10"/>
      <c r="M1543" s="11"/>
    </row>
    <row r="1544" spans="1:13" x14ac:dyDescent="0.25">
      <c r="A1544" s="12"/>
      <c r="B1544" s="2"/>
      <c r="C1544" s="2"/>
      <c r="D1544" s="2"/>
      <c r="E1544" s="2"/>
      <c r="F1544" s="2"/>
      <c r="G1544" s="2"/>
      <c r="H1544" s="13"/>
      <c r="I1544" s="2"/>
      <c r="J1544" s="13"/>
      <c r="K1544" s="14" t="s">
        <v>7</v>
      </c>
      <c r="L1544" s="15"/>
      <c r="M1544" s="16" t="s">
        <v>8</v>
      </c>
    </row>
    <row r="1545" spans="1:13" x14ac:dyDescent="0.25">
      <c r="A1545" s="17"/>
      <c r="B1545" s="18"/>
      <c r="C1545" s="18"/>
      <c r="D1545" s="18"/>
      <c r="E1545" s="18"/>
      <c r="F1545" s="18"/>
      <c r="G1545" s="18"/>
      <c r="H1545" s="19"/>
      <c r="I1545" s="122" t="s">
        <v>9</v>
      </c>
      <c r="J1545" s="123"/>
      <c r="K1545" s="18" t="s">
        <v>10</v>
      </c>
      <c r="L1545" s="19"/>
      <c r="M1545" s="20" t="s">
        <v>11</v>
      </c>
    </row>
    <row r="1546" spans="1:13" x14ac:dyDescent="0.25">
      <c r="A1546" s="90"/>
      <c r="B1546" s="91"/>
      <c r="C1546" s="91"/>
      <c r="D1546" s="91"/>
      <c r="E1546" s="91"/>
      <c r="F1546" s="91"/>
      <c r="G1546" s="91"/>
      <c r="H1546" s="92"/>
      <c r="I1546" s="124">
        <v>380.7</v>
      </c>
      <c r="J1546" s="125"/>
      <c r="K1546" s="126">
        <f>K1552+K1556</f>
        <v>8.98</v>
      </c>
      <c r="L1546" s="145"/>
      <c r="M1546" s="21">
        <f>M1552+M1556</f>
        <v>41024.231999999996</v>
      </c>
    </row>
    <row r="1547" spans="1:13" x14ac:dyDescent="0.25">
      <c r="A1547" s="22" t="s">
        <v>13</v>
      </c>
      <c r="F1547" s="2"/>
      <c r="H1547" s="13"/>
      <c r="J1547" s="13"/>
      <c r="L1547" s="13"/>
      <c r="M1547" s="23"/>
    </row>
    <row r="1548" spans="1:13" x14ac:dyDescent="0.25">
      <c r="A1548" s="22" t="s">
        <v>14</v>
      </c>
      <c r="F1548" s="2"/>
      <c r="H1548" s="13"/>
      <c r="J1548" s="13"/>
      <c r="L1548" s="13"/>
      <c r="M1548" s="23"/>
    </row>
    <row r="1549" spans="1:13" x14ac:dyDescent="0.25">
      <c r="A1549" s="24" t="s">
        <v>15</v>
      </c>
      <c r="B1549" s="25"/>
      <c r="C1549" s="25"/>
      <c r="D1549" s="25"/>
      <c r="E1549" s="25"/>
      <c r="F1549" s="26"/>
      <c r="G1549" s="25"/>
      <c r="H1549" s="27"/>
      <c r="J1549" s="13"/>
      <c r="L1549" s="13"/>
      <c r="M1549" s="23"/>
    </row>
    <row r="1550" spans="1:13" x14ac:dyDescent="0.25">
      <c r="A1550" s="24" t="s">
        <v>16</v>
      </c>
      <c r="B1550" s="25"/>
      <c r="C1550" s="25"/>
      <c r="D1550" s="25"/>
      <c r="E1550" s="25"/>
      <c r="F1550" s="26"/>
      <c r="G1550" s="25"/>
      <c r="H1550" s="27"/>
      <c r="J1550" s="13"/>
      <c r="L1550" s="13"/>
      <c r="M1550" s="23"/>
    </row>
    <row r="1551" spans="1:13" x14ac:dyDescent="0.25">
      <c r="A1551" s="24" t="s">
        <v>122</v>
      </c>
      <c r="B1551" s="25"/>
      <c r="C1551" s="25"/>
      <c r="D1551" s="25"/>
      <c r="E1551" s="25"/>
      <c r="F1551" s="26"/>
      <c r="G1551" s="25"/>
      <c r="H1551" s="27"/>
      <c r="J1551" s="13"/>
      <c r="L1551" s="13"/>
      <c r="M1551" s="23"/>
    </row>
    <row r="1552" spans="1:13" x14ac:dyDescent="0.25">
      <c r="A1552" s="24"/>
      <c r="B1552" s="25"/>
      <c r="C1552" s="25"/>
      <c r="D1552" s="25"/>
      <c r="E1552" s="25"/>
      <c r="F1552" s="26"/>
      <c r="G1552" s="25"/>
      <c r="H1552" s="27"/>
      <c r="J1552" s="13"/>
      <c r="K1552" s="112">
        <v>4.93</v>
      </c>
      <c r="L1552" s="113"/>
      <c r="M1552" s="23">
        <f>K1552*I1546*12</f>
        <v>22522.212</v>
      </c>
    </row>
    <row r="1553" spans="1:13" x14ac:dyDescent="0.25">
      <c r="A1553" s="22" t="s">
        <v>22</v>
      </c>
      <c r="B1553" s="25"/>
      <c r="C1553" s="25"/>
      <c r="D1553" s="25"/>
      <c r="E1553" s="25"/>
      <c r="F1553" s="26"/>
      <c r="G1553" s="25"/>
      <c r="H1553" s="27"/>
      <c r="J1553" s="13"/>
      <c r="L1553" s="13"/>
      <c r="M1553" s="23"/>
    </row>
    <row r="1554" spans="1:13" x14ac:dyDescent="0.25">
      <c r="A1554" s="24" t="s">
        <v>23</v>
      </c>
      <c r="B1554" s="25"/>
      <c r="C1554" s="25"/>
      <c r="D1554" s="25"/>
      <c r="E1554" s="25"/>
      <c r="F1554" s="26"/>
      <c r="G1554" s="25"/>
      <c r="H1554" s="27"/>
      <c r="J1554" s="13"/>
      <c r="L1554" s="13"/>
      <c r="M1554" s="23"/>
    </row>
    <row r="1555" spans="1:13" x14ac:dyDescent="0.25">
      <c r="A1555" s="24" t="s">
        <v>69</v>
      </c>
      <c r="B1555" s="25"/>
      <c r="C1555" s="25"/>
      <c r="D1555" s="25"/>
      <c r="E1555" s="25"/>
      <c r="F1555" s="26"/>
      <c r="G1555" s="25"/>
      <c r="H1555" s="27"/>
      <c r="J1555" s="13"/>
      <c r="L1555" s="13"/>
      <c r="M1555" s="23"/>
    </row>
    <row r="1556" spans="1:13" x14ac:dyDescent="0.25">
      <c r="A1556" s="24"/>
      <c r="B1556" s="25"/>
      <c r="C1556" s="25"/>
      <c r="D1556" s="25"/>
      <c r="E1556" s="25"/>
      <c r="F1556" s="26"/>
      <c r="G1556" s="25"/>
      <c r="H1556" s="27"/>
      <c r="I1556" s="17"/>
      <c r="J1556" s="19"/>
      <c r="K1556" s="138">
        <v>4.05</v>
      </c>
      <c r="L1556" s="139"/>
      <c r="M1556" s="21">
        <f>K1556*I1546*12</f>
        <v>18502.019999999997</v>
      </c>
    </row>
    <row r="1557" spans="1:13" x14ac:dyDescent="0.25">
      <c r="A1557" s="128" t="s">
        <v>28</v>
      </c>
      <c r="B1557" s="129"/>
      <c r="C1557" s="129"/>
      <c r="D1557" s="129"/>
      <c r="E1557" s="129"/>
      <c r="F1557" s="129"/>
      <c r="G1557" s="129"/>
      <c r="H1557" s="130"/>
      <c r="I1557" s="2" t="s">
        <v>29</v>
      </c>
      <c r="J1557" s="13"/>
      <c r="K1557" s="2"/>
      <c r="L1557" s="13"/>
      <c r="M1557" s="23"/>
    </row>
    <row r="1558" spans="1:13" x14ac:dyDescent="0.25">
      <c r="A1558" s="12"/>
      <c r="B1558" s="2"/>
      <c r="C1558" s="2"/>
      <c r="D1558" s="2"/>
      <c r="E1558" s="2"/>
      <c r="F1558" s="2"/>
      <c r="G1558" s="2"/>
      <c r="H1558" s="13"/>
      <c r="I1558" s="2" t="s">
        <v>30</v>
      </c>
      <c r="J1558" s="13"/>
      <c r="K1558" s="2"/>
      <c r="L1558" s="13"/>
      <c r="M1558" s="23"/>
    </row>
    <row r="1559" spans="1:13" x14ac:dyDescent="0.25">
      <c r="A1559" s="12"/>
      <c r="B1559" s="2"/>
      <c r="C1559" s="2"/>
      <c r="D1559" s="2"/>
      <c r="E1559" s="2"/>
      <c r="F1559" s="2"/>
      <c r="G1559" s="2"/>
      <c r="H1559" s="13"/>
      <c r="I1559" s="2" t="s">
        <v>31</v>
      </c>
      <c r="J1559" s="13"/>
      <c r="K1559" s="108">
        <v>1.1200000000000001</v>
      </c>
      <c r="L1559" s="109"/>
      <c r="M1559" s="23">
        <f>K1559*12*I1546</f>
        <v>5116.6080000000002</v>
      </c>
    </row>
    <row r="1560" spans="1:13" x14ac:dyDescent="0.25">
      <c r="A1560" s="12"/>
      <c r="B1560" s="2"/>
      <c r="C1560" s="2"/>
      <c r="D1560" s="2"/>
      <c r="E1560" s="2"/>
      <c r="F1560" s="2"/>
      <c r="G1560" s="2"/>
      <c r="H1560" s="13"/>
      <c r="I1560" s="2" t="s">
        <v>32</v>
      </c>
      <c r="J1560" s="13"/>
      <c r="K1560" s="2"/>
      <c r="L1560" s="13"/>
      <c r="M1560" s="23"/>
    </row>
    <row r="1561" spans="1:13" x14ac:dyDescent="0.25">
      <c r="A1561" s="17"/>
      <c r="B1561" s="18"/>
      <c r="C1561" s="18"/>
      <c r="D1561" s="18"/>
      <c r="E1561" s="18"/>
      <c r="F1561" s="18"/>
      <c r="G1561" s="18"/>
      <c r="H1561" s="19"/>
      <c r="I1561" s="18" t="s">
        <v>33</v>
      </c>
      <c r="J1561" s="19"/>
      <c r="K1561" s="18"/>
      <c r="L1561" s="19"/>
      <c r="M1561" s="21"/>
    </row>
    <row r="1562" spans="1:13" x14ac:dyDescent="0.25">
      <c r="A1562" s="90" t="s">
        <v>34</v>
      </c>
      <c r="B1562" s="91"/>
      <c r="C1562" s="91"/>
      <c r="D1562" s="91"/>
      <c r="E1562" s="91"/>
      <c r="F1562" s="91"/>
      <c r="G1562" s="91"/>
      <c r="H1562" s="92"/>
      <c r="I1562" s="31" t="s">
        <v>46</v>
      </c>
      <c r="J1562" s="32"/>
      <c r="K1562" s="88">
        <v>1.32</v>
      </c>
      <c r="L1562" s="89"/>
      <c r="M1562" s="33">
        <f>K1562*12*I1546</f>
        <v>6030.2879999999996</v>
      </c>
    </row>
    <row r="1563" spans="1:13" x14ac:dyDescent="0.25">
      <c r="A1563" s="131" t="s">
        <v>74</v>
      </c>
      <c r="B1563" s="132"/>
      <c r="C1563" s="132"/>
      <c r="D1563" s="132"/>
      <c r="E1563" s="132"/>
      <c r="F1563" s="132"/>
      <c r="G1563" s="132"/>
      <c r="H1563" s="133"/>
      <c r="I1563" s="52"/>
      <c r="J1563" s="13"/>
      <c r="K1563" s="149">
        <f>K1564+K1570</f>
        <v>1.8900000000000001</v>
      </c>
      <c r="L1563" s="150"/>
      <c r="M1563" s="53">
        <f>M1564+M1570</f>
        <v>8634.2759999999998</v>
      </c>
    </row>
    <row r="1564" spans="1:13" x14ac:dyDescent="0.25">
      <c r="A1564" s="114" t="s">
        <v>75</v>
      </c>
      <c r="B1564" s="115"/>
      <c r="C1564" s="115"/>
      <c r="D1564" s="115"/>
      <c r="E1564" s="115"/>
      <c r="F1564" s="115"/>
      <c r="G1564" s="115"/>
      <c r="H1564" s="116"/>
      <c r="J1564" s="13"/>
      <c r="K1564" s="108">
        <f>K1565+K1566+K1567+K1569</f>
        <v>1.1100000000000001</v>
      </c>
      <c r="L1564" s="109"/>
      <c r="M1564" s="46">
        <f>M1565+M1566+M1567+M1569</f>
        <v>5070.924</v>
      </c>
    </row>
    <row r="1565" spans="1:13" x14ac:dyDescent="0.25">
      <c r="A1565" s="12" t="s">
        <v>76</v>
      </c>
      <c r="H1565" s="13"/>
      <c r="I1565" t="s">
        <v>77</v>
      </c>
      <c r="J1565" s="13"/>
      <c r="K1565" s="112">
        <v>0.81</v>
      </c>
      <c r="L1565" s="113"/>
      <c r="M1565" s="23">
        <f>K1565*12*I1546</f>
        <v>3700.404</v>
      </c>
    </row>
    <row r="1566" spans="1:13" x14ac:dyDescent="0.25">
      <c r="A1566" s="12" t="s">
        <v>78</v>
      </c>
      <c r="H1566" s="13"/>
      <c r="I1566" t="s">
        <v>79</v>
      </c>
      <c r="J1566" s="13"/>
      <c r="K1566" s="112">
        <v>0.18</v>
      </c>
      <c r="L1566" s="113"/>
      <c r="M1566" s="23">
        <f>K1566*12*I1546</f>
        <v>822.31200000000001</v>
      </c>
    </row>
    <row r="1567" spans="1:13" x14ac:dyDescent="0.25">
      <c r="A1567" s="12" t="s">
        <v>80</v>
      </c>
      <c r="H1567" s="13"/>
      <c r="I1567" t="s">
        <v>81</v>
      </c>
      <c r="J1567" s="13"/>
      <c r="K1567" s="112">
        <v>0.08</v>
      </c>
      <c r="L1567" s="113"/>
      <c r="M1567" s="23">
        <f>K1567*12*I1546</f>
        <v>365.47199999999998</v>
      </c>
    </row>
    <row r="1568" spans="1:13" x14ac:dyDescent="0.25">
      <c r="A1568" s="12" t="s">
        <v>82</v>
      </c>
      <c r="H1568" s="13"/>
      <c r="J1568" s="13"/>
      <c r="L1568" s="13"/>
      <c r="M1568" s="23"/>
    </row>
    <row r="1569" spans="1:13" x14ac:dyDescent="0.25">
      <c r="A1569" s="12" t="s">
        <v>83</v>
      </c>
      <c r="H1569" s="13"/>
      <c r="I1569" t="s">
        <v>84</v>
      </c>
      <c r="J1569" s="13"/>
      <c r="K1569" s="112">
        <v>0.04</v>
      </c>
      <c r="L1569" s="113"/>
      <c r="M1569" s="23">
        <f>K1569*12*I1546</f>
        <v>182.73599999999999</v>
      </c>
    </row>
    <row r="1570" spans="1:13" x14ac:dyDescent="0.25">
      <c r="A1570" s="114" t="s">
        <v>85</v>
      </c>
      <c r="B1570" s="115"/>
      <c r="C1570" s="115"/>
      <c r="D1570" s="115"/>
      <c r="E1570" s="115"/>
      <c r="F1570" s="115"/>
      <c r="G1570" s="115"/>
      <c r="H1570" s="116"/>
      <c r="J1570" s="13"/>
      <c r="K1570" s="108">
        <f>K1571+K1572+K1573</f>
        <v>0.78</v>
      </c>
      <c r="L1570" s="109"/>
      <c r="M1570" s="46">
        <f>M1571+M1572+M1573</f>
        <v>3563.3519999999999</v>
      </c>
    </row>
    <row r="1571" spans="1:13" x14ac:dyDescent="0.25">
      <c r="A1571" s="12" t="s">
        <v>86</v>
      </c>
      <c r="H1571" s="13"/>
      <c r="I1571" t="s">
        <v>81</v>
      </c>
      <c r="J1571" s="13"/>
      <c r="K1571" s="112">
        <v>0.28000000000000003</v>
      </c>
      <c r="L1571" s="113"/>
      <c r="M1571" s="23">
        <f>K1571*12*I1546</f>
        <v>1279.152</v>
      </c>
    </row>
    <row r="1572" spans="1:13" x14ac:dyDescent="0.25">
      <c r="A1572" s="12" t="s">
        <v>87</v>
      </c>
      <c r="H1572" s="13"/>
      <c r="I1572" t="s">
        <v>77</v>
      </c>
      <c r="J1572" s="13"/>
      <c r="K1572" s="112">
        <v>0.46</v>
      </c>
      <c r="L1572" s="113"/>
      <c r="M1572" s="23">
        <f>K1572*12*I1546</f>
        <v>2101.4639999999999</v>
      </c>
    </row>
    <row r="1573" spans="1:13" x14ac:dyDescent="0.25">
      <c r="A1573" s="12" t="s">
        <v>88</v>
      </c>
      <c r="H1573" s="13"/>
      <c r="I1573" t="s">
        <v>81</v>
      </c>
      <c r="J1573" s="13"/>
      <c r="K1573" s="138">
        <v>0.04</v>
      </c>
      <c r="L1573" s="139"/>
      <c r="M1573" s="21">
        <f>K1573*12*I1546</f>
        <v>182.73599999999999</v>
      </c>
    </row>
    <row r="1574" spans="1:13" ht="15.75" x14ac:dyDescent="0.25">
      <c r="A1574" s="85" t="s">
        <v>36</v>
      </c>
      <c r="B1574" s="86"/>
      <c r="C1574" s="86"/>
      <c r="D1574" s="86"/>
      <c r="E1574" s="86"/>
      <c r="F1574" s="86"/>
      <c r="G1574" s="86"/>
      <c r="H1574" s="87"/>
      <c r="I1574" s="34"/>
      <c r="J1574" s="32"/>
      <c r="K1574" s="88">
        <f>K1575+K1576+K1578+K1580+K1581</f>
        <v>2.13</v>
      </c>
      <c r="L1574" s="89"/>
      <c r="M1574" s="35">
        <f>M1575+M1576+M1578+M1580+M1581</f>
        <v>9730.6920000000009</v>
      </c>
    </row>
    <row r="1575" spans="1:13" x14ac:dyDescent="0.25">
      <c r="A1575" s="36" t="s">
        <v>89</v>
      </c>
      <c r="B1575" s="37"/>
      <c r="C1575" s="38"/>
      <c r="D1575" s="38"/>
      <c r="E1575" s="38"/>
      <c r="F1575" s="38"/>
      <c r="G1575" s="38"/>
      <c r="H1575" s="13"/>
      <c r="I1575" s="95" t="s">
        <v>38</v>
      </c>
      <c r="J1575" s="96"/>
      <c r="K1575" s="117">
        <v>0.56999999999999995</v>
      </c>
      <c r="L1575" s="118"/>
      <c r="M1575" s="23">
        <f>K1575*12*I1546</f>
        <v>2603.9879999999998</v>
      </c>
    </row>
    <row r="1576" spans="1:13" x14ac:dyDescent="0.25">
      <c r="A1576" s="36" t="s">
        <v>39</v>
      </c>
      <c r="B1576" s="37"/>
      <c r="C1576" s="38"/>
      <c r="D1576" s="38"/>
      <c r="E1576" s="38"/>
      <c r="F1576" s="38"/>
      <c r="G1576" s="38"/>
      <c r="H1576" s="13"/>
      <c r="I1576" s="95" t="s">
        <v>90</v>
      </c>
      <c r="J1576" s="96"/>
      <c r="K1576" s="97">
        <v>1.35</v>
      </c>
      <c r="L1576" s="98"/>
      <c r="M1576" s="23">
        <f>K1576*12*I1546</f>
        <v>6167.3400000000011</v>
      </c>
    </row>
    <row r="1577" spans="1:13" x14ac:dyDescent="0.25">
      <c r="A1577" s="36" t="s">
        <v>41</v>
      </c>
      <c r="B1577" s="37"/>
      <c r="C1577" s="38"/>
      <c r="D1577" s="38"/>
      <c r="E1577" s="38"/>
      <c r="F1577" s="38"/>
      <c r="G1577" s="38"/>
      <c r="H1577" s="13"/>
      <c r="I1577" s="39"/>
      <c r="J1577" s="15"/>
      <c r="K1577" s="40"/>
      <c r="L1577" s="41"/>
      <c r="M1577" s="23"/>
    </row>
    <row r="1578" spans="1:13" x14ac:dyDescent="0.25">
      <c r="A1578" s="36" t="s">
        <v>42</v>
      </c>
      <c r="B1578" s="37"/>
      <c r="C1578" s="38"/>
      <c r="D1578" s="38"/>
      <c r="E1578" s="38"/>
      <c r="F1578" s="38"/>
      <c r="G1578" s="38"/>
      <c r="H1578" s="13"/>
      <c r="I1578" s="95" t="s">
        <v>43</v>
      </c>
      <c r="J1578" s="96"/>
      <c r="K1578" s="97">
        <v>0.09</v>
      </c>
      <c r="L1578" s="98"/>
      <c r="M1578" s="23">
        <f>K1578*12*I1546</f>
        <v>411.15600000000001</v>
      </c>
    </row>
    <row r="1579" spans="1:13" x14ac:dyDescent="0.25">
      <c r="A1579" s="36" t="s">
        <v>44</v>
      </c>
      <c r="B1579" s="37"/>
      <c r="C1579" s="38"/>
      <c r="D1579" s="38"/>
      <c r="E1579" s="38"/>
      <c r="F1579" s="38"/>
      <c r="G1579" s="38"/>
      <c r="H1579" s="13"/>
      <c r="I1579" s="39"/>
      <c r="J1579" s="15"/>
      <c r="K1579" s="40"/>
      <c r="L1579" s="41"/>
      <c r="M1579" s="23"/>
    </row>
    <row r="1580" spans="1:13" x14ac:dyDescent="0.25">
      <c r="A1580" s="36" t="s">
        <v>45</v>
      </c>
      <c r="B1580" s="37"/>
      <c r="C1580" s="38"/>
      <c r="D1580" s="38"/>
      <c r="E1580" s="38"/>
      <c r="F1580" s="38"/>
      <c r="G1580" s="38"/>
      <c r="H1580" s="13"/>
      <c r="I1580" s="95" t="s">
        <v>43</v>
      </c>
      <c r="J1580" s="96"/>
      <c r="K1580" s="97">
        <v>0.06</v>
      </c>
      <c r="L1580" s="98"/>
      <c r="M1580" s="23">
        <f>K1580*12*I1546</f>
        <v>274.10399999999998</v>
      </c>
    </row>
    <row r="1581" spans="1:13" x14ac:dyDescent="0.25">
      <c r="A1581" s="42" t="s">
        <v>112</v>
      </c>
      <c r="B1581" s="37"/>
      <c r="C1581" s="38"/>
      <c r="D1581" s="38"/>
      <c r="E1581" s="38"/>
      <c r="F1581" s="38"/>
      <c r="G1581" s="38"/>
      <c r="H1581" s="13"/>
      <c r="I1581" s="95" t="s">
        <v>46</v>
      </c>
      <c r="J1581" s="96"/>
      <c r="K1581" s="99">
        <v>0.06</v>
      </c>
      <c r="L1581" s="100"/>
      <c r="M1581" s="21">
        <f>K1581*12*I1546</f>
        <v>274.10399999999998</v>
      </c>
    </row>
    <row r="1582" spans="1:13" ht="15.75" x14ac:dyDescent="0.25">
      <c r="A1582" s="85" t="s">
        <v>50</v>
      </c>
      <c r="B1582" s="86"/>
      <c r="C1582" s="86"/>
      <c r="D1582" s="86"/>
      <c r="E1582" s="86"/>
      <c r="F1582" s="86"/>
      <c r="G1582" s="86"/>
      <c r="H1582" s="87"/>
      <c r="I1582" s="34"/>
      <c r="J1582" s="32"/>
      <c r="K1582" s="101">
        <v>5.67</v>
      </c>
      <c r="L1582" s="102"/>
      <c r="M1582" s="35">
        <f>K1582*12*I1546</f>
        <v>25902.827999999998</v>
      </c>
    </row>
    <row r="1583" spans="1:13" x14ac:dyDescent="0.25">
      <c r="A1583" s="90" t="s">
        <v>59</v>
      </c>
      <c r="B1583" s="91"/>
      <c r="C1583" s="91"/>
      <c r="D1583" s="91"/>
      <c r="E1583" s="91"/>
      <c r="F1583" s="91"/>
      <c r="G1583" s="91"/>
      <c r="H1583" s="92"/>
      <c r="J1583" s="47"/>
      <c r="K1583" s="88">
        <f>K1552+K1556+K1559+K1562+K1563+K1582+K1574</f>
        <v>21.110000000000003</v>
      </c>
      <c r="L1583" s="89"/>
      <c r="M1583" s="21">
        <f>M1546+M1559+M1562+M1563+M1574+M1582</f>
        <v>96438.923999999985</v>
      </c>
    </row>
    <row r="1584" spans="1:13" x14ac:dyDescent="0.25">
      <c r="A1584" s="90" t="s">
        <v>60</v>
      </c>
      <c r="B1584" s="91"/>
      <c r="C1584" s="91"/>
      <c r="D1584" s="91"/>
      <c r="E1584" s="91"/>
      <c r="F1584" s="91"/>
      <c r="G1584" s="91"/>
      <c r="H1584" s="92"/>
      <c r="I1584" s="34"/>
      <c r="J1584" s="48"/>
      <c r="K1584" s="110">
        <v>13.34</v>
      </c>
      <c r="L1584" s="111"/>
      <c r="M1584" s="21">
        <f>K1584*12*I1546</f>
        <v>60942.455999999991</v>
      </c>
    </row>
    <row r="1585" spans="1:13" ht="15.75" x14ac:dyDescent="0.25">
      <c r="A1585" s="85" t="s">
        <v>61</v>
      </c>
      <c r="B1585" s="86"/>
      <c r="C1585" s="86"/>
      <c r="D1585" s="86"/>
      <c r="E1585" s="86"/>
      <c r="F1585" s="86"/>
      <c r="G1585" s="86"/>
      <c r="H1585" s="87"/>
      <c r="I1585" s="34"/>
      <c r="J1585" s="32"/>
      <c r="K1585" s="88">
        <v>3.45</v>
      </c>
      <c r="L1585" s="89"/>
      <c r="M1585" s="21">
        <f>K1585*12*I1546</f>
        <v>15760.980000000001</v>
      </c>
    </row>
    <row r="1586" spans="1:13" ht="15.75" x14ac:dyDescent="0.25">
      <c r="A1586" s="85" t="s">
        <v>62</v>
      </c>
      <c r="B1586" s="86"/>
      <c r="C1586" s="86"/>
      <c r="D1586" s="86"/>
      <c r="E1586" s="86"/>
      <c r="F1586" s="86"/>
      <c r="G1586" s="86"/>
      <c r="H1586" s="87"/>
      <c r="I1586" s="34"/>
      <c r="J1586" s="32"/>
      <c r="K1586" s="88">
        <v>0.81</v>
      </c>
      <c r="L1586" s="89"/>
      <c r="M1586" s="21">
        <f>K1586*12*I1546</f>
        <v>3700.404</v>
      </c>
    </row>
    <row r="1587" spans="1:13" x14ac:dyDescent="0.25">
      <c r="A1587" s="90" t="s">
        <v>92</v>
      </c>
      <c r="B1587" s="91"/>
      <c r="C1587" s="91"/>
      <c r="D1587" s="91"/>
      <c r="E1587" s="91"/>
      <c r="F1587" s="91"/>
      <c r="G1587" s="91"/>
      <c r="H1587" s="92"/>
      <c r="I1587" s="34"/>
      <c r="J1587" s="32"/>
      <c r="K1587" s="93">
        <v>1.32</v>
      </c>
      <c r="L1587" s="94"/>
      <c r="M1587" s="21">
        <f>K1587*12*I1546</f>
        <v>6030.2879999999996</v>
      </c>
    </row>
    <row r="1588" spans="1:13" ht="15.75" x14ac:dyDescent="0.25">
      <c r="A1588" s="49" t="s">
        <v>107</v>
      </c>
      <c r="B1588" s="50"/>
      <c r="C1588" s="50"/>
      <c r="D1588" s="50"/>
      <c r="E1588" s="50"/>
      <c r="F1588" s="50"/>
      <c r="G1588" s="50"/>
      <c r="H1588" s="51"/>
      <c r="I1588" s="34"/>
      <c r="J1588" s="32"/>
      <c r="K1588" s="88">
        <v>0</v>
      </c>
      <c r="L1588" s="89"/>
      <c r="M1588" s="21">
        <v>0</v>
      </c>
    </row>
    <row r="1589" spans="1:13" ht="15.75" x14ac:dyDescent="0.25">
      <c r="A1589" s="49" t="s">
        <v>63</v>
      </c>
      <c r="B1589" s="50"/>
      <c r="C1589" s="50"/>
      <c r="D1589" s="50"/>
      <c r="E1589" s="50"/>
      <c r="F1589" s="50"/>
      <c r="G1589" s="50"/>
      <c r="H1589" s="51"/>
      <c r="I1589" s="34"/>
      <c r="J1589" s="32"/>
      <c r="K1589" s="88">
        <v>7.0000000000000007E-2</v>
      </c>
      <c r="L1589" s="89"/>
      <c r="M1589" s="21">
        <f>K1589*12*I1546</f>
        <v>319.78800000000001</v>
      </c>
    </row>
    <row r="1590" spans="1:13" ht="15.75" x14ac:dyDescent="0.25">
      <c r="A1590" s="49" t="s">
        <v>64</v>
      </c>
      <c r="B1590" s="50"/>
      <c r="C1590" s="50"/>
      <c r="D1590" s="50"/>
      <c r="E1590" s="50"/>
      <c r="F1590" s="50"/>
      <c r="G1590" s="50"/>
      <c r="H1590" s="51"/>
      <c r="I1590" s="34"/>
      <c r="J1590" s="32"/>
      <c r="K1590" s="88">
        <v>0.17</v>
      </c>
      <c r="L1590" s="89"/>
      <c r="M1590" s="21">
        <f>K1590*12*I1546</f>
        <v>776.62800000000004</v>
      </c>
    </row>
    <row r="1591" spans="1:13" x14ac:dyDescent="0.25">
      <c r="A1591" s="90" t="s">
        <v>65</v>
      </c>
      <c r="B1591" s="91"/>
      <c r="C1591" s="91"/>
      <c r="D1591" s="91"/>
      <c r="E1591" s="91"/>
      <c r="F1591" s="91"/>
      <c r="G1591" s="91"/>
      <c r="H1591" s="92"/>
      <c r="I1591" s="34"/>
      <c r="J1591" s="48"/>
      <c r="K1591" s="88">
        <f>K1583+K1585+K1586+K1587+K1584+K1588+K1589+K1590</f>
        <v>40.270000000000003</v>
      </c>
      <c r="L1591" s="89"/>
      <c r="M1591" s="21">
        <f>M1583+M1584+M1585+M1586+M1587+M1588+M1589+M1590</f>
        <v>183969.46799999999</v>
      </c>
    </row>
    <row r="1592" spans="1:13" x14ac:dyDescent="0.25">
      <c r="M1592" s="5"/>
    </row>
    <row r="1593" spans="1:13" x14ac:dyDescent="0.25">
      <c r="A1593" s="119" t="s">
        <v>0</v>
      </c>
      <c r="B1593" s="119"/>
      <c r="C1593" s="119"/>
      <c r="D1593" s="119"/>
      <c r="E1593" s="119"/>
      <c r="F1593" s="119"/>
      <c r="G1593" s="119"/>
      <c r="H1593" s="119"/>
      <c r="I1593" s="119"/>
      <c r="J1593" s="119"/>
      <c r="K1593" s="119"/>
      <c r="L1593" s="119"/>
      <c r="M1593" s="5"/>
    </row>
    <row r="1594" spans="1:13" x14ac:dyDescent="0.25">
      <c r="A1594" s="120" t="s">
        <v>1</v>
      </c>
      <c r="B1594" s="120"/>
      <c r="C1594" s="120"/>
      <c r="D1594" s="120"/>
      <c r="E1594" s="120"/>
      <c r="F1594" s="120"/>
      <c r="G1594" s="120"/>
      <c r="H1594" s="120"/>
      <c r="I1594" s="120"/>
      <c r="J1594" s="120"/>
      <c r="K1594" s="120"/>
      <c r="L1594" s="120"/>
      <c r="M1594" s="120"/>
    </row>
    <row r="1595" spans="1:13" x14ac:dyDescent="0.25">
      <c r="A1595" s="121" t="s">
        <v>134</v>
      </c>
      <c r="B1595" s="121"/>
      <c r="C1595" s="121"/>
      <c r="D1595" s="121"/>
      <c r="E1595" s="121"/>
      <c r="F1595" s="121"/>
      <c r="G1595" s="121"/>
      <c r="H1595" s="121"/>
      <c r="I1595" s="121"/>
      <c r="J1595" s="121"/>
      <c r="K1595" s="121"/>
      <c r="L1595" s="121"/>
      <c r="M1595" s="121"/>
    </row>
    <row r="1596" spans="1:13" x14ac:dyDescent="0.25">
      <c r="A1596" s="6"/>
      <c r="B1596" s="7"/>
      <c r="C1596" s="7" t="s">
        <v>3</v>
      </c>
      <c r="D1596" s="7"/>
      <c r="E1596" s="7"/>
      <c r="F1596" s="7"/>
      <c r="G1596" s="7"/>
      <c r="H1596" s="8"/>
      <c r="I1596" s="7" t="s">
        <v>4</v>
      </c>
      <c r="J1596" s="8"/>
      <c r="K1596" s="9" t="s">
        <v>5</v>
      </c>
      <c r="L1596" s="10"/>
      <c r="M1596" s="11"/>
    </row>
    <row r="1597" spans="1:13" x14ac:dyDescent="0.25">
      <c r="A1597" s="12"/>
      <c r="B1597" s="2"/>
      <c r="C1597" s="2"/>
      <c r="D1597" s="2"/>
      <c r="E1597" s="2"/>
      <c r="F1597" s="2"/>
      <c r="G1597" s="2"/>
      <c r="H1597" s="13"/>
      <c r="I1597" s="2"/>
      <c r="J1597" s="13"/>
      <c r="K1597" s="14" t="s">
        <v>7</v>
      </c>
      <c r="L1597" s="15"/>
      <c r="M1597" s="16" t="s">
        <v>8</v>
      </c>
    </row>
    <row r="1598" spans="1:13" x14ac:dyDescent="0.25">
      <c r="A1598" s="17"/>
      <c r="B1598" s="18"/>
      <c r="C1598" s="18"/>
      <c r="D1598" s="18"/>
      <c r="E1598" s="18"/>
      <c r="F1598" s="18"/>
      <c r="G1598" s="18"/>
      <c r="H1598" s="19"/>
      <c r="I1598" s="122" t="s">
        <v>9</v>
      </c>
      <c r="J1598" s="123"/>
      <c r="K1598" s="18" t="s">
        <v>10</v>
      </c>
      <c r="L1598" s="19"/>
      <c r="M1598" s="20" t="s">
        <v>11</v>
      </c>
    </row>
    <row r="1599" spans="1:13" x14ac:dyDescent="0.25">
      <c r="A1599" s="90"/>
      <c r="B1599" s="91"/>
      <c r="C1599" s="91"/>
      <c r="D1599" s="91"/>
      <c r="E1599" s="91"/>
      <c r="F1599" s="91"/>
      <c r="G1599" s="91"/>
      <c r="H1599" s="92"/>
      <c r="I1599" s="124">
        <v>366.4</v>
      </c>
      <c r="J1599" s="125"/>
      <c r="K1599" s="126">
        <f>K1605+K1609</f>
        <v>8.98</v>
      </c>
      <c r="L1599" s="145"/>
      <c r="M1599" s="21">
        <f>M1605+M1609</f>
        <v>39483.263999999996</v>
      </c>
    </row>
    <row r="1600" spans="1:13" x14ac:dyDescent="0.25">
      <c r="A1600" s="22" t="s">
        <v>13</v>
      </c>
      <c r="F1600" s="2"/>
      <c r="H1600" s="13"/>
      <c r="J1600" s="13"/>
      <c r="L1600" s="13"/>
      <c r="M1600" s="23"/>
    </row>
    <row r="1601" spans="1:13" x14ac:dyDescent="0.25">
      <c r="A1601" s="22" t="s">
        <v>14</v>
      </c>
      <c r="F1601" s="2"/>
      <c r="H1601" s="13"/>
      <c r="J1601" s="13"/>
      <c r="L1601" s="13"/>
      <c r="M1601" s="23"/>
    </row>
    <row r="1602" spans="1:13" x14ac:dyDescent="0.25">
      <c r="A1602" s="24" t="s">
        <v>15</v>
      </c>
      <c r="B1602" s="25"/>
      <c r="C1602" s="25"/>
      <c r="D1602" s="25"/>
      <c r="E1602" s="25"/>
      <c r="F1602" s="26"/>
      <c r="G1602" s="25"/>
      <c r="H1602" s="27"/>
      <c r="J1602" s="13"/>
      <c r="L1602" s="13"/>
      <c r="M1602" s="23"/>
    </row>
    <row r="1603" spans="1:13" x14ac:dyDescent="0.25">
      <c r="A1603" s="24" t="s">
        <v>16</v>
      </c>
      <c r="B1603" s="25"/>
      <c r="C1603" s="25"/>
      <c r="D1603" s="25"/>
      <c r="E1603" s="25"/>
      <c r="F1603" s="26"/>
      <c r="G1603" s="25"/>
      <c r="H1603" s="27"/>
      <c r="J1603" s="13"/>
      <c r="L1603" s="13"/>
      <c r="M1603" s="23"/>
    </row>
    <row r="1604" spans="1:13" x14ac:dyDescent="0.25">
      <c r="A1604" s="24" t="s">
        <v>122</v>
      </c>
      <c r="B1604" s="25"/>
      <c r="C1604" s="25"/>
      <c r="D1604" s="25"/>
      <c r="E1604" s="25"/>
      <c r="F1604" s="26"/>
      <c r="G1604" s="25"/>
      <c r="H1604" s="27"/>
      <c r="J1604" s="13"/>
      <c r="L1604" s="13"/>
      <c r="M1604" s="23"/>
    </row>
    <row r="1605" spans="1:13" x14ac:dyDescent="0.25">
      <c r="A1605" s="24"/>
      <c r="B1605" s="25"/>
      <c r="C1605" s="25"/>
      <c r="D1605" s="25"/>
      <c r="E1605" s="25"/>
      <c r="F1605" s="26"/>
      <c r="G1605" s="25"/>
      <c r="H1605" s="27"/>
      <c r="J1605" s="13"/>
      <c r="K1605" s="112">
        <v>4.93</v>
      </c>
      <c r="L1605" s="113"/>
      <c r="M1605" s="23">
        <f>K1605*I1599*12</f>
        <v>21676.223999999998</v>
      </c>
    </row>
    <row r="1606" spans="1:13" x14ac:dyDescent="0.25">
      <c r="A1606" s="22" t="s">
        <v>22</v>
      </c>
      <c r="B1606" s="25"/>
      <c r="C1606" s="25"/>
      <c r="D1606" s="25"/>
      <c r="E1606" s="25"/>
      <c r="F1606" s="26"/>
      <c r="G1606" s="25"/>
      <c r="H1606" s="27"/>
      <c r="J1606" s="13"/>
      <c r="L1606" s="13"/>
      <c r="M1606" s="23"/>
    </row>
    <row r="1607" spans="1:13" x14ac:dyDescent="0.25">
      <c r="A1607" s="24" t="s">
        <v>23</v>
      </c>
      <c r="B1607" s="25"/>
      <c r="C1607" s="25"/>
      <c r="D1607" s="25"/>
      <c r="E1607" s="25"/>
      <c r="F1607" s="26"/>
      <c r="G1607" s="25"/>
      <c r="H1607" s="27"/>
      <c r="J1607" s="13"/>
      <c r="L1607" s="13"/>
      <c r="M1607" s="23"/>
    </row>
    <row r="1608" spans="1:13" x14ac:dyDescent="0.25">
      <c r="A1608" s="24" t="s">
        <v>69</v>
      </c>
      <c r="B1608" s="25"/>
      <c r="C1608" s="25"/>
      <c r="D1608" s="25"/>
      <c r="E1608" s="25"/>
      <c r="F1608" s="26"/>
      <c r="G1608" s="25"/>
      <c r="H1608" s="27"/>
      <c r="J1608" s="13"/>
      <c r="L1608" s="13"/>
      <c r="M1608" s="23"/>
    </row>
    <row r="1609" spans="1:13" x14ac:dyDescent="0.25">
      <c r="A1609" s="24"/>
      <c r="B1609" s="25"/>
      <c r="C1609" s="25"/>
      <c r="D1609" s="25"/>
      <c r="E1609" s="25"/>
      <c r="F1609" s="26"/>
      <c r="G1609" s="25"/>
      <c r="H1609" s="27"/>
      <c r="I1609" s="17"/>
      <c r="J1609" s="19"/>
      <c r="K1609" s="138">
        <v>4.05</v>
      </c>
      <c r="L1609" s="139"/>
      <c r="M1609" s="21">
        <f>K1609*I1599*12</f>
        <v>17807.039999999997</v>
      </c>
    </row>
    <row r="1610" spans="1:13" x14ac:dyDescent="0.25">
      <c r="A1610" s="128" t="s">
        <v>28</v>
      </c>
      <c r="B1610" s="129"/>
      <c r="C1610" s="129"/>
      <c r="D1610" s="129"/>
      <c r="E1610" s="129"/>
      <c r="F1610" s="129"/>
      <c r="G1610" s="129"/>
      <c r="H1610" s="130"/>
      <c r="I1610" s="2" t="s">
        <v>29</v>
      </c>
      <c r="J1610" s="13"/>
      <c r="K1610" s="2"/>
      <c r="L1610" s="13"/>
      <c r="M1610" s="23"/>
    </row>
    <row r="1611" spans="1:13" x14ac:dyDescent="0.25">
      <c r="A1611" s="12"/>
      <c r="B1611" s="2"/>
      <c r="C1611" s="2"/>
      <c r="D1611" s="2"/>
      <c r="E1611" s="2"/>
      <c r="F1611" s="2"/>
      <c r="G1611" s="2"/>
      <c r="H1611" s="13"/>
      <c r="I1611" s="2" t="s">
        <v>30</v>
      </c>
      <c r="J1611" s="13"/>
      <c r="K1611" s="2"/>
      <c r="L1611" s="13"/>
      <c r="M1611" s="23"/>
    </row>
    <row r="1612" spans="1:13" x14ac:dyDescent="0.25">
      <c r="A1612" s="12"/>
      <c r="B1612" s="2"/>
      <c r="C1612" s="2"/>
      <c r="D1612" s="2"/>
      <c r="E1612" s="2"/>
      <c r="F1612" s="2"/>
      <c r="G1612" s="2"/>
      <c r="H1612" s="13"/>
      <c r="I1612" s="2" t="s">
        <v>31</v>
      </c>
      <c r="J1612" s="13"/>
      <c r="K1612" s="108">
        <v>1.1200000000000001</v>
      </c>
      <c r="L1612" s="109"/>
      <c r="M1612" s="23">
        <f>K1612*12*I1599</f>
        <v>4924.4160000000002</v>
      </c>
    </row>
    <row r="1613" spans="1:13" x14ac:dyDescent="0.25">
      <c r="A1613" s="12"/>
      <c r="B1613" s="2"/>
      <c r="C1613" s="2"/>
      <c r="D1613" s="2"/>
      <c r="E1613" s="2"/>
      <c r="F1613" s="2"/>
      <c r="G1613" s="2"/>
      <c r="H1613" s="13"/>
      <c r="I1613" s="2" t="s">
        <v>32</v>
      </c>
      <c r="J1613" s="13"/>
      <c r="K1613" s="2"/>
      <c r="L1613" s="13"/>
      <c r="M1613" s="23"/>
    </row>
    <row r="1614" spans="1:13" x14ac:dyDescent="0.25">
      <c r="A1614" s="17"/>
      <c r="B1614" s="18"/>
      <c r="C1614" s="18"/>
      <c r="D1614" s="18"/>
      <c r="E1614" s="18"/>
      <c r="F1614" s="18"/>
      <c r="G1614" s="18"/>
      <c r="H1614" s="19"/>
      <c r="I1614" s="18" t="s">
        <v>33</v>
      </c>
      <c r="J1614" s="19"/>
      <c r="K1614" s="18"/>
      <c r="L1614" s="19"/>
      <c r="M1614" s="21"/>
    </row>
    <row r="1615" spans="1:13" x14ac:dyDescent="0.25">
      <c r="A1615" s="131" t="s">
        <v>74</v>
      </c>
      <c r="B1615" s="132"/>
      <c r="C1615" s="132"/>
      <c r="D1615" s="132"/>
      <c r="E1615" s="132"/>
      <c r="F1615" s="132"/>
      <c r="G1615" s="132"/>
      <c r="H1615" s="133"/>
      <c r="I1615" s="52"/>
      <c r="J1615" s="13"/>
      <c r="K1615" s="149">
        <f>K1616+K1622</f>
        <v>1.8900000000000001</v>
      </c>
      <c r="L1615" s="150"/>
      <c r="M1615" s="53">
        <f>M1616+M1622</f>
        <v>8309.9520000000011</v>
      </c>
    </row>
    <row r="1616" spans="1:13" x14ac:dyDescent="0.25">
      <c r="A1616" s="114" t="s">
        <v>75</v>
      </c>
      <c r="B1616" s="115"/>
      <c r="C1616" s="115"/>
      <c r="D1616" s="115"/>
      <c r="E1616" s="115"/>
      <c r="F1616" s="115"/>
      <c r="G1616" s="115"/>
      <c r="H1616" s="116"/>
      <c r="J1616" s="13"/>
      <c r="K1616" s="108">
        <f>K1617+K1618+K1619+K1621</f>
        <v>1.1100000000000001</v>
      </c>
      <c r="L1616" s="109"/>
      <c r="M1616" s="46">
        <f>M1617+M1618+M1619+M1621</f>
        <v>4880.4480000000003</v>
      </c>
    </row>
    <row r="1617" spans="1:13" x14ac:dyDescent="0.25">
      <c r="A1617" s="12" t="s">
        <v>76</v>
      </c>
      <c r="H1617" s="13"/>
      <c r="I1617" t="s">
        <v>77</v>
      </c>
      <c r="J1617" s="13"/>
      <c r="K1617" s="112">
        <v>0.81</v>
      </c>
      <c r="L1617" s="113"/>
      <c r="M1617" s="23">
        <f>K1617*12*I1599</f>
        <v>3561.4079999999999</v>
      </c>
    </row>
    <row r="1618" spans="1:13" x14ac:dyDescent="0.25">
      <c r="A1618" s="12" t="s">
        <v>78</v>
      </c>
      <c r="H1618" s="13"/>
      <c r="I1618" t="s">
        <v>79</v>
      </c>
      <c r="J1618" s="13"/>
      <c r="K1618" s="112">
        <v>0.18</v>
      </c>
      <c r="L1618" s="113"/>
      <c r="M1618" s="23">
        <f>K1618*12*I1599</f>
        <v>791.42399999999998</v>
      </c>
    </row>
    <row r="1619" spans="1:13" x14ac:dyDescent="0.25">
      <c r="A1619" s="12" t="s">
        <v>80</v>
      </c>
      <c r="H1619" s="13"/>
      <c r="I1619" t="s">
        <v>81</v>
      </c>
      <c r="J1619" s="13"/>
      <c r="K1619" s="112">
        <v>0.08</v>
      </c>
      <c r="L1619" s="113"/>
      <c r="M1619" s="23">
        <f>K1619*12*I1599</f>
        <v>351.74399999999997</v>
      </c>
    </row>
    <row r="1620" spans="1:13" x14ac:dyDescent="0.25">
      <c r="A1620" s="12" t="s">
        <v>82</v>
      </c>
      <c r="H1620" s="13"/>
      <c r="J1620" s="13"/>
      <c r="L1620" s="13"/>
      <c r="M1620" s="23"/>
    </row>
    <row r="1621" spans="1:13" x14ac:dyDescent="0.25">
      <c r="A1621" s="12" t="s">
        <v>83</v>
      </c>
      <c r="H1621" s="13"/>
      <c r="I1621" t="s">
        <v>84</v>
      </c>
      <c r="J1621" s="13"/>
      <c r="K1621" s="112">
        <v>0.04</v>
      </c>
      <c r="L1621" s="113"/>
      <c r="M1621" s="23">
        <f>K1621*12*I1599</f>
        <v>175.87199999999999</v>
      </c>
    </row>
    <row r="1622" spans="1:13" x14ac:dyDescent="0.25">
      <c r="A1622" s="114" t="s">
        <v>85</v>
      </c>
      <c r="B1622" s="115"/>
      <c r="C1622" s="115"/>
      <c r="D1622" s="115"/>
      <c r="E1622" s="115"/>
      <c r="F1622" s="115"/>
      <c r="G1622" s="115"/>
      <c r="H1622" s="116"/>
      <c r="J1622" s="13"/>
      <c r="K1622" s="108">
        <f>K1623+K1624+K1625</f>
        <v>0.78</v>
      </c>
      <c r="L1622" s="109"/>
      <c r="M1622" s="46">
        <f>M1623+M1624+M1625</f>
        <v>3429.5039999999999</v>
      </c>
    </row>
    <row r="1623" spans="1:13" x14ac:dyDescent="0.25">
      <c r="A1623" s="12" t="s">
        <v>86</v>
      </c>
      <c r="H1623" s="13"/>
      <c r="I1623" t="s">
        <v>81</v>
      </c>
      <c r="J1623" s="13"/>
      <c r="K1623" s="112">
        <v>0.28000000000000003</v>
      </c>
      <c r="L1623" s="113"/>
      <c r="M1623" s="23">
        <f>K1623*12*I1599</f>
        <v>1231.104</v>
      </c>
    </row>
    <row r="1624" spans="1:13" x14ac:dyDescent="0.25">
      <c r="A1624" s="12" t="s">
        <v>87</v>
      </c>
      <c r="H1624" s="13"/>
      <c r="I1624" t="s">
        <v>35</v>
      </c>
      <c r="J1624" s="13"/>
      <c r="K1624" s="112">
        <v>0.46</v>
      </c>
      <c r="L1624" s="113"/>
      <c r="M1624" s="23">
        <f>K1624*12*I1599</f>
        <v>2022.528</v>
      </c>
    </row>
    <row r="1625" spans="1:13" x14ac:dyDescent="0.25">
      <c r="A1625" s="12" t="s">
        <v>88</v>
      </c>
      <c r="H1625" s="13"/>
      <c r="I1625" t="s">
        <v>81</v>
      </c>
      <c r="J1625" s="13"/>
      <c r="K1625" s="138">
        <v>0.04</v>
      </c>
      <c r="L1625" s="139"/>
      <c r="M1625" s="21">
        <f>K1625*12*I1599</f>
        <v>175.87199999999999</v>
      </c>
    </row>
    <row r="1626" spans="1:13" ht="15.75" x14ac:dyDescent="0.25">
      <c r="A1626" s="85" t="s">
        <v>36</v>
      </c>
      <c r="B1626" s="86"/>
      <c r="C1626" s="86"/>
      <c r="D1626" s="86"/>
      <c r="E1626" s="86"/>
      <c r="F1626" s="86"/>
      <c r="G1626" s="86"/>
      <c r="H1626" s="87"/>
      <c r="I1626" s="34"/>
      <c r="J1626" s="32"/>
      <c r="K1626" s="88">
        <f>K1627+K1628+K1630+K1632+K1633</f>
        <v>2.13</v>
      </c>
      <c r="L1626" s="89"/>
      <c r="M1626" s="35">
        <f>M1627+M1628+M1630+M1632+M1633</f>
        <v>9365.1840000000011</v>
      </c>
    </row>
    <row r="1627" spans="1:13" x14ac:dyDescent="0.25">
      <c r="A1627" s="36" t="s">
        <v>89</v>
      </c>
      <c r="B1627" s="37"/>
      <c r="C1627" s="38"/>
      <c r="D1627" s="38"/>
      <c r="E1627" s="38"/>
      <c r="F1627" s="38"/>
      <c r="G1627" s="38"/>
      <c r="H1627" s="13"/>
      <c r="I1627" s="95" t="s">
        <v>38</v>
      </c>
      <c r="J1627" s="96"/>
      <c r="K1627" s="117">
        <v>0.56999999999999995</v>
      </c>
      <c r="L1627" s="118"/>
      <c r="M1627" s="23">
        <f>K1627*12*I1599</f>
        <v>2506.1759999999999</v>
      </c>
    </row>
    <row r="1628" spans="1:13" x14ac:dyDescent="0.25">
      <c r="A1628" s="36" t="s">
        <v>39</v>
      </c>
      <c r="B1628" s="37"/>
      <c r="C1628" s="38"/>
      <c r="D1628" s="38"/>
      <c r="E1628" s="38"/>
      <c r="F1628" s="38"/>
      <c r="G1628" s="38"/>
      <c r="H1628" s="13"/>
      <c r="I1628" s="95" t="s">
        <v>90</v>
      </c>
      <c r="J1628" s="96"/>
      <c r="K1628" s="97">
        <v>1.35</v>
      </c>
      <c r="L1628" s="98"/>
      <c r="M1628" s="23">
        <f>K1628*12*I1599</f>
        <v>5935.68</v>
      </c>
    </row>
    <row r="1629" spans="1:13" x14ac:dyDescent="0.25">
      <c r="A1629" s="36" t="s">
        <v>41</v>
      </c>
      <c r="B1629" s="37"/>
      <c r="C1629" s="38"/>
      <c r="D1629" s="38"/>
      <c r="E1629" s="38"/>
      <c r="F1629" s="38"/>
      <c r="G1629" s="38"/>
      <c r="H1629" s="13"/>
      <c r="I1629" s="39"/>
      <c r="J1629" s="15"/>
      <c r="K1629" s="40"/>
      <c r="L1629" s="41"/>
      <c r="M1629" s="23"/>
    </row>
    <row r="1630" spans="1:13" x14ac:dyDescent="0.25">
      <c r="A1630" s="36" t="s">
        <v>42</v>
      </c>
      <c r="B1630" s="37"/>
      <c r="C1630" s="38"/>
      <c r="D1630" s="38"/>
      <c r="E1630" s="38"/>
      <c r="F1630" s="38"/>
      <c r="G1630" s="38"/>
      <c r="H1630" s="13"/>
      <c r="I1630" s="95" t="s">
        <v>43</v>
      </c>
      <c r="J1630" s="96"/>
      <c r="K1630" s="97">
        <v>0.09</v>
      </c>
      <c r="L1630" s="98"/>
      <c r="M1630" s="23">
        <f>K1630*12*I1599</f>
        <v>395.71199999999999</v>
      </c>
    </row>
    <row r="1631" spans="1:13" x14ac:dyDescent="0.25">
      <c r="A1631" s="36" t="s">
        <v>44</v>
      </c>
      <c r="B1631" s="37"/>
      <c r="C1631" s="38"/>
      <c r="D1631" s="38"/>
      <c r="E1631" s="38"/>
      <c r="F1631" s="38"/>
      <c r="G1631" s="38"/>
      <c r="H1631" s="13"/>
      <c r="I1631" s="39"/>
      <c r="J1631" s="15"/>
      <c r="K1631" s="40"/>
      <c r="L1631" s="41"/>
      <c r="M1631" s="23"/>
    </row>
    <row r="1632" spans="1:13" x14ac:dyDescent="0.25">
      <c r="A1632" s="36" t="s">
        <v>45</v>
      </c>
      <c r="B1632" s="37"/>
      <c r="C1632" s="38"/>
      <c r="D1632" s="38"/>
      <c r="E1632" s="38"/>
      <c r="F1632" s="38"/>
      <c r="G1632" s="38"/>
      <c r="H1632" s="13"/>
      <c r="I1632" s="95" t="s">
        <v>43</v>
      </c>
      <c r="J1632" s="96"/>
      <c r="K1632" s="97">
        <v>0.06</v>
      </c>
      <c r="L1632" s="98"/>
      <c r="M1632" s="23">
        <f>K1632*12*I1599</f>
        <v>263.80799999999999</v>
      </c>
    </row>
    <row r="1633" spans="1:13" x14ac:dyDescent="0.25">
      <c r="A1633" s="42" t="s">
        <v>112</v>
      </c>
      <c r="B1633" s="37"/>
      <c r="C1633" s="38"/>
      <c r="D1633" s="38"/>
      <c r="E1633" s="38"/>
      <c r="F1633" s="38"/>
      <c r="G1633" s="38"/>
      <c r="H1633" s="13"/>
      <c r="I1633" s="95" t="s">
        <v>46</v>
      </c>
      <c r="J1633" s="96"/>
      <c r="K1633" s="99">
        <v>0.06</v>
      </c>
      <c r="L1633" s="100"/>
      <c r="M1633" s="21">
        <f>K1633*12*I1599</f>
        <v>263.80799999999999</v>
      </c>
    </row>
    <row r="1634" spans="1:13" ht="15.75" x14ac:dyDescent="0.25">
      <c r="A1634" s="85" t="s">
        <v>50</v>
      </c>
      <c r="B1634" s="86"/>
      <c r="C1634" s="86"/>
      <c r="D1634" s="86"/>
      <c r="E1634" s="86"/>
      <c r="F1634" s="86"/>
      <c r="G1634" s="86"/>
      <c r="H1634" s="87"/>
      <c r="I1634" s="34"/>
      <c r="J1634" s="32"/>
      <c r="K1634" s="101">
        <v>5.67</v>
      </c>
      <c r="L1634" s="102"/>
      <c r="M1634" s="35">
        <f>K1634*12*I1599</f>
        <v>24929.855999999996</v>
      </c>
    </row>
    <row r="1635" spans="1:13" x14ac:dyDescent="0.25">
      <c r="A1635" s="90" t="s">
        <v>59</v>
      </c>
      <c r="B1635" s="91"/>
      <c r="C1635" s="91"/>
      <c r="D1635" s="91"/>
      <c r="E1635" s="91"/>
      <c r="F1635" s="91"/>
      <c r="G1635" s="91"/>
      <c r="H1635" s="92"/>
      <c r="J1635" s="47"/>
      <c r="K1635" s="88">
        <f>K1605+K1609+K1612+K1615+K1634+K1626</f>
        <v>19.790000000000003</v>
      </c>
      <c r="L1635" s="89"/>
      <c r="M1635" s="21">
        <f>M1599+M1612+M1615+M1626+M1634</f>
        <v>87012.671999999991</v>
      </c>
    </row>
    <row r="1636" spans="1:13" x14ac:dyDescent="0.25">
      <c r="A1636" s="90" t="s">
        <v>60</v>
      </c>
      <c r="B1636" s="91"/>
      <c r="C1636" s="91"/>
      <c r="D1636" s="91"/>
      <c r="E1636" s="91"/>
      <c r="F1636" s="91"/>
      <c r="G1636" s="91"/>
      <c r="H1636" s="92"/>
      <c r="I1636" s="34"/>
      <c r="J1636" s="48"/>
      <c r="K1636" s="110">
        <v>15.79</v>
      </c>
      <c r="L1636" s="111"/>
      <c r="M1636" s="21">
        <f>K1636*12*I1599</f>
        <v>69425.471999999994</v>
      </c>
    </row>
    <row r="1637" spans="1:13" ht="15.75" x14ac:dyDescent="0.25">
      <c r="A1637" s="85" t="s">
        <v>61</v>
      </c>
      <c r="B1637" s="86"/>
      <c r="C1637" s="86"/>
      <c r="D1637" s="86"/>
      <c r="E1637" s="86"/>
      <c r="F1637" s="86"/>
      <c r="G1637" s="86"/>
      <c r="H1637" s="87"/>
      <c r="I1637" s="34"/>
      <c r="J1637" s="32"/>
      <c r="K1637" s="88">
        <v>3.45</v>
      </c>
      <c r="L1637" s="89"/>
      <c r="M1637" s="21">
        <f>K1637*12*I1599</f>
        <v>15168.960000000001</v>
      </c>
    </row>
    <row r="1638" spans="1:13" ht="15.75" x14ac:dyDescent="0.25">
      <c r="A1638" s="85" t="s">
        <v>62</v>
      </c>
      <c r="B1638" s="86"/>
      <c r="C1638" s="86"/>
      <c r="D1638" s="86"/>
      <c r="E1638" s="86"/>
      <c r="F1638" s="86"/>
      <c r="G1638" s="86"/>
      <c r="H1638" s="87"/>
      <c r="I1638" s="34"/>
      <c r="J1638" s="32"/>
      <c r="K1638" s="88">
        <v>0.81</v>
      </c>
      <c r="L1638" s="89"/>
      <c r="M1638" s="21">
        <f>K1638*12*I1599</f>
        <v>3561.4079999999999</v>
      </c>
    </row>
    <row r="1639" spans="1:13" ht="15.75" x14ac:dyDescent="0.25">
      <c r="A1639" s="49" t="s">
        <v>107</v>
      </c>
      <c r="B1639" s="50"/>
      <c r="C1639" s="50"/>
      <c r="D1639" s="50"/>
      <c r="E1639" s="50"/>
      <c r="F1639" s="50"/>
      <c r="G1639" s="50"/>
      <c r="H1639" s="51"/>
      <c r="I1639" s="34"/>
      <c r="J1639" s="32"/>
      <c r="K1639" s="88">
        <v>0</v>
      </c>
      <c r="L1639" s="89"/>
      <c r="M1639" s="21">
        <v>0</v>
      </c>
    </row>
    <row r="1640" spans="1:13" ht="15.75" x14ac:dyDescent="0.25">
      <c r="A1640" s="49" t="s">
        <v>63</v>
      </c>
      <c r="B1640" s="50"/>
      <c r="C1640" s="50"/>
      <c r="D1640" s="50"/>
      <c r="E1640" s="50"/>
      <c r="F1640" s="50"/>
      <c r="G1640" s="50"/>
      <c r="H1640" s="51"/>
      <c r="I1640" s="34"/>
      <c r="J1640" s="32"/>
      <c r="K1640" s="88">
        <v>0.05</v>
      </c>
      <c r="L1640" s="89"/>
      <c r="M1640" s="21">
        <f>K1640*12*I1599</f>
        <v>219.84000000000003</v>
      </c>
    </row>
    <row r="1641" spans="1:13" ht="15.75" x14ac:dyDescent="0.25">
      <c r="A1641" s="49" t="s">
        <v>64</v>
      </c>
      <c r="B1641" s="50"/>
      <c r="C1641" s="50"/>
      <c r="D1641" s="50"/>
      <c r="E1641" s="50"/>
      <c r="F1641" s="50"/>
      <c r="G1641" s="50"/>
      <c r="H1641" s="51"/>
      <c r="I1641" s="34"/>
      <c r="J1641" s="32"/>
      <c r="K1641" s="88">
        <v>0.11</v>
      </c>
      <c r="L1641" s="89"/>
      <c r="M1641" s="21">
        <f>K1641*12*I1599</f>
        <v>483.64799999999997</v>
      </c>
    </row>
    <row r="1642" spans="1:13" x14ac:dyDescent="0.25">
      <c r="A1642" s="90" t="s">
        <v>65</v>
      </c>
      <c r="B1642" s="91"/>
      <c r="C1642" s="91"/>
      <c r="D1642" s="91"/>
      <c r="E1642" s="91"/>
      <c r="F1642" s="91"/>
      <c r="G1642" s="91"/>
      <c r="H1642" s="92"/>
      <c r="I1642" s="34"/>
      <c r="J1642" s="48"/>
      <c r="K1642" s="88">
        <f>K1635+K1637+K1638+K1636+K1639+K1640+K1641</f>
        <v>40</v>
      </c>
      <c r="L1642" s="89"/>
      <c r="M1642" s="21">
        <f>M1635+M1636+M1637+M1638+M1639+M1640+M1641</f>
        <v>175871.99999999994</v>
      </c>
    </row>
    <row r="1643" spans="1:13" x14ac:dyDescent="0.25">
      <c r="M1643" s="5"/>
    </row>
    <row r="1644" spans="1:13" x14ac:dyDescent="0.25">
      <c r="A1644" s="119" t="s">
        <v>0</v>
      </c>
      <c r="B1644" s="119"/>
      <c r="C1644" s="119"/>
      <c r="D1644" s="119"/>
      <c r="E1644" s="119"/>
      <c r="F1644" s="119"/>
      <c r="G1644" s="119"/>
      <c r="H1644" s="119"/>
      <c r="I1644" s="119"/>
      <c r="J1644" s="119"/>
      <c r="K1644" s="119"/>
      <c r="L1644" s="119"/>
      <c r="M1644" s="5"/>
    </row>
    <row r="1645" spans="1:13" x14ac:dyDescent="0.25">
      <c r="A1645" s="120" t="s">
        <v>1</v>
      </c>
      <c r="B1645" s="120"/>
      <c r="C1645" s="120"/>
      <c r="D1645" s="120"/>
      <c r="E1645" s="120"/>
      <c r="F1645" s="120"/>
      <c r="G1645" s="120"/>
      <c r="H1645" s="120"/>
      <c r="I1645" s="120"/>
      <c r="J1645" s="120"/>
      <c r="K1645" s="120"/>
      <c r="L1645" s="120"/>
      <c r="M1645" s="120"/>
    </row>
    <row r="1646" spans="1:13" x14ac:dyDescent="0.25">
      <c r="A1646" s="121" t="s">
        <v>135</v>
      </c>
      <c r="B1646" s="121"/>
      <c r="C1646" s="121"/>
      <c r="D1646" s="121"/>
      <c r="E1646" s="121"/>
      <c r="F1646" s="121"/>
      <c r="G1646" s="121"/>
      <c r="H1646" s="121"/>
      <c r="I1646" s="121"/>
      <c r="J1646" s="121"/>
      <c r="K1646" s="121"/>
      <c r="L1646" s="121"/>
      <c r="M1646" s="121"/>
    </row>
    <row r="1647" spans="1:13" x14ac:dyDescent="0.25">
      <c r="A1647" s="6"/>
      <c r="B1647" s="7"/>
      <c r="C1647" s="7" t="s">
        <v>3</v>
      </c>
      <c r="D1647" s="7"/>
      <c r="E1647" s="7"/>
      <c r="F1647" s="7"/>
      <c r="G1647" s="7"/>
      <c r="H1647" s="8"/>
      <c r="I1647" s="7" t="s">
        <v>4</v>
      </c>
      <c r="J1647" s="8"/>
      <c r="K1647" s="9" t="s">
        <v>5</v>
      </c>
      <c r="L1647" s="10"/>
      <c r="M1647" s="11"/>
    </row>
    <row r="1648" spans="1:13" x14ac:dyDescent="0.25">
      <c r="A1648" s="12"/>
      <c r="B1648" s="2"/>
      <c r="C1648" s="2"/>
      <c r="D1648" s="2"/>
      <c r="E1648" s="2"/>
      <c r="F1648" s="2"/>
      <c r="G1648" s="2"/>
      <c r="H1648" s="13"/>
      <c r="I1648" s="2"/>
      <c r="J1648" s="13"/>
      <c r="K1648" s="14" t="s">
        <v>7</v>
      </c>
      <c r="L1648" s="15"/>
      <c r="M1648" s="16" t="s">
        <v>8</v>
      </c>
    </row>
    <row r="1649" spans="1:13" x14ac:dyDescent="0.25">
      <c r="A1649" s="17"/>
      <c r="B1649" s="18"/>
      <c r="C1649" s="18"/>
      <c r="D1649" s="18"/>
      <c r="E1649" s="18"/>
      <c r="F1649" s="18"/>
      <c r="G1649" s="18"/>
      <c r="H1649" s="19"/>
      <c r="I1649" s="122" t="s">
        <v>9</v>
      </c>
      <c r="J1649" s="123"/>
      <c r="K1649" s="18" t="s">
        <v>10</v>
      </c>
      <c r="L1649" s="19"/>
      <c r="M1649" s="20" t="s">
        <v>11</v>
      </c>
    </row>
    <row r="1650" spans="1:13" x14ac:dyDescent="0.25">
      <c r="A1650" s="90"/>
      <c r="B1650" s="91"/>
      <c r="C1650" s="91"/>
      <c r="D1650" s="91"/>
      <c r="E1650" s="91"/>
      <c r="F1650" s="91"/>
      <c r="G1650" s="91"/>
      <c r="H1650" s="92"/>
      <c r="I1650" s="124">
        <v>509.5</v>
      </c>
      <c r="J1650" s="125"/>
      <c r="K1650" s="126">
        <f>K1656+K1660</f>
        <v>8.98</v>
      </c>
      <c r="L1650" s="145"/>
      <c r="M1650" s="21">
        <f>M1656+M1660</f>
        <v>54903.72</v>
      </c>
    </row>
    <row r="1651" spans="1:13" x14ac:dyDescent="0.25">
      <c r="A1651" s="22" t="s">
        <v>13</v>
      </c>
      <c r="F1651" s="2"/>
      <c r="H1651" s="13"/>
      <c r="J1651" s="13"/>
      <c r="L1651" s="13"/>
      <c r="M1651" s="23"/>
    </row>
    <row r="1652" spans="1:13" x14ac:dyDescent="0.25">
      <c r="A1652" s="22" t="s">
        <v>14</v>
      </c>
      <c r="F1652" s="2"/>
      <c r="H1652" s="13"/>
      <c r="J1652" s="13"/>
      <c r="L1652" s="13"/>
      <c r="M1652" s="23"/>
    </row>
    <row r="1653" spans="1:13" x14ac:dyDescent="0.25">
      <c r="A1653" s="24" t="s">
        <v>15</v>
      </c>
      <c r="B1653" s="25"/>
      <c r="C1653" s="25"/>
      <c r="D1653" s="25"/>
      <c r="E1653" s="25"/>
      <c r="F1653" s="26"/>
      <c r="G1653" s="25"/>
      <c r="H1653" s="27"/>
      <c r="J1653" s="13"/>
      <c r="L1653" s="13"/>
      <c r="M1653" s="23"/>
    </row>
    <row r="1654" spans="1:13" x14ac:dyDescent="0.25">
      <c r="A1654" s="24" t="s">
        <v>16</v>
      </c>
      <c r="B1654" s="25"/>
      <c r="C1654" s="25"/>
      <c r="D1654" s="25"/>
      <c r="E1654" s="25"/>
      <c r="F1654" s="26"/>
      <c r="G1654" s="25"/>
      <c r="H1654" s="27"/>
      <c r="J1654" s="13"/>
      <c r="L1654" s="13"/>
      <c r="M1654" s="23"/>
    </row>
    <row r="1655" spans="1:13" x14ac:dyDescent="0.25">
      <c r="A1655" s="24" t="s">
        <v>68</v>
      </c>
      <c r="B1655" s="25"/>
      <c r="C1655" s="25"/>
      <c r="D1655" s="25"/>
      <c r="E1655" s="25"/>
      <c r="F1655" s="26"/>
      <c r="G1655" s="25"/>
      <c r="H1655" s="27"/>
      <c r="J1655" s="13"/>
      <c r="L1655" s="13"/>
      <c r="M1655" s="23"/>
    </row>
    <row r="1656" spans="1:13" x14ac:dyDescent="0.25">
      <c r="A1656" s="24"/>
      <c r="B1656" s="25"/>
      <c r="C1656" s="25"/>
      <c r="D1656" s="25"/>
      <c r="E1656" s="25"/>
      <c r="F1656" s="26"/>
      <c r="G1656" s="25"/>
      <c r="H1656" s="27"/>
      <c r="J1656" s="13"/>
      <c r="K1656" s="112">
        <v>4.93</v>
      </c>
      <c r="L1656" s="113"/>
      <c r="M1656" s="23">
        <f>K1656*I1650*12</f>
        <v>30142.02</v>
      </c>
    </row>
    <row r="1657" spans="1:13" x14ac:dyDescent="0.25">
      <c r="A1657" s="22" t="s">
        <v>22</v>
      </c>
      <c r="B1657" s="25"/>
      <c r="C1657" s="25"/>
      <c r="D1657" s="25"/>
      <c r="E1657" s="25"/>
      <c r="F1657" s="26"/>
      <c r="G1657" s="25"/>
      <c r="H1657" s="27"/>
      <c r="J1657" s="13"/>
      <c r="L1657" s="13"/>
      <c r="M1657" s="23"/>
    </row>
    <row r="1658" spans="1:13" x14ac:dyDescent="0.25">
      <c r="A1658" s="24" t="s">
        <v>23</v>
      </c>
      <c r="B1658" s="25"/>
      <c r="C1658" s="25"/>
      <c r="D1658" s="25"/>
      <c r="E1658" s="25"/>
      <c r="F1658" s="26"/>
      <c r="G1658" s="25"/>
      <c r="H1658" s="27"/>
      <c r="J1658" s="13"/>
      <c r="L1658" s="13"/>
      <c r="M1658" s="23"/>
    </row>
    <row r="1659" spans="1:13" x14ac:dyDescent="0.25">
      <c r="A1659" s="24" t="s">
        <v>69</v>
      </c>
      <c r="B1659" s="25"/>
      <c r="C1659" s="25"/>
      <c r="D1659" s="25"/>
      <c r="E1659" s="25"/>
      <c r="F1659" s="26"/>
      <c r="G1659" s="25"/>
      <c r="H1659" s="27"/>
      <c r="J1659" s="13"/>
      <c r="L1659" s="13"/>
      <c r="M1659" s="23"/>
    </row>
    <row r="1660" spans="1:13" x14ac:dyDescent="0.25">
      <c r="A1660" s="24"/>
      <c r="B1660" s="25"/>
      <c r="C1660" s="25"/>
      <c r="D1660" s="25"/>
      <c r="E1660" s="25"/>
      <c r="F1660" s="26"/>
      <c r="G1660" s="25"/>
      <c r="H1660" s="27"/>
      <c r="I1660" s="12"/>
      <c r="J1660" s="13"/>
      <c r="K1660" s="112">
        <v>4.05</v>
      </c>
      <c r="L1660" s="113"/>
      <c r="M1660" s="23">
        <f>K1660*I1650*12</f>
        <v>24761.699999999997</v>
      </c>
    </row>
    <row r="1661" spans="1:13" x14ac:dyDescent="0.25">
      <c r="A1661" s="90" t="s">
        <v>34</v>
      </c>
      <c r="B1661" s="91"/>
      <c r="C1661" s="91"/>
      <c r="D1661" s="91"/>
      <c r="E1661" s="91"/>
      <c r="F1661" s="91"/>
      <c r="G1661" s="91"/>
      <c r="H1661" s="92"/>
      <c r="I1661" s="34" t="s">
        <v>46</v>
      </c>
      <c r="J1661" s="32"/>
      <c r="K1661" s="101">
        <v>0.99</v>
      </c>
      <c r="L1661" s="102"/>
      <c r="M1661" s="35">
        <f>K1661*12*I1650</f>
        <v>6052.86</v>
      </c>
    </row>
    <row r="1662" spans="1:13" x14ac:dyDescent="0.25">
      <c r="A1662" s="162" t="s">
        <v>28</v>
      </c>
      <c r="B1662" s="163"/>
      <c r="C1662" s="163"/>
      <c r="D1662" s="163"/>
      <c r="E1662" s="163"/>
      <c r="F1662" s="163"/>
      <c r="G1662" s="163"/>
      <c r="H1662" s="151"/>
      <c r="I1662" s="2" t="s">
        <v>29</v>
      </c>
      <c r="J1662" s="13"/>
      <c r="K1662" s="2"/>
      <c r="L1662" s="13"/>
      <c r="M1662" s="23"/>
    </row>
    <row r="1663" spans="1:13" x14ac:dyDescent="0.25">
      <c r="A1663" s="12"/>
      <c r="B1663" s="2"/>
      <c r="C1663" s="2"/>
      <c r="D1663" s="2"/>
      <c r="E1663" s="2"/>
      <c r="F1663" s="2"/>
      <c r="G1663" s="2"/>
      <c r="H1663" s="13"/>
      <c r="I1663" s="2" t="s">
        <v>30</v>
      </c>
      <c r="J1663" s="13"/>
      <c r="K1663" s="2"/>
      <c r="L1663" s="13"/>
      <c r="M1663" s="23"/>
    </row>
    <row r="1664" spans="1:13" x14ac:dyDescent="0.25">
      <c r="A1664" s="12"/>
      <c r="B1664" s="2"/>
      <c r="C1664" s="2"/>
      <c r="D1664" s="2"/>
      <c r="E1664" s="2"/>
      <c r="F1664" s="2"/>
      <c r="G1664" s="2"/>
      <c r="H1664" s="13"/>
      <c r="I1664" s="2" t="s">
        <v>31</v>
      </c>
      <c r="J1664" s="13"/>
      <c r="K1664" s="108">
        <v>1.1200000000000001</v>
      </c>
      <c r="L1664" s="109"/>
      <c r="M1664" s="23">
        <f>K1664*12*I1650</f>
        <v>6847.68</v>
      </c>
    </row>
    <row r="1665" spans="1:13" x14ac:dyDescent="0.25">
      <c r="A1665" s="12"/>
      <c r="B1665" s="2"/>
      <c r="C1665" s="2"/>
      <c r="D1665" s="2"/>
      <c r="E1665" s="2"/>
      <c r="F1665" s="2"/>
      <c r="G1665" s="2"/>
      <c r="H1665" s="13"/>
      <c r="I1665" s="2" t="s">
        <v>32</v>
      </c>
      <c r="J1665" s="13"/>
      <c r="K1665" s="2"/>
      <c r="L1665" s="13"/>
      <c r="M1665" s="23"/>
    </row>
    <row r="1666" spans="1:13" x14ac:dyDescent="0.25">
      <c r="A1666" s="17"/>
      <c r="B1666" s="18"/>
      <c r="C1666" s="18"/>
      <c r="D1666" s="18"/>
      <c r="E1666" s="18"/>
      <c r="F1666" s="18"/>
      <c r="G1666" s="18"/>
      <c r="H1666" s="19"/>
      <c r="I1666" s="18" t="s">
        <v>33</v>
      </c>
      <c r="J1666" s="19"/>
      <c r="K1666" s="18"/>
      <c r="L1666" s="19"/>
      <c r="M1666" s="21"/>
    </row>
    <row r="1667" spans="1:13" x14ac:dyDescent="0.25">
      <c r="A1667" s="131" t="s">
        <v>74</v>
      </c>
      <c r="B1667" s="132"/>
      <c r="C1667" s="132"/>
      <c r="D1667" s="132"/>
      <c r="E1667" s="132"/>
      <c r="F1667" s="132"/>
      <c r="G1667" s="132"/>
      <c r="H1667" s="133"/>
      <c r="I1667" s="52"/>
      <c r="J1667" s="13"/>
      <c r="K1667" s="149">
        <f>K1668+K1674</f>
        <v>1.8900000000000001</v>
      </c>
      <c r="L1667" s="150"/>
      <c r="M1667" s="53">
        <f>M1668+M1674</f>
        <v>11555.460000000003</v>
      </c>
    </row>
    <row r="1668" spans="1:13" x14ac:dyDescent="0.25">
      <c r="A1668" s="114" t="s">
        <v>75</v>
      </c>
      <c r="B1668" s="115"/>
      <c r="C1668" s="115"/>
      <c r="D1668" s="115"/>
      <c r="E1668" s="115"/>
      <c r="F1668" s="115"/>
      <c r="G1668" s="115"/>
      <c r="H1668" s="116"/>
      <c r="J1668" s="13"/>
      <c r="K1668" s="108">
        <f>K1669+K1670+K1671+K1673</f>
        <v>1.1100000000000001</v>
      </c>
      <c r="L1668" s="109"/>
      <c r="M1668" s="46">
        <f>M1669+M1670+M1671+M1673</f>
        <v>6786.5400000000009</v>
      </c>
    </row>
    <row r="1669" spans="1:13" x14ac:dyDescent="0.25">
      <c r="A1669" s="12" t="s">
        <v>76</v>
      </c>
      <c r="H1669" s="13"/>
      <c r="I1669" t="s">
        <v>77</v>
      </c>
      <c r="J1669" s="13"/>
      <c r="K1669" s="112">
        <v>0.81</v>
      </c>
      <c r="L1669" s="113"/>
      <c r="M1669" s="23">
        <f>K1669*12*I1650</f>
        <v>4952.34</v>
      </c>
    </row>
    <row r="1670" spans="1:13" x14ac:dyDescent="0.25">
      <c r="A1670" s="12" t="s">
        <v>78</v>
      </c>
      <c r="H1670" s="13"/>
      <c r="I1670" t="s">
        <v>79</v>
      </c>
      <c r="J1670" s="13"/>
      <c r="K1670" s="112">
        <v>0.18</v>
      </c>
      <c r="L1670" s="113"/>
      <c r="M1670" s="23">
        <f>K1670*12*I1650</f>
        <v>1100.52</v>
      </c>
    </row>
    <row r="1671" spans="1:13" x14ac:dyDescent="0.25">
      <c r="A1671" s="12" t="s">
        <v>80</v>
      </c>
      <c r="H1671" s="13"/>
      <c r="I1671" t="s">
        <v>81</v>
      </c>
      <c r="J1671" s="13"/>
      <c r="K1671" s="112">
        <v>0.08</v>
      </c>
      <c r="L1671" s="113"/>
      <c r="M1671" s="23">
        <f>K1671*12*I1650</f>
        <v>489.12</v>
      </c>
    </row>
    <row r="1672" spans="1:13" x14ac:dyDescent="0.25">
      <c r="A1672" s="12" t="s">
        <v>82</v>
      </c>
      <c r="H1672" s="13"/>
      <c r="J1672" s="13"/>
      <c r="L1672" s="13"/>
      <c r="M1672" s="23"/>
    </row>
    <row r="1673" spans="1:13" x14ac:dyDescent="0.25">
      <c r="A1673" s="12" t="s">
        <v>83</v>
      </c>
      <c r="H1673" s="13"/>
      <c r="I1673" t="s">
        <v>84</v>
      </c>
      <c r="J1673" s="13"/>
      <c r="K1673" s="112">
        <v>0.04</v>
      </c>
      <c r="L1673" s="113"/>
      <c r="M1673" s="23">
        <f>K1673*12*I1650</f>
        <v>244.56</v>
      </c>
    </row>
    <row r="1674" spans="1:13" x14ac:dyDescent="0.25">
      <c r="A1674" s="114" t="s">
        <v>85</v>
      </c>
      <c r="B1674" s="115"/>
      <c r="C1674" s="115"/>
      <c r="D1674" s="115"/>
      <c r="E1674" s="115"/>
      <c r="F1674" s="115"/>
      <c r="G1674" s="115"/>
      <c r="H1674" s="116"/>
      <c r="J1674" s="13"/>
      <c r="K1674" s="108">
        <f>K1675+K1676+K1677</f>
        <v>0.78</v>
      </c>
      <c r="L1674" s="109"/>
      <c r="M1674" s="46">
        <f>M1675+M1676+M1677</f>
        <v>4768.920000000001</v>
      </c>
    </row>
    <row r="1675" spans="1:13" x14ac:dyDescent="0.25">
      <c r="A1675" s="12" t="s">
        <v>86</v>
      </c>
      <c r="H1675" s="13"/>
      <c r="I1675" t="s">
        <v>81</v>
      </c>
      <c r="J1675" s="13"/>
      <c r="K1675" s="112">
        <v>0.28000000000000003</v>
      </c>
      <c r="L1675" s="113"/>
      <c r="M1675" s="23">
        <f>K1675*12*I1650</f>
        <v>1711.92</v>
      </c>
    </row>
    <row r="1676" spans="1:13" x14ac:dyDescent="0.25">
      <c r="A1676" s="12" t="s">
        <v>87</v>
      </c>
      <c r="H1676" s="13"/>
      <c r="I1676" t="s">
        <v>77</v>
      </c>
      <c r="J1676" s="13"/>
      <c r="K1676" s="112">
        <v>0.46</v>
      </c>
      <c r="L1676" s="113"/>
      <c r="M1676" s="23">
        <f>K1676*12*I1650</f>
        <v>2812.44</v>
      </c>
    </row>
    <row r="1677" spans="1:13" x14ac:dyDescent="0.25">
      <c r="A1677" s="12" t="s">
        <v>88</v>
      </c>
      <c r="H1677" s="13"/>
      <c r="I1677" t="s">
        <v>81</v>
      </c>
      <c r="J1677" s="13"/>
      <c r="K1677" s="138">
        <v>0.04</v>
      </c>
      <c r="L1677" s="139"/>
      <c r="M1677" s="21">
        <f>K1677*12*I1650</f>
        <v>244.56</v>
      </c>
    </row>
    <row r="1678" spans="1:13" ht="15.75" x14ac:dyDescent="0.25">
      <c r="A1678" s="85" t="s">
        <v>36</v>
      </c>
      <c r="B1678" s="86"/>
      <c r="C1678" s="86"/>
      <c r="D1678" s="86"/>
      <c r="E1678" s="86"/>
      <c r="F1678" s="86"/>
      <c r="G1678" s="86"/>
      <c r="H1678" s="87"/>
      <c r="I1678" s="34"/>
      <c r="J1678" s="32"/>
      <c r="K1678" s="88">
        <f>K1679+K1680+K1682+K1684+K1685</f>
        <v>2.13</v>
      </c>
      <c r="L1678" s="89"/>
      <c r="M1678" s="35">
        <f>M1679+M1680+M1682+M1684+M1685</f>
        <v>13022.820000000002</v>
      </c>
    </row>
    <row r="1679" spans="1:13" x14ac:dyDescent="0.25">
      <c r="A1679" s="36" t="s">
        <v>89</v>
      </c>
      <c r="B1679" s="37"/>
      <c r="C1679" s="38"/>
      <c r="D1679" s="38"/>
      <c r="E1679" s="38"/>
      <c r="F1679" s="38"/>
      <c r="G1679" s="38"/>
      <c r="H1679" s="13"/>
      <c r="I1679" s="95" t="s">
        <v>38</v>
      </c>
      <c r="J1679" s="96"/>
      <c r="K1679" s="117">
        <v>0.56999999999999995</v>
      </c>
      <c r="L1679" s="118"/>
      <c r="M1679" s="23">
        <f>K1679*12*I1650</f>
        <v>3484.98</v>
      </c>
    </row>
    <row r="1680" spans="1:13" x14ac:dyDescent="0.25">
      <c r="A1680" s="36" t="s">
        <v>39</v>
      </c>
      <c r="B1680" s="37"/>
      <c r="C1680" s="38"/>
      <c r="D1680" s="38"/>
      <c r="E1680" s="38"/>
      <c r="F1680" s="38"/>
      <c r="G1680" s="38"/>
      <c r="H1680" s="13"/>
      <c r="I1680" s="95" t="s">
        <v>90</v>
      </c>
      <c r="J1680" s="96"/>
      <c r="K1680" s="97">
        <v>1.35</v>
      </c>
      <c r="L1680" s="98"/>
      <c r="M1680" s="23">
        <f>K1680*12*I1650</f>
        <v>8253.9000000000015</v>
      </c>
    </row>
    <row r="1681" spans="1:13" x14ac:dyDescent="0.25">
      <c r="A1681" s="36" t="s">
        <v>41</v>
      </c>
      <c r="B1681" s="37"/>
      <c r="C1681" s="38"/>
      <c r="D1681" s="38"/>
      <c r="E1681" s="38"/>
      <c r="F1681" s="38"/>
      <c r="G1681" s="38"/>
      <c r="H1681" s="13"/>
      <c r="I1681" s="39"/>
      <c r="J1681" s="15"/>
      <c r="K1681" s="40"/>
      <c r="L1681" s="41"/>
      <c r="M1681" s="23"/>
    </row>
    <row r="1682" spans="1:13" x14ac:dyDescent="0.25">
      <c r="A1682" s="36" t="s">
        <v>42</v>
      </c>
      <c r="B1682" s="37"/>
      <c r="C1682" s="38"/>
      <c r="D1682" s="38"/>
      <c r="E1682" s="38"/>
      <c r="F1682" s="38"/>
      <c r="G1682" s="38"/>
      <c r="H1682" s="13"/>
      <c r="I1682" s="95" t="s">
        <v>43</v>
      </c>
      <c r="J1682" s="96"/>
      <c r="K1682" s="97">
        <v>0.09</v>
      </c>
      <c r="L1682" s="98"/>
      <c r="M1682" s="23">
        <f>K1682*12*I1650</f>
        <v>550.26</v>
      </c>
    </row>
    <row r="1683" spans="1:13" x14ac:dyDescent="0.25">
      <c r="A1683" s="36" t="s">
        <v>44</v>
      </c>
      <c r="B1683" s="37"/>
      <c r="C1683" s="38"/>
      <c r="D1683" s="38"/>
      <c r="E1683" s="38"/>
      <c r="F1683" s="38"/>
      <c r="G1683" s="38"/>
      <c r="H1683" s="13"/>
      <c r="I1683" s="39"/>
      <c r="J1683" s="15"/>
      <c r="K1683" s="40"/>
      <c r="L1683" s="41"/>
      <c r="M1683" s="23"/>
    </row>
    <row r="1684" spans="1:13" x14ac:dyDescent="0.25">
      <c r="A1684" s="36" t="s">
        <v>45</v>
      </c>
      <c r="B1684" s="37"/>
      <c r="C1684" s="38"/>
      <c r="D1684" s="38"/>
      <c r="E1684" s="38"/>
      <c r="F1684" s="38"/>
      <c r="G1684" s="38"/>
      <c r="H1684" s="13"/>
      <c r="I1684" s="95" t="s">
        <v>43</v>
      </c>
      <c r="J1684" s="96"/>
      <c r="K1684" s="97">
        <v>0.06</v>
      </c>
      <c r="L1684" s="98"/>
      <c r="M1684" s="23">
        <f>K1684*12*I1650</f>
        <v>366.84</v>
      </c>
    </row>
    <row r="1685" spans="1:13" x14ac:dyDescent="0.25">
      <c r="A1685" s="42" t="s">
        <v>112</v>
      </c>
      <c r="B1685" s="37"/>
      <c r="C1685" s="38"/>
      <c r="D1685" s="38"/>
      <c r="E1685" s="38"/>
      <c r="F1685" s="38"/>
      <c r="G1685" s="38"/>
      <c r="H1685" s="13"/>
      <c r="I1685" s="95" t="s">
        <v>46</v>
      </c>
      <c r="J1685" s="96"/>
      <c r="K1685" s="99">
        <v>0.06</v>
      </c>
      <c r="L1685" s="100"/>
      <c r="M1685" s="21">
        <f>K1685*12*I1650</f>
        <v>366.84</v>
      </c>
    </row>
    <row r="1686" spans="1:13" ht="15.75" x14ac:dyDescent="0.25">
      <c r="A1686" s="85" t="s">
        <v>50</v>
      </c>
      <c r="B1686" s="86"/>
      <c r="C1686" s="86"/>
      <c r="D1686" s="86"/>
      <c r="E1686" s="86"/>
      <c r="F1686" s="86"/>
      <c r="G1686" s="86"/>
      <c r="H1686" s="87"/>
      <c r="I1686" s="34"/>
      <c r="J1686" s="32"/>
      <c r="K1686" s="101">
        <v>5.67</v>
      </c>
      <c r="L1686" s="102"/>
      <c r="M1686" s="35">
        <f>K1686*12*I1650</f>
        <v>34666.379999999997</v>
      </c>
    </row>
    <row r="1687" spans="1:13" x14ac:dyDescent="0.25">
      <c r="A1687" s="90" t="s">
        <v>59</v>
      </c>
      <c r="B1687" s="91"/>
      <c r="C1687" s="91"/>
      <c r="D1687" s="91"/>
      <c r="E1687" s="91"/>
      <c r="F1687" s="91"/>
      <c r="G1687" s="91"/>
      <c r="H1687" s="92"/>
      <c r="J1687" s="47"/>
      <c r="K1687" s="88">
        <f>K1656+K1660+K1664+K1667+K1686+K1678+K1661</f>
        <v>20.78</v>
      </c>
      <c r="L1687" s="89"/>
      <c r="M1687" s="21">
        <f>M1650+M1664+M1667+M1678+M1686+M1661</f>
        <v>127048.92</v>
      </c>
    </row>
    <row r="1688" spans="1:13" x14ac:dyDescent="0.25">
      <c r="A1688" s="90" t="s">
        <v>60</v>
      </c>
      <c r="B1688" s="91"/>
      <c r="C1688" s="91"/>
      <c r="D1688" s="91"/>
      <c r="E1688" s="91"/>
      <c r="F1688" s="91"/>
      <c r="G1688" s="91"/>
      <c r="H1688" s="92"/>
      <c r="I1688" s="34"/>
      <c r="J1688" s="48"/>
      <c r="K1688" s="110">
        <v>11.78</v>
      </c>
      <c r="L1688" s="111"/>
      <c r="M1688" s="21">
        <f>K1688*12*I1650</f>
        <v>72022.92</v>
      </c>
    </row>
    <row r="1689" spans="1:13" ht="15.75" x14ac:dyDescent="0.25">
      <c r="A1689" s="85" t="s">
        <v>61</v>
      </c>
      <c r="B1689" s="86"/>
      <c r="C1689" s="86"/>
      <c r="D1689" s="86"/>
      <c r="E1689" s="86"/>
      <c r="F1689" s="86"/>
      <c r="G1689" s="86"/>
      <c r="H1689" s="87"/>
      <c r="I1689" s="34"/>
      <c r="J1689" s="32"/>
      <c r="K1689" s="88">
        <v>3.45</v>
      </c>
      <c r="L1689" s="89"/>
      <c r="M1689" s="21">
        <f>K1689*12*I1650</f>
        <v>21093.300000000003</v>
      </c>
    </row>
    <row r="1690" spans="1:13" ht="15.75" x14ac:dyDescent="0.25">
      <c r="A1690" s="85" t="s">
        <v>62</v>
      </c>
      <c r="B1690" s="86"/>
      <c r="C1690" s="86"/>
      <c r="D1690" s="86"/>
      <c r="E1690" s="86"/>
      <c r="F1690" s="86"/>
      <c r="G1690" s="86"/>
      <c r="H1690" s="87"/>
      <c r="I1690" s="34"/>
      <c r="J1690" s="32"/>
      <c r="K1690" s="88">
        <v>0.81</v>
      </c>
      <c r="L1690" s="89"/>
      <c r="M1690" s="21">
        <f>K1690*12*I1650</f>
        <v>4952.34</v>
      </c>
    </row>
    <row r="1691" spans="1:13" x14ac:dyDescent="0.25">
      <c r="A1691" s="90" t="s">
        <v>92</v>
      </c>
      <c r="B1691" s="91"/>
      <c r="C1691" s="91"/>
      <c r="D1691" s="91"/>
      <c r="E1691" s="91"/>
      <c r="F1691" s="91"/>
      <c r="G1691" s="91"/>
      <c r="H1691" s="92"/>
      <c r="I1691" s="34"/>
      <c r="J1691" s="32"/>
      <c r="K1691" s="93">
        <v>1.32</v>
      </c>
      <c r="L1691" s="94"/>
      <c r="M1691" s="21">
        <f>K1691*12*I1650</f>
        <v>8070.48</v>
      </c>
    </row>
    <row r="1692" spans="1:13" ht="15.75" x14ac:dyDescent="0.25">
      <c r="A1692" s="49" t="s">
        <v>93</v>
      </c>
      <c r="B1692" s="50"/>
      <c r="C1692" s="50"/>
      <c r="D1692" s="50"/>
      <c r="E1692" s="50"/>
      <c r="F1692" s="50"/>
      <c r="G1692" s="50"/>
      <c r="H1692" s="51"/>
      <c r="I1692" s="34"/>
      <c r="J1692" s="32"/>
      <c r="K1692" s="88">
        <v>2.4900000000000002</v>
      </c>
      <c r="L1692" s="89"/>
      <c r="M1692" s="21">
        <f>K1692*12*I1650</f>
        <v>15223.86</v>
      </c>
    </row>
    <row r="1693" spans="1:13" ht="15.75" x14ac:dyDescent="0.25">
      <c r="A1693" s="49" t="s">
        <v>63</v>
      </c>
      <c r="B1693" s="50"/>
      <c r="C1693" s="50"/>
      <c r="D1693" s="50"/>
      <c r="E1693" s="50"/>
      <c r="F1693" s="50"/>
      <c r="G1693" s="50"/>
      <c r="H1693" s="51"/>
      <c r="I1693" s="34"/>
      <c r="J1693" s="32"/>
      <c r="K1693" s="88">
        <v>0.04</v>
      </c>
      <c r="L1693" s="89"/>
      <c r="M1693" s="21">
        <f>K1693*12*I1650</f>
        <v>244.56</v>
      </c>
    </row>
    <row r="1694" spans="1:13" ht="15.75" x14ac:dyDescent="0.25">
      <c r="A1694" s="49" t="s">
        <v>64</v>
      </c>
      <c r="B1694" s="50"/>
      <c r="C1694" s="50"/>
      <c r="D1694" s="50"/>
      <c r="E1694" s="50"/>
      <c r="F1694" s="50"/>
      <c r="G1694" s="50"/>
      <c r="H1694" s="51"/>
      <c r="I1694" s="34"/>
      <c r="J1694" s="32"/>
      <c r="K1694" s="88">
        <v>0.1</v>
      </c>
      <c r="L1694" s="89"/>
      <c r="M1694" s="21">
        <f>K1694*12*I1650</f>
        <v>611.40000000000009</v>
      </c>
    </row>
    <row r="1695" spans="1:13" x14ac:dyDescent="0.25">
      <c r="A1695" s="90" t="s">
        <v>65</v>
      </c>
      <c r="B1695" s="91"/>
      <c r="C1695" s="91"/>
      <c r="D1695" s="91"/>
      <c r="E1695" s="91"/>
      <c r="F1695" s="91"/>
      <c r="G1695" s="91"/>
      <c r="H1695" s="92"/>
      <c r="I1695" s="34"/>
      <c r="J1695" s="48"/>
      <c r="K1695" s="88">
        <f>K1687+K1689+K1690+K1691+K1688+K1692+K1693+K1694</f>
        <v>40.770000000000003</v>
      </c>
      <c r="L1695" s="89"/>
      <c r="M1695" s="21">
        <f>M1687+M1688+M1689+M1690+M1691+M1692+M1693+M1694</f>
        <v>249267.78</v>
      </c>
    </row>
    <row r="1696" spans="1:13" x14ac:dyDescent="0.25">
      <c r="M1696" s="5"/>
    </row>
    <row r="1697" spans="1:13" x14ac:dyDescent="0.25">
      <c r="A1697" s="119" t="s">
        <v>0</v>
      </c>
      <c r="B1697" s="119"/>
      <c r="C1697" s="119"/>
      <c r="D1697" s="119"/>
      <c r="E1697" s="119"/>
      <c r="F1697" s="119"/>
      <c r="G1697" s="119"/>
      <c r="H1697" s="119"/>
      <c r="I1697" s="119"/>
      <c r="J1697" s="119"/>
      <c r="K1697" s="119"/>
      <c r="L1697" s="119"/>
      <c r="M1697" s="5"/>
    </row>
    <row r="1698" spans="1:13" x14ac:dyDescent="0.25">
      <c r="A1698" s="120" t="s">
        <v>1</v>
      </c>
      <c r="B1698" s="120"/>
      <c r="C1698" s="120"/>
      <c r="D1698" s="120"/>
      <c r="E1698" s="120"/>
      <c r="F1698" s="120"/>
      <c r="G1698" s="120"/>
      <c r="H1698" s="120"/>
      <c r="I1698" s="120"/>
      <c r="J1698" s="120"/>
      <c r="K1698" s="120"/>
      <c r="L1698" s="120"/>
      <c r="M1698" s="120"/>
    </row>
    <row r="1699" spans="1:13" x14ac:dyDescent="0.25">
      <c r="A1699" s="121" t="s">
        <v>136</v>
      </c>
      <c r="B1699" s="121"/>
      <c r="C1699" s="121"/>
      <c r="D1699" s="121"/>
      <c r="E1699" s="121"/>
      <c r="F1699" s="121"/>
      <c r="G1699" s="121"/>
      <c r="H1699" s="121"/>
      <c r="I1699" s="121"/>
      <c r="J1699" s="121"/>
      <c r="K1699" s="121"/>
      <c r="L1699" s="121"/>
      <c r="M1699" s="121"/>
    </row>
    <row r="1700" spans="1:13" x14ac:dyDescent="0.25">
      <c r="A1700" s="6"/>
      <c r="B1700" s="7"/>
      <c r="C1700" s="7" t="s">
        <v>3</v>
      </c>
      <c r="D1700" s="7"/>
      <c r="E1700" s="7"/>
      <c r="F1700" s="7"/>
      <c r="G1700" s="7"/>
      <c r="H1700" s="8"/>
      <c r="I1700" s="7" t="s">
        <v>4</v>
      </c>
      <c r="J1700" s="8"/>
      <c r="K1700" s="9" t="s">
        <v>5</v>
      </c>
      <c r="L1700" s="10"/>
      <c r="M1700" s="11"/>
    </row>
    <row r="1701" spans="1:13" x14ac:dyDescent="0.25">
      <c r="A1701" s="12"/>
      <c r="B1701" s="2"/>
      <c r="C1701" s="2"/>
      <c r="D1701" s="2"/>
      <c r="E1701" s="2"/>
      <c r="F1701" s="2"/>
      <c r="G1701" s="2"/>
      <c r="H1701" s="13"/>
      <c r="I1701" s="2"/>
      <c r="J1701" s="13"/>
      <c r="K1701" s="14" t="s">
        <v>7</v>
      </c>
      <c r="L1701" s="15"/>
      <c r="M1701" s="16" t="s">
        <v>8</v>
      </c>
    </row>
    <row r="1702" spans="1:13" x14ac:dyDescent="0.25">
      <c r="A1702" s="17"/>
      <c r="B1702" s="18"/>
      <c r="C1702" s="18"/>
      <c r="D1702" s="18"/>
      <c r="E1702" s="18"/>
      <c r="F1702" s="18"/>
      <c r="G1702" s="18"/>
      <c r="H1702" s="19"/>
      <c r="I1702" s="122" t="s">
        <v>9</v>
      </c>
      <c r="J1702" s="123"/>
      <c r="K1702" s="18" t="s">
        <v>10</v>
      </c>
      <c r="L1702" s="19"/>
      <c r="M1702" s="20" t="s">
        <v>11</v>
      </c>
    </row>
    <row r="1703" spans="1:13" x14ac:dyDescent="0.25">
      <c r="A1703" s="90"/>
      <c r="B1703" s="91"/>
      <c r="C1703" s="91"/>
      <c r="D1703" s="91"/>
      <c r="E1703" s="91"/>
      <c r="F1703" s="91"/>
      <c r="G1703" s="91"/>
      <c r="H1703" s="92"/>
      <c r="I1703" s="124">
        <v>369.1</v>
      </c>
      <c r="J1703" s="125"/>
      <c r="K1703" s="126">
        <f>K1709+K1713</f>
        <v>8.98</v>
      </c>
      <c r="L1703" s="145"/>
      <c r="M1703" s="21">
        <f>M1709+M1713</f>
        <v>39774.216</v>
      </c>
    </row>
    <row r="1704" spans="1:13" x14ac:dyDescent="0.25">
      <c r="A1704" s="22" t="s">
        <v>13</v>
      </c>
      <c r="F1704" s="2"/>
      <c r="H1704" s="13"/>
      <c r="J1704" s="13"/>
      <c r="L1704" s="13"/>
      <c r="M1704" s="23"/>
    </row>
    <row r="1705" spans="1:13" x14ac:dyDescent="0.25">
      <c r="A1705" s="22" t="s">
        <v>14</v>
      </c>
      <c r="F1705" s="2"/>
      <c r="H1705" s="13"/>
      <c r="J1705" s="13"/>
      <c r="L1705" s="13"/>
      <c r="M1705" s="23"/>
    </row>
    <row r="1706" spans="1:13" x14ac:dyDescent="0.25">
      <c r="A1706" s="24" t="s">
        <v>15</v>
      </c>
      <c r="B1706" s="25"/>
      <c r="C1706" s="25"/>
      <c r="D1706" s="25"/>
      <c r="E1706" s="25"/>
      <c r="F1706" s="26"/>
      <c r="G1706" s="25"/>
      <c r="H1706" s="27"/>
      <c r="J1706" s="13"/>
      <c r="L1706" s="13"/>
      <c r="M1706" s="23"/>
    </row>
    <row r="1707" spans="1:13" x14ac:dyDescent="0.25">
      <c r="A1707" s="24" t="s">
        <v>16</v>
      </c>
      <c r="B1707" s="25"/>
      <c r="C1707" s="25"/>
      <c r="D1707" s="25"/>
      <c r="E1707" s="25"/>
      <c r="F1707" s="26"/>
      <c r="G1707" s="25"/>
      <c r="H1707" s="27"/>
      <c r="J1707" s="13"/>
      <c r="L1707" s="13"/>
      <c r="M1707" s="23"/>
    </row>
    <row r="1708" spans="1:13" x14ac:dyDescent="0.25">
      <c r="A1708" s="24" t="s">
        <v>122</v>
      </c>
      <c r="B1708" s="25"/>
      <c r="C1708" s="25"/>
      <c r="D1708" s="25"/>
      <c r="E1708" s="25"/>
      <c r="F1708" s="26"/>
      <c r="G1708" s="25"/>
      <c r="H1708" s="27"/>
      <c r="J1708" s="13"/>
      <c r="L1708" s="13"/>
      <c r="M1708" s="23"/>
    </row>
    <row r="1709" spans="1:13" x14ac:dyDescent="0.25">
      <c r="A1709" s="24"/>
      <c r="B1709" s="25"/>
      <c r="C1709" s="25"/>
      <c r="D1709" s="25"/>
      <c r="E1709" s="25"/>
      <c r="F1709" s="26"/>
      <c r="G1709" s="25"/>
      <c r="H1709" s="27"/>
      <c r="J1709" s="13"/>
      <c r="K1709" s="112">
        <v>4.93</v>
      </c>
      <c r="L1709" s="113"/>
      <c r="M1709" s="23">
        <f>K1709*I1703*12</f>
        <v>21835.955999999998</v>
      </c>
    </row>
    <row r="1710" spans="1:13" x14ac:dyDescent="0.25">
      <c r="A1710" s="22" t="s">
        <v>22</v>
      </c>
      <c r="B1710" s="25"/>
      <c r="C1710" s="25"/>
      <c r="D1710" s="25"/>
      <c r="E1710" s="25"/>
      <c r="F1710" s="26"/>
      <c r="G1710" s="25"/>
      <c r="H1710" s="27"/>
      <c r="J1710" s="13"/>
      <c r="L1710" s="13"/>
      <c r="M1710" s="23"/>
    </row>
    <row r="1711" spans="1:13" x14ac:dyDescent="0.25">
      <c r="A1711" s="24" t="s">
        <v>23</v>
      </c>
      <c r="B1711" s="25"/>
      <c r="C1711" s="25"/>
      <c r="D1711" s="25"/>
      <c r="E1711" s="25"/>
      <c r="F1711" s="26"/>
      <c r="G1711" s="25"/>
      <c r="H1711" s="27"/>
      <c r="J1711" s="13"/>
      <c r="L1711" s="13"/>
      <c r="M1711" s="23"/>
    </row>
    <row r="1712" spans="1:13" x14ac:dyDescent="0.25">
      <c r="A1712" s="24" t="s">
        <v>69</v>
      </c>
      <c r="B1712" s="25"/>
      <c r="C1712" s="25"/>
      <c r="D1712" s="25"/>
      <c r="E1712" s="25"/>
      <c r="F1712" s="26"/>
      <c r="G1712" s="25"/>
      <c r="H1712" s="27"/>
      <c r="J1712" s="13"/>
      <c r="L1712" s="13"/>
      <c r="M1712" s="23"/>
    </row>
    <row r="1713" spans="1:13" x14ac:dyDescent="0.25">
      <c r="A1713" s="24"/>
      <c r="B1713" s="25"/>
      <c r="C1713" s="25"/>
      <c r="D1713" s="25"/>
      <c r="E1713" s="25"/>
      <c r="F1713" s="26"/>
      <c r="G1713" s="25"/>
      <c r="H1713" s="27"/>
      <c r="I1713" s="17"/>
      <c r="J1713" s="19"/>
      <c r="K1713" s="138">
        <v>4.05</v>
      </c>
      <c r="L1713" s="139"/>
      <c r="M1713" s="21">
        <f>K1713*I1703*12</f>
        <v>17938.260000000002</v>
      </c>
    </row>
    <row r="1714" spans="1:13" x14ac:dyDescent="0.25">
      <c r="A1714" s="128" t="s">
        <v>28</v>
      </c>
      <c r="B1714" s="129"/>
      <c r="C1714" s="129"/>
      <c r="D1714" s="129"/>
      <c r="E1714" s="129"/>
      <c r="F1714" s="129"/>
      <c r="G1714" s="129"/>
      <c r="H1714" s="130"/>
      <c r="I1714" s="2" t="s">
        <v>29</v>
      </c>
      <c r="J1714" s="13"/>
      <c r="K1714" s="2"/>
      <c r="L1714" s="13"/>
      <c r="M1714" s="23"/>
    </row>
    <row r="1715" spans="1:13" x14ac:dyDescent="0.25">
      <c r="A1715" s="12"/>
      <c r="B1715" s="2"/>
      <c r="C1715" s="2"/>
      <c r="D1715" s="2"/>
      <c r="E1715" s="2"/>
      <c r="F1715" s="2"/>
      <c r="G1715" s="2"/>
      <c r="H1715" s="13"/>
      <c r="I1715" s="2" t="s">
        <v>30</v>
      </c>
      <c r="J1715" s="13"/>
      <c r="K1715" s="2"/>
      <c r="L1715" s="13"/>
      <c r="M1715" s="23"/>
    </row>
    <row r="1716" spans="1:13" x14ac:dyDescent="0.25">
      <c r="A1716" s="12"/>
      <c r="B1716" s="2"/>
      <c r="C1716" s="2"/>
      <c r="D1716" s="2"/>
      <c r="E1716" s="2"/>
      <c r="F1716" s="2"/>
      <c r="G1716" s="2"/>
      <c r="H1716" s="13"/>
      <c r="I1716" s="2" t="s">
        <v>31</v>
      </c>
      <c r="J1716" s="13"/>
      <c r="K1716" s="108">
        <v>1.1200000000000001</v>
      </c>
      <c r="L1716" s="109"/>
      <c r="M1716" s="23">
        <f>K1716*12*I1703</f>
        <v>4960.7040000000006</v>
      </c>
    </row>
    <row r="1717" spans="1:13" x14ac:dyDescent="0.25">
      <c r="A1717" s="12"/>
      <c r="B1717" s="2"/>
      <c r="C1717" s="2"/>
      <c r="D1717" s="2"/>
      <c r="E1717" s="2"/>
      <c r="F1717" s="2"/>
      <c r="G1717" s="2"/>
      <c r="H1717" s="13"/>
      <c r="I1717" s="2" t="s">
        <v>32</v>
      </c>
      <c r="J1717" s="13"/>
      <c r="K1717" s="2"/>
      <c r="L1717" s="13"/>
      <c r="M1717" s="23"/>
    </row>
    <row r="1718" spans="1:13" x14ac:dyDescent="0.25">
      <c r="A1718" s="17"/>
      <c r="B1718" s="18"/>
      <c r="C1718" s="18"/>
      <c r="D1718" s="18"/>
      <c r="E1718" s="18"/>
      <c r="F1718" s="18"/>
      <c r="G1718" s="18"/>
      <c r="H1718" s="19"/>
      <c r="I1718" s="18" t="s">
        <v>33</v>
      </c>
      <c r="J1718" s="19"/>
      <c r="K1718" s="18"/>
      <c r="L1718" s="19"/>
      <c r="M1718" s="21"/>
    </row>
    <row r="1719" spans="1:13" x14ac:dyDescent="0.25">
      <c r="A1719" s="90" t="s">
        <v>34</v>
      </c>
      <c r="B1719" s="91"/>
      <c r="C1719" s="91"/>
      <c r="D1719" s="91"/>
      <c r="E1719" s="91"/>
      <c r="F1719" s="91"/>
      <c r="G1719" s="91"/>
      <c r="H1719" s="92"/>
      <c r="I1719" s="31" t="s">
        <v>46</v>
      </c>
      <c r="J1719" s="32"/>
      <c r="K1719" s="88">
        <v>4.07</v>
      </c>
      <c r="L1719" s="89"/>
      <c r="M1719" s="33">
        <f>K1719*12*I1703</f>
        <v>18026.844000000001</v>
      </c>
    </row>
    <row r="1720" spans="1:13" x14ac:dyDescent="0.25">
      <c r="A1720" s="131" t="s">
        <v>74</v>
      </c>
      <c r="B1720" s="132"/>
      <c r="C1720" s="132"/>
      <c r="D1720" s="132"/>
      <c r="E1720" s="132"/>
      <c r="F1720" s="132"/>
      <c r="G1720" s="132"/>
      <c r="H1720" s="133"/>
      <c r="I1720" s="52"/>
      <c r="J1720" s="13"/>
      <c r="K1720" s="149">
        <f>K1721+K1727</f>
        <v>1.8900000000000001</v>
      </c>
      <c r="L1720" s="150"/>
      <c r="M1720" s="53">
        <f>M1721+M1727</f>
        <v>8371.1880000000001</v>
      </c>
    </row>
    <row r="1721" spans="1:13" x14ac:dyDescent="0.25">
      <c r="A1721" s="114" t="s">
        <v>75</v>
      </c>
      <c r="B1721" s="115"/>
      <c r="C1721" s="115"/>
      <c r="D1721" s="115"/>
      <c r="E1721" s="115"/>
      <c r="F1721" s="115"/>
      <c r="G1721" s="115"/>
      <c r="H1721" s="116"/>
      <c r="J1721" s="13"/>
      <c r="K1721" s="108">
        <f>K1722+K1723+K1724+K1726</f>
        <v>1.1100000000000001</v>
      </c>
      <c r="L1721" s="109"/>
      <c r="M1721" s="46">
        <f>M1722+M1723+M1724+M1726</f>
        <v>4916.4120000000003</v>
      </c>
    </row>
    <row r="1722" spans="1:13" x14ac:dyDescent="0.25">
      <c r="A1722" s="12" t="s">
        <v>76</v>
      </c>
      <c r="H1722" s="13"/>
      <c r="I1722" t="s">
        <v>77</v>
      </c>
      <c r="J1722" s="13"/>
      <c r="K1722" s="112">
        <v>0.81</v>
      </c>
      <c r="L1722" s="113"/>
      <c r="M1722" s="23">
        <f>K1722*12*I1703</f>
        <v>3587.6520000000005</v>
      </c>
    </row>
    <row r="1723" spans="1:13" x14ac:dyDescent="0.25">
      <c r="A1723" s="12" t="s">
        <v>78</v>
      </c>
      <c r="H1723" s="13"/>
      <c r="I1723" t="s">
        <v>79</v>
      </c>
      <c r="J1723" s="13"/>
      <c r="K1723" s="112">
        <v>0.18</v>
      </c>
      <c r="L1723" s="113"/>
      <c r="M1723" s="23">
        <f>K1723*12*I1703</f>
        <v>797.25600000000009</v>
      </c>
    </row>
    <row r="1724" spans="1:13" x14ac:dyDescent="0.25">
      <c r="A1724" s="12" t="s">
        <v>80</v>
      </c>
      <c r="H1724" s="13"/>
      <c r="I1724" t="s">
        <v>81</v>
      </c>
      <c r="J1724" s="13"/>
      <c r="K1724" s="112">
        <v>0.08</v>
      </c>
      <c r="L1724" s="113"/>
      <c r="M1724" s="23">
        <f>K1724*12*I1703</f>
        <v>354.33600000000001</v>
      </c>
    </row>
    <row r="1725" spans="1:13" x14ac:dyDescent="0.25">
      <c r="A1725" s="12" t="s">
        <v>82</v>
      </c>
      <c r="H1725" s="13"/>
      <c r="J1725" s="13"/>
      <c r="L1725" s="13"/>
      <c r="M1725" s="23"/>
    </row>
    <row r="1726" spans="1:13" x14ac:dyDescent="0.25">
      <c r="A1726" s="12" t="s">
        <v>83</v>
      </c>
      <c r="H1726" s="13"/>
      <c r="I1726" t="s">
        <v>84</v>
      </c>
      <c r="J1726" s="13"/>
      <c r="K1726" s="112">
        <v>0.04</v>
      </c>
      <c r="L1726" s="113"/>
      <c r="M1726" s="23">
        <f>K1726*12*I1703</f>
        <v>177.16800000000001</v>
      </c>
    </row>
    <row r="1727" spans="1:13" x14ac:dyDescent="0.25">
      <c r="A1727" s="114" t="s">
        <v>85</v>
      </c>
      <c r="B1727" s="115"/>
      <c r="C1727" s="115"/>
      <c r="D1727" s="115"/>
      <c r="E1727" s="115"/>
      <c r="F1727" s="115"/>
      <c r="G1727" s="115"/>
      <c r="H1727" s="116"/>
      <c r="J1727" s="13"/>
      <c r="K1727" s="108">
        <f>K1728+K1729+K1730</f>
        <v>0.78</v>
      </c>
      <c r="L1727" s="109"/>
      <c r="M1727" s="46">
        <f>M1728+M1729+M1730</f>
        <v>3454.7760000000003</v>
      </c>
    </row>
    <row r="1728" spans="1:13" x14ac:dyDescent="0.25">
      <c r="A1728" s="12" t="s">
        <v>86</v>
      </c>
      <c r="H1728" s="13"/>
      <c r="I1728" t="s">
        <v>81</v>
      </c>
      <c r="J1728" s="13"/>
      <c r="K1728" s="112">
        <v>0.28000000000000003</v>
      </c>
      <c r="L1728" s="113"/>
      <c r="M1728" s="23">
        <f>K1728*12*I1703</f>
        <v>1240.1760000000002</v>
      </c>
    </row>
    <row r="1729" spans="1:13" x14ac:dyDescent="0.25">
      <c r="A1729" s="12" t="s">
        <v>87</v>
      </c>
      <c r="H1729" s="13"/>
      <c r="I1729" t="s">
        <v>77</v>
      </c>
      <c r="J1729" s="13"/>
      <c r="K1729" s="112">
        <v>0.46</v>
      </c>
      <c r="L1729" s="113"/>
      <c r="M1729" s="23">
        <f>K1729*12*I1703</f>
        <v>2037.4320000000002</v>
      </c>
    </row>
    <row r="1730" spans="1:13" x14ac:dyDescent="0.25">
      <c r="A1730" s="12" t="s">
        <v>88</v>
      </c>
      <c r="H1730" s="13"/>
      <c r="I1730" t="s">
        <v>81</v>
      </c>
      <c r="J1730" s="13"/>
      <c r="K1730" s="138">
        <v>0.04</v>
      </c>
      <c r="L1730" s="139"/>
      <c r="M1730" s="21">
        <f>K1730*12*I1703</f>
        <v>177.16800000000001</v>
      </c>
    </row>
    <row r="1731" spans="1:13" ht="15.75" x14ac:dyDescent="0.25">
      <c r="A1731" s="85" t="s">
        <v>36</v>
      </c>
      <c r="B1731" s="86"/>
      <c r="C1731" s="86"/>
      <c r="D1731" s="86"/>
      <c r="E1731" s="86"/>
      <c r="F1731" s="86"/>
      <c r="G1731" s="86"/>
      <c r="H1731" s="87"/>
      <c r="I1731" s="34"/>
      <c r="J1731" s="32"/>
      <c r="K1731" s="88">
        <f>K1732+K1733+K1735+K1737+K1738</f>
        <v>2.13</v>
      </c>
      <c r="L1731" s="89"/>
      <c r="M1731" s="35">
        <f>M1732+M1733+M1735+M1737+M1738</f>
        <v>9434.1960000000036</v>
      </c>
    </row>
    <row r="1732" spans="1:13" x14ac:dyDescent="0.25">
      <c r="A1732" s="36" t="s">
        <v>89</v>
      </c>
      <c r="B1732" s="37"/>
      <c r="C1732" s="38"/>
      <c r="D1732" s="38"/>
      <c r="E1732" s="38"/>
      <c r="F1732" s="38"/>
      <c r="G1732" s="38"/>
      <c r="H1732" s="13"/>
      <c r="I1732" s="95" t="s">
        <v>38</v>
      </c>
      <c r="J1732" s="96"/>
      <c r="K1732" s="117">
        <v>0.56999999999999995</v>
      </c>
      <c r="L1732" s="118"/>
      <c r="M1732" s="23">
        <f>K1732*12*I1703</f>
        <v>2524.6440000000002</v>
      </c>
    </row>
    <row r="1733" spans="1:13" x14ac:dyDescent="0.25">
      <c r="A1733" s="36" t="s">
        <v>39</v>
      </c>
      <c r="B1733" s="37"/>
      <c r="C1733" s="38"/>
      <c r="D1733" s="38"/>
      <c r="E1733" s="38"/>
      <c r="F1733" s="38"/>
      <c r="G1733" s="38"/>
      <c r="H1733" s="13"/>
      <c r="I1733" s="95" t="s">
        <v>90</v>
      </c>
      <c r="J1733" s="96"/>
      <c r="K1733" s="97">
        <v>1.35</v>
      </c>
      <c r="L1733" s="98"/>
      <c r="M1733" s="23">
        <f>K1733*12*I1703</f>
        <v>5979.420000000001</v>
      </c>
    </row>
    <row r="1734" spans="1:13" x14ac:dyDescent="0.25">
      <c r="A1734" s="36" t="s">
        <v>41</v>
      </c>
      <c r="B1734" s="37"/>
      <c r="C1734" s="38"/>
      <c r="D1734" s="38"/>
      <c r="E1734" s="38"/>
      <c r="F1734" s="38"/>
      <c r="G1734" s="38"/>
      <c r="H1734" s="13"/>
      <c r="I1734" s="39"/>
      <c r="J1734" s="15"/>
      <c r="K1734" s="40"/>
      <c r="L1734" s="41"/>
      <c r="M1734" s="23"/>
    </row>
    <row r="1735" spans="1:13" x14ac:dyDescent="0.25">
      <c r="A1735" s="36" t="s">
        <v>42</v>
      </c>
      <c r="B1735" s="37"/>
      <c r="C1735" s="38"/>
      <c r="D1735" s="38"/>
      <c r="E1735" s="38"/>
      <c r="F1735" s="38"/>
      <c r="G1735" s="38"/>
      <c r="H1735" s="13"/>
      <c r="I1735" s="95" t="s">
        <v>43</v>
      </c>
      <c r="J1735" s="96"/>
      <c r="K1735" s="97">
        <v>0.09</v>
      </c>
      <c r="L1735" s="98"/>
      <c r="M1735" s="23">
        <f>K1735*12*I1703</f>
        <v>398.62800000000004</v>
      </c>
    </row>
    <row r="1736" spans="1:13" x14ac:dyDescent="0.25">
      <c r="A1736" s="36" t="s">
        <v>44</v>
      </c>
      <c r="B1736" s="37"/>
      <c r="C1736" s="38"/>
      <c r="D1736" s="38"/>
      <c r="E1736" s="38"/>
      <c r="F1736" s="38"/>
      <c r="G1736" s="38"/>
      <c r="H1736" s="13"/>
      <c r="I1736" s="39"/>
      <c r="J1736" s="15"/>
      <c r="K1736" s="40"/>
      <c r="L1736" s="41"/>
      <c r="M1736" s="23"/>
    </row>
    <row r="1737" spans="1:13" x14ac:dyDescent="0.25">
      <c r="A1737" s="36" t="s">
        <v>45</v>
      </c>
      <c r="B1737" s="37"/>
      <c r="C1737" s="38"/>
      <c r="D1737" s="38"/>
      <c r="E1737" s="38"/>
      <c r="F1737" s="38"/>
      <c r="G1737" s="38"/>
      <c r="H1737" s="13"/>
      <c r="I1737" s="95" t="s">
        <v>43</v>
      </c>
      <c r="J1737" s="96"/>
      <c r="K1737" s="97">
        <v>0.06</v>
      </c>
      <c r="L1737" s="98"/>
      <c r="M1737" s="23">
        <f>K1737*12*I1703</f>
        <v>265.75200000000001</v>
      </c>
    </row>
    <row r="1738" spans="1:13" x14ac:dyDescent="0.25">
      <c r="A1738" s="42" t="s">
        <v>112</v>
      </c>
      <c r="B1738" s="37"/>
      <c r="C1738" s="38"/>
      <c r="D1738" s="38"/>
      <c r="E1738" s="38"/>
      <c r="F1738" s="38"/>
      <c r="G1738" s="38"/>
      <c r="H1738" s="13"/>
      <c r="I1738" s="95" t="s">
        <v>46</v>
      </c>
      <c r="J1738" s="96"/>
      <c r="K1738" s="99">
        <v>0.06</v>
      </c>
      <c r="L1738" s="100"/>
      <c r="M1738" s="21">
        <f>K1738*12*I1703</f>
        <v>265.75200000000001</v>
      </c>
    </row>
    <row r="1739" spans="1:13" ht="15.75" x14ac:dyDescent="0.25">
      <c r="A1739" s="85" t="s">
        <v>50</v>
      </c>
      <c r="B1739" s="86"/>
      <c r="C1739" s="86"/>
      <c r="D1739" s="86"/>
      <c r="E1739" s="86"/>
      <c r="F1739" s="86"/>
      <c r="G1739" s="86"/>
      <c r="H1739" s="87"/>
      <c r="I1739" s="34"/>
      <c r="J1739" s="32"/>
      <c r="K1739" s="101">
        <v>5.67</v>
      </c>
      <c r="L1739" s="102"/>
      <c r="M1739" s="35">
        <f>K1739*12*I1703</f>
        <v>25113.563999999998</v>
      </c>
    </row>
    <row r="1740" spans="1:13" x14ac:dyDescent="0.25">
      <c r="A1740" s="90" t="s">
        <v>59</v>
      </c>
      <c r="B1740" s="91"/>
      <c r="C1740" s="91"/>
      <c r="D1740" s="91"/>
      <c r="E1740" s="91"/>
      <c r="F1740" s="91"/>
      <c r="G1740" s="91"/>
      <c r="H1740" s="92"/>
      <c r="J1740" s="47"/>
      <c r="K1740" s="88">
        <f>K1709+K1713+K1716+K1719+K1720+K1739+K1731</f>
        <v>23.860000000000003</v>
      </c>
      <c r="L1740" s="89"/>
      <c r="M1740" s="21">
        <f>M1703+M1716+M1719+M1720+M1731+M1739</f>
        <v>105680.71199999998</v>
      </c>
    </row>
    <row r="1741" spans="1:13" x14ac:dyDescent="0.25">
      <c r="A1741" s="90" t="s">
        <v>60</v>
      </c>
      <c r="B1741" s="91"/>
      <c r="C1741" s="91"/>
      <c r="D1741" s="91"/>
      <c r="E1741" s="91"/>
      <c r="F1741" s="91"/>
      <c r="G1741" s="91"/>
      <c r="H1741" s="92"/>
      <c r="I1741" s="34"/>
      <c r="J1741" s="48"/>
      <c r="K1741" s="110">
        <v>10.36</v>
      </c>
      <c r="L1741" s="111"/>
      <c r="M1741" s="21">
        <f>K1741*12*I1703</f>
        <v>45886.512000000002</v>
      </c>
    </row>
    <row r="1742" spans="1:13" ht="15.75" x14ac:dyDescent="0.25">
      <c r="A1742" s="85" t="s">
        <v>61</v>
      </c>
      <c r="B1742" s="86"/>
      <c r="C1742" s="86"/>
      <c r="D1742" s="86"/>
      <c r="E1742" s="86"/>
      <c r="F1742" s="86"/>
      <c r="G1742" s="86"/>
      <c r="H1742" s="87"/>
      <c r="I1742" s="34"/>
      <c r="J1742" s="32"/>
      <c r="K1742" s="88">
        <v>3.45</v>
      </c>
      <c r="L1742" s="89"/>
      <c r="M1742" s="21">
        <f>K1742*12*I1703</f>
        <v>15280.740000000003</v>
      </c>
    </row>
    <row r="1743" spans="1:13" ht="15.75" x14ac:dyDescent="0.25">
      <c r="A1743" s="85" t="s">
        <v>62</v>
      </c>
      <c r="B1743" s="86"/>
      <c r="C1743" s="86"/>
      <c r="D1743" s="86"/>
      <c r="E1743" s="86"/>
      <c r="F1743" s="86"/>
      <c r="G1743" s="86"/>
      <c r="H1743" s="87"/>
      <c r="I1743" s="34"/>
      <c r="J1743" s="32"/>
      <c r="K1743" s="88">
        <v>0.81</v>
      </c>
      <c r="L1743" s="89"/>
      <c r="M1743" s="21">
        <f>K1743*12*I1703</f>
        <v>3587.6520000000005</v>
      </c>
    </row>
    <row r="1744" spans="1:13" ht="15.75" x14ac:dyDescent="0.25">
      <c r="A1744" s="49" t="s">
        <v>107</v>
      </c>
      <c r="B1744" s="50"/>
      <c r="C1744" s="50"/>
      <c r="D1744" s="50"/>
      <c r="E1744" s="50"/>
      <c r="F1744" s="50"/>
      <c r="G1744" s="50"/>
      <c r="H1744" s="51"/>
      <c r="I1744" s="34"/>
      <c r="J1744" s="32"/>
      <c r="K1744" s="88">
        <v>0</v>
      </c>
      <c r="L1744" s="89"/>
      <c r="M1744" s="21">
        <v>0</v>
      </c>
    </row>
    <row r="1745" spans="1:13" ht="15.75" x14ac:dyDescent="0.25">
      <c r="A1745" s="49" t="s">
        <v>63</v>
      </c>
      <c r="B1745" s="50"/>
      <c r="C1745" s="50"/>
      <c r="D1745" s="50"/>
      <c r="E1745" s="50"/>
      <c r="F1745" s="50"/>
      <c r="G1745" s="50"/>
      <c r="H1745" s="51"/>
      <c r="I1745" s="34"/>
      <c r="J1745" s="32"/>
      <c r="K1745" s="88">
        <v>0.06</v>
      </c>
      <c r="L1745" s="89"/>
      <c r="M1745" s="21">
        <f>K1745*12*I1703</f>
        <v>265.75200000000001</v>
      </c>
    </row>
    <row r="1746" spans="1:13" ht="15.75" x14ac:dyDescent="0.25">
      <c r="A1746" s="49" t="s">
        <v>64</v>
      </c>
      <c r="B1746" s="50"/>
      <c r="C1746" s="50"/>
      <c r="D1746" s="50"/>
      <c r="E1746" s="50"/>
      <c r="F1746" s="50"/>
      <c r="G1746" s="50"/>
      <c r="H1746" s="51"/>
      <c r="I1746" s="34"/>
      <c r="J1746" s="32"/>
      <c r="K1746" s="88">
        <v>1.27</v>
      </c>
      <c r="L1746" s="89"/>
      <c r="M1746" s="21">
        <f>K1746*12*I1703</f>
        <v>5625.0840000000007</v>
      </c>
    </row>
    <row r="1747" spans="1:13" x14ac:dyDescent="0.25">
      <c r="A1747" s="90" t="s">
        <v>65</v>
      </c>
      <c r="B1747" s="91"/>
      <c r="C1747" s="91"/>
      <c r="D1747" s="91"/>
      <c r="E1747" s="91"/>
      <c r="F1747" s="91"/>
      <c r="G1747" s="91"/>
      <c r="H1747" s="92"/>
      <c r="I1747" s="34"/>
      <c r="J1747" s="48"/>
      <c r="K1747" s="88">
        <f>K1740+K1742+K139+K1741+K1743+K1744+K1745+K1746</f>
        <v>39.810000000000009</v>
      </c>
      <c r="L1747" s="89"/>
      <c r="M1747" s="21">
        <f>M1740+M1741+M1742+M1743+M1744+M1745+M1746</f>
        <v>176326.45199999999</v>
      </c>
    </row>
    <row r="1748" spans="1:13" x14ac:dyDescent="0.25">
      <c r="M1748" s="5"/>
    </row>
    <row r="1749" spans="1:13" x14ac:dyDescent="0.25">
      <c r="A1749" s="119" t="s">
        <v>0</v>
      </c>
      <c r="B1749" s="119"/>
      <c r="C1749" s="119"/>
      <c r="D1749" s="119"/>
      <c r="E1749" s="119"/>
      <c r="F1749" s="119"/>
      <c r="G1749" s="119"/>
      <c r="H1749" s="119"/>
      <c r="I1749" s="119"/>
      <c r="J1749" s="119"/>
      <c r="K1749" s="119"/>
      <c r="L1749" s="119"/>
      <c r="M1749" s="5"/>
    </row>
    <row r="1750" spans="1:13" x14ac:dyDescent="0.25">
      <c r="A1750" s="120" t="s">
        <v>1</v>
      </c>
      <c r="B1750" s="120"/>
      <c r="C1750" s="120"/>
      <c r="D1750" s="120"/>
      <c r="E1750" s="120"/>
      <c r="F1750" s="120"/>
      <c r="G1750" s="120"/>
      <c r="H1750" s="120"/>
      <c r="I1750" s="120"/>
      <c r="J1750" s="120"/>
      <c r="K1750" s="120"/>
      <c r="L1750" s="120"/>
      <c r="M1750" s="120"/>
    </row>
    <row r="1751" spans="1:13" x14ac:dyDescent="0.25">
      <c r="A1751" s="121" t="s">
        <v>137</v>
      </c>
      <c r="B1751" s="121"/>
      <c r="C1751" s="121"/>
      <c r="D1751" s="121"/>
      <c r="E1751" s="121"/>
      <c r="F1751" s="121"/>
      <c r="G1751" s="121"/>
      <c r="H1751" s="121"/>
      <c r="I1751" s="121"/>
      <c r="J1751" s="121"/>
      <c r="K1751" s="121"/>
      <c r="L1751" s="121"/>
      <c r="M1751" s="121"/>
    </row>
    <row r="1752" spans="1:13" x14ac:dyDescent="0.25">
      <c r="A1752" s="6"/>
      <c r="B1752" s="7"/>
      <c r="C1752" s="7" t="s">
        <v>3</v>
      </c>
      <c r="D1752" s="7"/>
      <c r="E1752" s="7"/>
      <c r="F1752" s="7"/>
      <c r="G1752" s="7"/>
      <c r="H1752" s="8"/>
      <c r="I1752" s="7" t="s">
        <v>4</v>
      </c>
      <c r="J1752" s="8"/>
      <c r="K1752" s="9" t="s">
        <v>5</v>
      </c>
      <c r="L1752" s="10"/>
      <c r="M1752" s="11"/>
    </row>
    <row r="1753" spans="1:13" x14ac:dyDescent="0.25">
      <c r="A1753" s="12"/>
      <c r="B1753" s="2"/>
      <c r="C1753" s="2"/>
      <c r="D1753" s="2"/>
      <c r="E1753" s="2"/>
      <c r="F1753" s="2"/>
      <c r="G1753" s="2"/>
      <c r="H1753" s="13"/>
      <c r="I1753" s="2"/>
      <c r="J1753" s="13"/>
      <c r="K1753" s="14" t="s">
        <v>7</v>
      </c>
      <c r="L1753" s="15"/>
      <c r="M1753" s="16" t="s">
        <v>8</v>
      </c>
    </row>
    <row r="1754" spans="1:13" x14ac:dyDescent="0.25">
      <c r="A1754" s="17"/>
      <c r="B1754" s="18"/>
      <c r="C1754" s="18"/>
      <c r="D1754" s="18"/>
      <c r="E1754" s="18"/>
      <c r="F1754" s="18"/>
      <c r="G1754" s="18"/>
      <c r="H1754" s="19"/>
      <c r="I1754" s="122" t="s">
        <v>9</v>
      </c>
      <c r="J1754" s="123"/>
      <c r="K1754" s="18" t="s">
        <v>10</v>
      </c>
      <c r="L1754" s="19"/>
      <c r="M1754" s="20" t="s">
        <v>11</v>
      </c>
    </row>
    <row r="1755" spans="1:13" x14ac:dyDescent="0.25">
      <c r="A1755" s="90"/>
      <c r="B1755" s="91"/>
      <c r="C1755" s="91"/>
      <c r="D1755" s="91"/>
      <c r="E1755" s="91"/>
      <c r="F1755" s="91"/>
      <c r="G1755" s="91"/>
      <c r="H1755" s="92"/>
      <c r="I1755" s="124">
        <v>364.55</v>
      </c>
      <c r="J1755" s="125"/>
      <c r="K1755" s="126">
        <f>K1761+K1765</f>
        <v>8.98</v>
      </c>
      <c r="L1755" s="145"/>
      <c r="M1755" s="21">
        <f>M1761+M1765</f>
        <v>39283.907999999996</v>
      </c>
    </row>
    <row r="1756" spans="1:13" x14ac:dyDescent="0.25">
      <c r="A1756" s="22" t="s">
        <v>13</v>
      </c>
      <c r="F1756" s="2"/>
      <c r="H1756" s="13"/>
      <c r="J1756" s="13"/>
      <c r="L1756" s="13"/>
      <c r="M1756" s="23"/>
    </row>
    <row r="1757" spans="1:13" x14ac:dyDescent="0.25">
      <c r="A1757" s="22" t="s">
        <v>14</v>
      </c>
      <c r="F1757" s="2"/>
      <c r="H1757" s="13"/>
      <c r="J1757" s="13"/>
      <c r="L1757" s="13"/>
      <c r="M1757" s="23"/>
    </row>
    <row r="1758" spans="1:13" x14ac:dyDescent="0.25">
      <c r="A1758" s="24" t="s">
        <v>15</v>
      </c>
      <c r="B1758" s="25"/>
      <c r="C1758" s="25"/>
      <c r="D1758" s="25"/>
      <c r="E1758" s="25"/>
      <c r="F1758" s="26"/>
      <c r="G1758" s="25"/>
      <c r="H1758" s="27"/>
      <c r="J1758" s="13"/>
      <c r="L1758" s="13"/>
      <c r="M1758" s="23"/>
    </row>
    <row r="1759" spans="1:13" x14ac:dyDescent="0.25">
      <c r="A1759" s="24" t="s">
        <v>16</v>
      </c>
      <c r="B1759" s="25"/>
      <c r="C1759" s="25"/>
      <c r="D1759" s="25"/>
      <c r="E1759" s="25"/>
      <c r="F1759" s="26"/>
      <c r="G1759" s="25"/>
      <c r="H1759" s="27"/>
      <c r="J1759" s="13"/>
      <c r="L1759" s="13"/>
      <c r="M1759" s="23"/>
    </row>
    <row r="1760" spans="1:13" x14ac:dyDescent="0.25">
      <c r="A1760" s="24" t="s">
        <v>122</v>
      </c>
      <c r="B1760" s="25"/>
      <c r="C1760" s="25"/>
      <c r="D1760" s="25"/>
      <c r="E1760" s="25"/>
      <c r="F1760" s="26"/>
      <c r="G1760" s="25"/>
      <c r="H1760" s="27"/>
      <c r="J1760" s="13"/>
      <c r="L1760" s="13"/>
      <c r="M1760" s="23"/>
    </row>
    <row r="1761" spans="1:13" x14ac:dyDescent="0.25">
      <c r="A1761" s="24"/>
      <c r="B1761" s="25"/>
      <c r="C1761" s="25"/>
      <c r="D1761" s="25"/>
      <c r="E1761" s="25"/>
      <c r="F1761" s="26"/>
      <c r="G1761" s="25"/>
      <c r="H1761" s="27"/>
      <c r="J1761" s="13"/>
      <c r="K1761" s="112">
        <v>4.93</v>
      </c>
      <c r="L1761" s="113"/>
      <c r="M1761" s="23">
        <f>K1761*I1755*12</f>
        <v>21566.777999999998</v>
      </c>
    </row>
    <row r="1762" spans="1:13" x14ac:dyDescent="0.25">
      <c r="A1762" s="22" t="s">
        <v>22</v>
      </c>
      <c r="B1762" s="25"/>
      <c r="C1762" s="25"/>
      <c r="D1762" s="25"/>
      <c r="E1762" s="25"/>
      <c r="F1762" s="26"/>
      <c r="G1762" s="25"/>
      <c r="H1762" s="27"/>
      <c r="J1762" s="13"/>
      <c r="L1762" s="13"/>
      <c r="M1762" s="23"/>
    </row>
    <row r="1763" spans="1:13" x14ac:dyDescent="0.25">
      <c r="A1763" s="24" t="s">
        <v>23</v>
      </c>
      <c r="B1763" s="25"/>
      <c r="C1763" s="25"/>
      <c r="D1763" s="25"/>
      <c r="E1763" s="25"/>
      <c r="F1763" s="26"/>
      <c r="G1763" s="25"/>
      <c r="H1763" s="27"/>
      <c r="J1763" s="13"/>
      <c r="L1763" s="13"/>
      <c r="M1763" s="23"/>
    </row>
    <row r="1764" spans="1:13" x14ac:dyDescent="0.25">
      <c r="A1764" s="24" t="s">
        <v>69</v>
      </c>
      <c r="B1764" s="25"/>
      <c r="C1764" s="25"/>
      <c r="D1764" s="25"/>
      <c r="E1764" s="25"/>
      <c r="F1764" s="26"/>
      <c r="G1764" s="25"/>
      <c r="H1764" s="27"/>
      <c r="J1764" s="13"/>
      <c r="L1764" s="13"/>
      <c r="M1764" s="23"/>
    </row>
    <row r="1765" spans="1:13" x14ac:dyDescent="0.25">
      <c r="A1765" s="24"/>
      <c r="B1765" s="25"/>
      <c r="C1765" s="25"/>
      <c r="D1765" s="25"/>
      <c r="E1765" s="25"/>
      <c r="F1765" s="26"/>
      <c r="G1765" s="25"/>
      <c r="H1765" s="27"/>
      <c r="I1765" s="12"/>
      <c r="J1765" s="13"/>
      <c r="K1765" s="112">
        <v>4.05</v>
      </c>
      <c r="L1765" s="113"/>
      <c r="M1765" s="23">
        <f>K1765*I1755*12</f>
        <v>17717.13</v>
      </c>
    </row>
    <row r="1766" spans="1:13" x14ac:dyDescent="0.25">
      <c r="A1766" s="90" t="s">
        <v>34</v>
      </c>
      <c r="B1766" s="91"/>
      <c r="C1766" s="91"/>
      <c r="D1766" s="91"/>
      <c r="E1766" s="91"/>
      <c r="F1766" s="91"/>
      <c r="G1766" s="91"/>
      <c r="H1766" s="92"/>
      <c r="I1766" s="31" t="s">
        <v>46</v>
      </c>
      <c r="J1766" s="32"/>
      <c r="K1766" s="101">
        <v>1.38</v>
      </c>
      <c r="L1766" s="102"/>
      <c r="M1766" s="35">
        <f>K1766*12*I1755</f>
        <v>6036.9479999999994</v>
      </c>
    </row>
    <row r="1767" spans="1:13" x14ac:dyDescent="0.25">
      <c r="A1767" s="162" t="s">
        <v>28</v>
      </c>
      <c r="B1767" s="163"/>
      <c r="C1767" s="163"/>
      <c r="D1767" s="163"/>
      <c r="E1767" s="163"/>
      <c r="F1767" s="163"/>
      <c r="G1767" s="163"/>
      <c r="H1767" s="151"/>
      <c r="I1767" s="2" t="s">
        <v>29</v>
      </c>
      <c r="J1767" s="13"/>
      <c r="K1767" s="2"/>
      <c r="L1767" s="13"/>
      <c r="M1767" s="23"/>
    </row>
    <row r="1768" spans="1:13" x14ac:dyDescent="0.25">
      <c r="A1768" s="12"/>
      <c r="B1768" s="2"/>
      <c r="C1768" s="2"/>
      <c r="D1768" s="2"/>
      <c r="E1768" s="2"/>
      <c r="F1768" s="2"/>
      <c r="G1768" s="2"/>
      <c r="H1768" s="13"/>
      <c r="I1768" s="2" t="s">
        <v>30</v>
      </c>
      <c r="J1768" s="13"/>
      <c r="K1768" s="2"/>
      <c r="L1768" s="13"/>
      <c r="M1768" s="23"/>
    </row>
    <row r="1769" spans="1:13" x14ac:dyDescent="0.25">
      <c r="A1769" s="12"/>
      <c r="B1769" s="2"/>
      <c r="C1769" s="2"/>
      <c r="D1769" s="2"/>
      <c r="E1769" s="2"/>
      <c r="F1769" s="2"/>
      <c r="G1769" s="2"/>
      <c r="H1769" s="13"/>
      <c r="I1769" s="2" t="s">
        <v>31</v>
      </c>
      <c r="J1769" s="13"/>
      <c r="K1769" s="108">
        <v>1.1200000000000001</v>
      </c>
      <c r="L1769" s="109"/>
      <c r="M1769" s="23">
        <f>K1769*12*I1755</f>
        <v>4899.5520000000006</v>
      </c>
    </row>
    <row r="1770" spans="1:13" x14ac:dyDescent="0.25">
      <c r="A1770" s="12"/>
      <c r="B1770" s="2"/>
      <c r="C1770" s="2"/>
      <c r="D1770" s="2"/>
      <c r="E1770" s="2"/>
      <c r="F1770" s="2"/>
      <c r="G1770" s="2"/>
      <c r="H1770" s="13"/>
      <c r="I1770" s="2" t="s">
        <v>32</v>
      </c>
      <c r="J1770" s="13"/>
      <c r="K1770" s="2"/>
      <c r="L1770" s="13"/>
      <c r="M1770" s="23"/>
    </row>
    <row r="1771" spans="1:13" x14ac:dyDescent="0.25">
      <c r="A1771" s="17"/>
      <c r="B1771" s="18"/>
      <c r="C1771" s="18"/>
      <c r="D1771" s="18"/>
      <c r="E1771" s="18"/>
      <c r="F1771" s="18"/>
      <c r="G1771" s="18"/>
      <c r="H1771" s="19"/>
      <c r="I1771" s="18" t="s">
        <v>33</v>
      </c>
      <c r="J1771" s="19"/>
      <c r="K1771" s="18"/>
      <c r="L1771" s="19"/>
      <c r="M1771" s="21"/>
    </row>
    <row r="1772" spans="1:13" x14ac:dyDescent="0.25">
      <c r="A1772" s="131" t="s">
        <v>74</v>
      </c>
      <c r="B1772" s="132"/>
      <c r="C1772" s="132"/>
      <c r="D1772" s="132"/>
      <c r="E1772" s="132"/>
      <c r="F1772" s="132"/>
      <c r="G1772" s="132"/>
      <c r="H1772" s="133"/>
      <c r="I1772" s="52"/>
      <c r="J1772" s="13"/>
      <c r="K1772" s="149">
        <f>K1773+K1779</f>
        <v>1.8900000000000001</v>
      </c>
      <c r="L1772" s="150"/>
      <c r="M1772" s="53">
        <f>M1773+M1779</f>
        <v>8267.9940000000006</v>
      </c>
    </row>
    <row r="1773" spans="1:13" x14ac:dyDescent="0.25">
      <c r="A1773" s="114" t="s">
        <v>75</v>
      </c>
      <c r="B1773" s="115"/>
      <c r="C1773" s="115"/>
      <c r="D1773" s="115"/>
      <c r="E1773" s="115"/>
      <c r="F1773" s="115"/>
      <c r="G1773" s="115"/>
      <c r="H1773" s="116"/>
      <c r="J1773" s="13"/>
      <c r="K1773" s="108">
        <f>K1774+K1775+K1776+K1778</f>
        <v>1.1100000000000001</v>
      </c>
      <c r="L1773" s="109"/>
      <c r="M1773" s="46">
        <f>M1774+M1775+M1776+M1778</f>
        <v>4855.8060000000005</v>
      </c>
    </row>
    <row r="1774" spans="1:13" x14ac:dyDescent="0.25">
      <c r="A1774" s="12" t="s">
        <v>76</v>
      </c>
      <c r="H1774" s="13"/>
      <c r="I1774" t="s">
        <v>77</v>
      </c>
      <c r="J1774" s="13"/>
      <c r="K1774" s="112">
        <v>0.81</v>
      </c>
      <c r="L1774" s="113"/>
      <c r="M1774" s="23">
        <f>K1774*12*I1755</f>
        <v>3543.4260000000004</v>
      </c>
    </row>
    <row r="1775" spans="1:13" x14ac:dyDescent="0.25">
      <c r="A1775" s="12" t="s">
        <v>78</v>
      </c>
      <c r="H1775" s="13"/>
      <c r="I1775" t="s">
        <v>79</v>
      </c>
      <c r="J1775" s="13"/>
      <c r="K1775" s="112">
        <v>0.18</v>
      </c>
      <c r="L1775" s="113"/>
      <c r="M1775" s="23">
        <f>K1775*12*I1755</f>
        <v>787.42800000000011</v>
      </c>
    </row>
    <row r="1776" spans="1:13" x14ac:dyDescent="0.25">
      <c r="A1776" s="12" t="s">
        <v>80</v>
      </c>
      <c r="H1776" s="13"/>
      <c r="I1776" t="s">
        <v>81</v>
      </c>
      <c r="J1776" s="13"/>
      <c r="K1776" s="112">
        <v>0.08</v>
      </c>
      <c r="L1776" s="113"/>
      <c r="M1776" s="23">
        <f>K1776*12*I1755</f>
        <v>349.96800000000002</v>
      </c>
    </row>
    <row r="1777" spans="1:13" x14ac:dyDescent="0.25">
      <c r="A1777" s="12" t="s">
        <v>82</v>
      </c>
      <c r="H1777" s="13"/>
      <c r="J1777" s="13"/>
      <c r="L1777" s="13"/>
      <c r="M1777" s="23"/>
    </row>
    <row r="1778" spans="1:13" x14ac:dyDescent="0.25">
      <c r="A1778" s="12" t="s">
        <v>83</v>
      </c>
      <c r="H1778" s="13"/>
      <c r="I1778" t="s">
        <v>84</v>
      </c>
      <c r="J1778" s="13"/>
      <c r="K1778" s="112">
        <v>0.04</v>
      </c>
      <c r="L1778" s="113"/>
      <c r="M1778" s="23">
        <f>K1778*12*I1755</f>
        <v>174.98400000000001</v>
      </c>
    </row>
    <row r="1779" spans="1:13" x14ac:dyDescent="0.25">
      <c r="A1779" s="114" t="s">
        <v>85</v>
      </c>
      <c r="B1779" s="115"/>
      <c r="C1779" s="115"/>
      <c r="D1779" s="115"/>
      <c r="E1779" s="115"/>
      <c r="F1779" s="115"/>
      <c r="G1779" s="115"/>
      <c r="H1779" s="116"/>
      <c r="J1779" s="13"/>
      <c r="K1779" s="108">
        <f>K1780+K1781+K1782</f>
        <v>0.78</v>
      </c>
      <c r="L1779" s="109"/>
      <c r="M1779" s="46">
        <f>M1780+M1781+M1782</f>
        <v>3412.1880000000006</v>
      </c>
    </row>
    <row r="1780" spans="1:13" x14ac:dyDescent="0.25">
      <c r="A1780" s="12" t="s">
        <v>86</v>
      </c>
      <c r="H1780" s="13"/>
      <c r="I1780" t="s">
        <v>81</v>
      </c>
      <c r="J1780" s="13"/>
      <c r="K1780" s="112">
        <v>0.28000000000000003</v>
      </c>
      <c r="L1780" s="113"/>
      <c r="M1780" s="23">
        <f>K1780*12*I1755</f>
        <v>1224.8880000000001</v>
      </c>
    </row>
    <row r="1781" spans="1:13" x14ac:dyDescent="0.25">
      <c r="A1781" s="12" t="s">
        <v>87</v>
      </c>
      <c r="H1781" s="13"/>
      <c r="I1781" t="s">
        <v>35</v>
      </c>
      <c r="J1781" s="13"/>
      <c r="K1781" s="112">
        <v>0.46</v>
      </c>
      <c r="L1781" s="113"/>
      <c r="M1781" s="23">
        <f>K1781*12*I1755</f>
        <v>2012.3160000000003</v>
      </c>
    </row>
    <row r="1782" spans="1:13" x14ac:dyDescent="0.25">
      <c r="A1782" s="12" t="s">
        <v>88</v>
      </c>
      <c r="H1782" s="13"/>
      <c r="I1782" t="s">
        <v>81</v>
      </c>
      <c r="J1782" s="13"/>
      <c r="K1782" s="138">
        <v>0.04</v>
      </c>
      <c r="L1782" s="139"/>
      <c r="M1782" s="21">
        <f>K1782*12*I1755</f>
        <v>174.98400000000001</v>
      </c>
    </row>
    <row r="1783" spans="1:13" ht="15.75" x14ac:dyDescent="0.25">
      <c r="A1783" s="85" t="s">
        <v>36</v>
      </c>
      <c r="B1783" s="86"/>
      <c r="C1783" s="86"/>
      <c r="D1783" s="86"/>
      <c r="E1783" s="86"/>
      <c r="F1783" s="86"/>
      <c r="G1783" s="86"/>
      <c r="H1783" s="87"/>
      <c r="I1783" s="34"/>
      <c r="J1783" s="32"/>
      <c r="K1783" s="88">
        <f>K1784+K1785+K1787+K1789+K1790</f>
        <v>2.13</v>
      </c>
      <c r="L1783" s="89"/>
      <c r="M1783" s="35">
        <f>M1784+M1785+M1787+M1789+M1790</f>
        <v>9317.898000000001</v>
      </c>
    </row>
    <row r="1784" spans="1:13" x14ac:dyDescent="0.25">
      <c r="A1784" s="36" t="s">
        <v>89</v>
      </c>
      <c r="B1784" s="37"/>
      <c r="C1784" s="38"/>
      <c r="D1784" s="38"/>
      <c r="E1784" s="38"/>
      <c r="F1784" s="38"/>
      <c r="G1784" s="38"/>
      <c r="H1784" s="13"/>
      <c r="I1784" s="95" t="s">
        <v>38</v>
      </c>
      <c r="J1784" s="96"/>
      <c r="K1784" s="117">
        <v>0.56999999999999995</v>
      </c>
      <c r="L1784" s="118"/>
      <c r="M1784" s="23">
        <f>K1784*12*I1755</f>
        <v>2493.5219999999999</v>
      </c>
    </row>
    <row r="1785" spans="1:13" x14ac:dyDescent="0.25">
      <c r="A1785" s="36" t="s">
        <v>39</v>
      </c>
      <c r="B1785" s="37"/>
      <c r="C1785" s="38"/>
      <c r="D1785" s="38"/>
      <c r="E1785" s="38"/>
      <c r="F1785" s="38"/>
      <c r="G1785" s="38"/>
      <c r="H1785" s="13"/>
      <c r="I1785" s="95" t="s">
        <v>90</v>
      </c>
      <c r="J1785" s="96"/>
      <c r="K1785" s="97">
        <v>1.35</v>
      </c>
      <c r="L1785" s="98"/>
      <c r="M1785" s="23">
        <f>K1785*12*I1755</f>
        <v>5905.7100000000009</v>
      </c>
    </row>
    <row r="1786" spans="1:13" x14ac:dyDescent="0.25">
      <c r="A1786" s="36" t="s">
        <v>41</v>
      </c>
      <c r="B1786" s="37"/>
      <c r="C1786" s="38"/>
      <c r="D1786" s="38"/>
      <c r="E1786" s="38"/>
      <c r="F1786" s="38"/>
      <c r="G1786" s="38"/>
      <c r="H1786" s="13"/>
      <c r="I1786" s="39"/>
      <c r="J1786" s="15"/>
      <c r="K1786" s="40"/>
      <c r="L1786" s="41"/>
      <c r="M1786" s="23"/>
    </row>
    <row r="1787" spans="1:13" x14ac:dyDescent="0.25">
      <c r="A1787" s="36" t="s">
        <v>42</v>
      </c>
      <c r="B1787" s="37"/>
      <c r="C1787" s="38"/>
      <c r="D1787" s="38"/>
      <c r="E1787" s="38"/>
      <c r="F1787" s="38"/>
      <c r="G1787" s="38"/>
      <c r="H1787" s="13"/>
      <c r="I1787" s="95" t="s">
        <v>43</v>
      </c>
      <c r="J1787" s="96"/>
      <c r="K1787" s="97">
        <v>0.09</v>
      </c>
      <c r="L1787" s="98"/>
      <c r="M1787" s="23">
        <f>K1787*12*I1755</f>
        <v>393.71400000000006</v>
      </c>
    </row>
    <row r="1788" spans="1:13" x14ac:dyDescent="0.25">
      <c r="A1788" s="36" t="s">
        <v>44</v>
      </c>
      <c r="B1788" s="37"/>
      <c r="C1788" s="38"/>
      <c r="D1788" s="38"/>
      <c r="E1788" s="38"/>
      <c r="F1788" s="38"/>
      <c r="G1788" s="38"/>
      <c r="H1788" s="13"/>
      <c r="I1788" s="39"/>
      <c r="J1788" s="15"/>
      <c r="K1788" s="40"/>
      <c r="L1788" s="41"/>
      <c r="M1788" s="23"/>
    </row>
    <row r="1789" spans="1:13" x14ac:dyDescent="0.25">
      <c r="A1789" s="36" t="s">
        <v>45</v>
      </c>
      <c r="B1789" s="37"/>
      <c r="C1789" s="38"/>
      <c r="D1789" s="38"/>
      <c r="E1789" s="38"/>
      <c r="F1789" s="38"/>
      <c r="G1789" s="38"/>
      <c r="H1789" s="13"/>
      <c r="I1789" s="95" t="s">
        <v>43</v>
      </c>
      <c r="J1789" s="96"/>
      <c r="K1789" s="97">
        <v>0.06</v>
      </c>
      <c r="L1789" s="98"/>
      <c r="M1789" s="23">
        <f>K1789*12*I1755</f>
        <v>262.476</v>
      </c>
    </row>
    <row r="1790" spans="1:13" x14ac:dyDescent="0.25">
      <c r="A1790" s="42" t="s">
        <v>112</v>
      </c>
      <c r="B1790" s="37"/>
      <c r="C1790" s="38"/>
      <c r="D1790" s="38"/>
      <c r="E1790" s="38"/>
      <c r="F1790" s="38"/>
      <c r="G1790" s="38"/>
      <c r="H1790" s="13"/>
      <c r="I1790" s="95" t="s">
        <v>46</v>
      </c>
      <c r="J1790" s="96"/>
      <c r="K1790" s="99">
        <v>0.06</v>
      </c>
      <c r="L1790" s="100"/>
      <c r="M1790" s="21">
        <f>K1790*12*I1755</f>
        <v>262.476</v>
      </c>
    </row>
    <row r="1791" spans="1:13" ht="15.75" x14ac:dyDescent="0.25">
      <c r="A1791" s="85" t="s">
        <v>50</v>
      </c>
      <c r="B1791" s="86"/>
      <c r="C1791" s="86"/>
      <c r="D1791" s="86"/>
      <c r="E1791" s="86"/>
      <c r="F1791" s="86"/>
      <c r="G1791" s="86"/>
      <c r="H1791" s="87"/>
      <c r="I1791" s="34"/>
      <c r="J1791" s="32"/>
      <c r="K1791" s="101">
        <v>5.54</v>
      </c>
      <c r="L1791" s="102"/>
      <c r="M1791" s="35">
        <f>K1791*12*I1755</f>
        <v>24235.284000000003</v>
      </c>
    </row>
    <row r="1792" spans="1:13" x14ac:dyDescent="0.25">
      <c r="A1792" s="90" t="s">
        <v>59</v>
      </c>
      <c r="B1792" s="91"/>
      <c r="C1792" s="91"/>
      <c r="D1792" s="91"/>
      <c r="E1792" s="91"/>
      <c r="F1792" s="91"/>
      <c r="G1792" s="91"/>
      <c r="H1792" s="92"/>
      <c r="J1792" s="47"/>
      <c r="K1792" s="88">
        <f>K1761+K1765+K1769+K1772+K1791+K1783+K1766</f>
        <v>21.04</v>
      </c>
      <c r="L1792" s="89"/>
      <c r="M1792" s="21">
        <f>M1755+M1769+M1772+M1783+M1791+M1766</f>
        <v>92041.584000000003</v>
      </c>
    </row>
    <row r="1793" spans="1:13" x14ac:dyDescent="0.25">
      <c r="A1793" s="90" t="s">
        <v>60</v>
      </c>
      <c r="B1793" s="91"/>
      <c r="C1793" s="91"/>
      <c r="D1793" s="91"/>
      <c r="E1793" s="91"/>
      <c r="F1793" s="91"/>
      <c r="G1793" s="91"/>
      <c r="H1793" s="92"/>
      <c r="I1793" s="34"/>
      <c r="J1793" s="48"/>
      <c r="K1793" s="110">
        <v>21.71</v>
      </c>
      <c r="L1793" s="111"/>
      <c r="M1793" s="21">
        <f>K1793*12*I1755</f>
        <v>94972.565999999992</v>
      </c>
    </row>
    <row r="1794" spans="1:13" ht="15.75" x14ac:dyDescent="0.25">
      <c r="A1794" s="85" t="s">
        <v>61</v>
      </c>
      <c r="B1794" s="86"/>
      <c r="C1794" s="86"/>
      <c r="D1794" s="86"/>
      <c r="E1794" s="86"/>
      <c r="F1794" s="86"/>
      <c r="G1794" s="86"/>
      <c r="H1794" s="87"/>
      <c r="I1794" s="34"/>
      <c r="J1794" s="32"/>
      <c r="K1794" s="88">
        <v>3.45</v>
      </c>
      <c r="L1794" s="89"/>
      <c r="M1794" s="21">
        <f>K1794*12*I1755</f>
        <v>15092.370000000003</v>
      </c>
    </row>
    <row r="1795" spans="1:13" ht="15.75" x14ac:dyDescent="0.25">
      <c r="A1795" s="85" t="s">
        <v>62</v>
      </c>
      <c r="B1795" s="86"/>
      <c r="C1795" s="86"/>
      <c r="D1795" s="86"/>
      <c r="E1795" s="86"/>
      <c r="F1795" s="86"/>
      <c r="G1795" s="86"/>
      <c r="H1795" s="87"/>
      <c r="I1795" s="34"/>
      <c r="J1795" s="32"/>
      <c r="K1795" s="88">
        <v>0.81</v>
      </c>
      <c r="L1795" s="89"/>
      <c r="M1795" s="21">
        <f>K1795*12*I1755</f>
        <v>3543.4260000000004</v>
      </c>
    </row>
    <row r="1796" spans="1:13" x14ac:dyDescent="0.25">
      <c r="A1796" s="90" t="s">
        <v>92</v>
      </c>
      <c r="B1796" s="91"/>
      <c r="C1796" s="91"/>
      <c r="D1796" s="91"/>
      <c r="E1796" s="91"/>
      <c r="F1796" s="91"/>
      <c r="G1796" s="91"/>
      <c r="H1796" s="92"/>
      <c r="I1796" s="34"/>
      <c r="J1796" s="32"/>
      <c r="K1796" s="93">
        <v>1.32</v>
      </c>
      <c r="L1796" s="94"/>
      <c r="M1796" s="21">
        <f>K1796*12*I1755</f>
        <v>5774.4719999999998</v>
      </c>
    </row>
    <row r="1797" spans="1:13" ht="15.75" x14ac:dyDescent="0.25">
      <c r="A1797" s="49" t="s">
        <v>93</v>
      </c>
      <c r="B1797" s="50"/>
      <c r="C1797" s="50"/>
      <c r="D1797" s="50"/>
      <c r="E1797" s="50"/>
      <c r="F1797" s="50"/>
      <c r="G1797" s="50"/>
      <c r="H1797" s="51"/>
      <c r="I1797" s="34"/>
      <c r="J1797" s="32"/>
      <c r="K1797" s="88">
        <v>3.48</v>
      </c>
      <c r="L1797" s="89"/>
      <c r="M1797" s="21">
        <f>K1797*12*I1755</f>
        <v>15223.608</v>
      </c>
    </row>
    <row r="1798" spans="1:13" ht="15.75" x14ac:dyDescent="0.25">
      <c r="A1798" s="49" t="s">
        <v>63</v>
      </c>
      <c r="B1798" s="50"/>
      <c r="C1798" s="50"/>
      <c r="D1798" s="50"/>
      <c r="E1798" s="50"/>
      <c r="F1798" s="50"/>
      <c r="G1798" s="50"/>
      <c r="H1798" s="51"/>
      <c r="I1798" s="34"/>
      <c r="J1798" s="32"/>
      <c r="K1798" s="88">
        <v>7.0000000000000007E-2</v>
      </c>
      <c r="L1798" s="89"/>
      <c r="M1798" s="21">
        <f>K1798*12*I1755</f>
        <v>306.22200000000004</v>
      </c>
    </row>
    <row r="1799" spans="1:13" ht="15.75" x14ac:dyDescent="0.25">
      <c r="A1799" s="49" t="s">
        <v>64</v>
      </c>
      <c r="B1799" s="50"/>
      <c r="C1799" s="50"/>
      <c r="D1799" s="50"/>
      <c r="E1799" s="50"/>
      <c r="F1799" s="50"/>
      <c r="G1799" s="50"/>
      <c r="H1799" s="51"/>
      <c r="I1799" s="34"/>
      <c r="J1799" s="32"/>
      <c r="K1799" s="88">
        <v>0.19</v>
      </c>
      <c r="L1799" s="89"/>
      <c r="M1799" s="21">
        <f>K1799*12*I1755</f>
        <v>831.17400000000009</v>
      </c>
    </row>
    <row r="1800" spans="1:13" x14ac:dyDescent="0.25">
      <c r="A1800" s="90" t="s">
        <v>65</v>
      </c>
      <c r="B1800" s="91"/>
      <c r="C1800" s="91"/>
      <c r="D1800" s="91"/>
      <c r="E1800" s="91"/>
      <c r="F1800" s="91"/>
      <c r="G1800" s="91"/>
      <c r="H1800" s="92"/>
      <c r="I1800" s="34"/>
      <c r="J1800" s="48"/>
      <c r="K1800" s="88">
        <f>K1792+K1794+K1795+K1796+K1793+K1797+K1798+K1799</f>
        <v>52.069999999999993</v>
      </c>
      <c r="L1800" s="89"/>
      <c r="M1800" s="21">
        <f>M1792+M1793+M1794+M1795+M1796+M1797+M1798+M1799</f>
        <v>227785.42200000002</v>
      </c>
    </row>
    <row r="1801" spans="1:13" x14ac:dyDescent="0.25">
      <c r="M1801" s="5"/>
    </row>
    <row r="1802" spans="1:13" x14ac:dyDescent="0.25">
      <c r="A1802" s="119" t="s">
        <v>0</v>
      </c>
      <c r="B1802" s="119"/>
      <c r="C1802" s="119"/>
      <c r="D1802" s="119"/>
      <c r="E1802" s="119"/>
      <c r="F1802" s="119"/>
      <c r="G1802" s="119"/>
      <c r="H1802" s="119"/>
      <c r="I1802" s="119"/>
      <c r="J1802" s="119"/>
      <c r="K1802" s="119"/>
      <c r="L1802" s="119"/>
      <c r="M1802" s="5"/>
    </row>
    <row r="1803" spans="1:13" x14ac:dyDescent="0.25">
      <c r="A1803" s="120" t="s">
        <v>1</v>
      </c>
      <c r="B1803" s="120"/>
      <c r="C1803" s="120"/>
      <c r="D1803" s="120"/>
      <c r="E1803" s="120"/>
      <c r="F1803" s="120"/>
      <c r="G1803" s="120"/>
      <c r="H1803" s="120"/>
      <c r="I1803" s="120"/>
      <c r="J1803" s="120"/>
      <c r="K1803" s="120"/>
      <c r="L1803" s="120"/>
      <c r="M1803" s="120"/>
    </row>
    <row r="1804" spans="1:13" x14ac:dyDescent="0.25">
      <c r="A1804" s="121" t="s">
        <v>138</v>
      </c>
      <c r="B1804" s="121"/>
      <c r="C1804" s="121"/>
      <c r="D1804" s="121"/>
      <c r="E1804" s="121"/>
      <c r="F1804" s="121"/>
      <c r="G1804" s="121"/>
      <c r="H1804" s="121"/>
      <c r="I1804" s="121"/>
      <c r="J1804" s="121"/>
      <c r="K1804" s="121"/>
      <c r="L1804" s="121"/>
      <c r="M1804" s="121"/>
    </row>
    <row r="1805" spans="1:13" x14ac:dyDescent="0.25">
      <c r="A1805" s="6"/>
      <c r="B1805" s="7"/>
      <c r="C1805" s="7" t="s">
        <v>3</v>
      </c>
      <c r="D1805" s="7"/>
      <c r="E1805" s="7"/>
      <c r="F1805" s="7"/>
      <c r="G1805" s="7"/>
      <c r="H1805" s="8"/>
      <c r="I1805" s="7" t="s">
        <v>4</v>
      </c>
      <c r="J1805" s="8"/>
      <c r="K1805" s="9" t="s">
        <v>5</v>
      </c>
      <c r="L1805" s="10"/>
      <c r="M1805" s="11"/>
    </row>
    <row r="1806" spans="1:13" x14ac:dyDescent="0.25">
      <c r="A1806" s="12"/>
      <c r="B1806" s="2"/>
      <c r="C1806" s="2"/>
      <c r="D1806" s="2"/>
      <c r="E1806" s="2"/>
      <c r="F1806" s="2"/>
      <c r="G1806" s="2"/>
      <c r="H1806" s="13"/>
      <c r="I1806" s="2"/>
      <c r="J1806" s="13"/>
      <c r="K1806" s="14" t="s">
        <v>7</v>
      </c>
      <c r="L1806" s="15"/>
      <c r="M1806" s="16" t="s">
        <v>8</v>
      </c>
    </row>
    <row r="1807" spans="1:13" x14ac:dyDescent="0.25">
      <c r="A1807" s="17"/>
      <c r="B1807" s="18"/>
      <c r="C1807" s="18"/>
      <c r="D1807" s="18"/>
      <c r="E1807" s="18"/>
      <c r="F1807" s="18"/>
      <c r="G1807" s="18"/>
      <c r="H1807" s="19"/>
      <c r="I1807" s="122" t="s">
        <v>9</v>
      </c>
      <c r="J1807" s="123"/>
      <c r="K1807" s="18" t="s">
        <v>10</v>
      </c>
      <c r="L1807" s="19"/>
      <c r="M1807" s="20" t="s">
        <v>11</v>
      </c>
    </row>
    <row r="1808" spans="1:13" x14ac:dyDescent="0.25">
      <c r="A1808" s="90" t="s">
        <v>12</v>
      </c>
      <c r="B1808" s="91"/>
      <c r="C1808" s="91"/>
      <c r="D1808" s="91"/>
      <c r="E1808" s="91"/>
      <c r="F1808" s="91"/>
      <c r="G1808" s="91"/>
      <c r="H1808" s="92"/>
      <c r="I1808" s="124">
        <v>360.8</v>
      </c>
      <c r="J1808" s="125"/>
      <c r="K1808" s="126">
        <f>K1814+K1821</f>
        <v>8.98</v>
      </c>
      <c r="L1808" s="145"/>
      <c r="M1808" s="21">
        <f>M1814+M1821</f>
        <v>38879.808000000005</v>
      </c>
    </row>
    <row r="1809" spans="1:13" x14ac:dyDescent="0.25">
      <c r="A1809" s="22" t="s">
        <v>13</v>
      </c>
      <c r="F1809" s="2"/>
      <c r="H1809" s="13"/>
      <c r="J1809" s="13"/>
      <c r="L1809" s="13"/>
      <c r="M1809" s="23"/>
    </row>
    <row r="1810" spans="1:13" x14ac:dyDescent="0.25">
      <c r="A1810" s="22" t="s">
        <v>14</v>
      </c>
      <c r="F1810" s="2"/>
      <c r="H1810" s="13"/>
      <c r="J1810" s="13"/>
      <c r="L1810" s="13"/>
      <c r="M1810" s="23"/>
    </row>
    <row r="1811" spans="1:13" x14ac:dyDescent="0.25">
      <c r="A1811" s="24" t="s">
        <v>15</v>
      </c>
      <c r="B1811" s="25"/>
      <c r="C1811" s="25"/>
      <c r="D1811" s="25"/>
      <c r="E1811" s="25"/>
      <c r="F1811" s="26"/>
      <c r="G1811" s="25"/>
      <c r="H1811" s="27"/>
      <c r="J1811" s="13"/>
      <c r="L1811" s="13"/>
      <c r="M1811" s="23"/>
    </row>
    <row r="1812" spans="1:13" x14ac:dyDescent="0.25">
      <c r="A1812" s="24" t="s">
        <v>16</v>
      </c>
      <c r="B1812" s="25"/>
      <c r="C1812" s="25"/>
      <c r="D1812" s="25"/>
      <c r="E1812" s="25"/>
      <c r="F1812" s="26"/>
      <c r="G1812" s="25"/>
      <c r="H1812" s="27"/>
      <c r="J1812" s="13"/>
      <c r="L1812" s="13"/>
      <c r="M1812" s="23"/>
    </row>
    <row r="1813" spans="1:13" x14ac:dyDescent="0.25">
      <c r="A1813" s="24" t="s">
        <v>17</v>
      </c>
      <c r="B1813" s="25"/>
      <c r="C1813" s="25"/>
      <c r="D1813" s="25"/>
      <c r="E1813" s="25"/>
      <c r="F1813" s="26"/>
      <c r="G1813" s="25"/>
      <c r="H1813" s="27"/>
      <c r="J1813" s="13"/>
      <c r="L1813" s="13"/>
      <c r="M1813" s="23"/>
    </row>
    <row r="1814" spans="1:13" x14ac:dyDescent="0.25">
      <c r="A1814" s="24" t="s">
        <v>18</v>
      </c>
      <c r="B1814" s="25"/>
      <c r="C1814" s="25"/>
      <c r="D1814" s="25"/>
      <c r="E1814" s="25"/>
      <c r="F1814" s="26"/>
      <c r="G1814" s="25"/>
      <c r="H1814" s="27"/>
      <c r="J1814" s="13"/>
      <c r="K1814" s="112">
        <v>4.93</v>
      </c>
      <c r="L1814" s="113"/>
      <c r="M1814" s="23">
        <f>K1814*I1808*12</f>
        <v>21344.928</v>
      </c>
    </row>
    <row r="1815" spans="1:13" x14ac:dyDescent="0.25">
      <c r="A1815" s="24" t="s">
        <v>19</v>
      </c>
      <c r="B1815" s="25"/>
      <c r="C1815" s="25"/>
      <c r="D1815" s="25"/>
      <c r="E1815" s="25"/>
      <c r="F1815" s="26"/>
      <c r="G1815" s="25"/>
      <c r="H1815" s="27"/>
      <c r="J1815" s="13"/>
      <c r="L1815" s="13"/>
      <c r="M1815" s="23"/>
    </row>
    <row r="1816" spans="1:13" x14ac:dyDescent="0.25">
      <c r="A1816" s="24" t="s">
        <v>20</v>
      </c>
      <c r="B1816" s="25"/>
      <c r="C1816" s="25"/>
      <c r="D1816" s="25"/>
      <c r="E1816" s="25"/>
      <c r="F1816" s="26"/>
      <c r="G1816" s="25"/>
      <c r="H1816" s="27"/>
      <c r="J1816" s="13"/>
      <c r="L1816" s="13"/>
      <c r="M1816" s="23"/>
    </row>
    <row r="1817" spans="1:13" x14ac:dyDescent="0.25">
      <c r="A1817" s="24" t="s">
        <v>21</v>
      </c>
      <c r="B1817" s="25"/>
      <c r="C1817" s="25"/>
      <c r="D1817" s="25"/>
      <c r="E1817" s="25"/>
      <c r="F1817" s="26"/>
      <c r="G1817" s="25"/>
      <c r="H1817" s="27"/>
      <c r="J1817" s="13"/>
      <c r="L1817" s="13"/>
      <c r="M1817" s="23"/>
    </row>
    <row r="1818" spans="1:13" x14ac:dyDescent="0.25">
      <c r="A1818" s="22" t="s">
        <v>22</v>
      </c>
      <c r="B1818" s="25"/>
      <c r="C1818" s="25"/>
      <c r="D1818" s="25"/>
      <c r="E1818" s="25"/>
      <c r="F1818" s="26"/>
      <c r="G1818" s="25"/>
      <c r="H1818" s="27"/>
      <c r="J1818" s="13"/>
      <c r="L1818" s="13"/>
      <c r="M1818" s="23"/>
    </row>
    <row r="1819" spans="1:13" x14ac:dyDescent="0.25">
      <c r="A1819" s="24" t="s">
        <v>23</v>
      </c>
      <c r="B1819" s="25"/>
      <c r="C1819" s="25"/>
      <c r="D1819" s="25"/>
      <c r="E1819" s="25"/>
      <c r="F1819" s="26"/>
      <c r="G1819" s="25"/>
      <c r="H1819" s="27"/>
      <c r="J1819" s="13"/>
      <c r="L1819" s="13"/>
      <c r="M1819" s="23"/>
    </row>
    <row r="1820" spans="1:13" x14ac:dyDescent="0.25">
      <c r="A1820" s="24" t="s">
        <v>24</v>
      </c>
      <c r="B1820" s="25"/>
      <c r="C1820" s="25"/>
      <c r="D1820" s="25"/>
      <c r="E1820" s="25"/>
      <c r="F1820" s="26"/>
      <c r="G1820" s="25"/>
      <c r="H1820" s="27"/>
      <c r="J1820" s="13"/>
      <c r="L1820" s="13"/>
      <c r="M1820" s="23"/>
    </row>
    <row r="1821" spans="1:13" x14ac:dyDescent="0.25">
      <c r="A1821" s="24" t="s">
        <v>25</v>
      </c>
      <c r="B1821" s="25"/>
      <c r="C1821" s="25"/>
      <c r="D1821" s="25"/>
      <c r="E1821" s="25"/>
      <c r="F1821" s="26"/>
      <c r="G1821" s="25"/>
      <c r="H1821" s="27"/>
      <c r="J1821" s="13"/>
      <c r="K1821" s="112">
        <v>4.05</v>
      </c>
      <c r="L1821" s="113"/>
      <c r="M1821" s="23">
        <f>K1821*I1808*12</f>
        <v>17534.88</v>
      </c>
    </row>
    <row r="1822" spans="1:13" x14ac:dyDescent="0.25">
      <c r="A1822" s="24" t="s">
        <v>26</v>
      </c>
      <c r="B1822" s="25"/>
      <c r="C1822" s="25"/>
      <c r="D1822" s="25"/>
      <c r="E1822" s="25"/>
      <c r="F1822" s="26"/>
      <c r="G1822" s="25"/>
      <c r="H1822" s="27"/>
      <c r="J1822" s="13"/>
      <c r="L1822" s="13"/>
      <c r="M1822" s="23"/>
    </row>
    <row r="1823" spans="1:13" x14ac:dyDescent="0.25">
      <c r="A1823" s="28" t="s">
        <v>27</v>
      </c>
      <c r="B1823" s="29"/>
      <c r="C1823" s="29"/>
      <c r="D1823" s="29"/>
      <c r="E1823" s="29"/>
      <c r="F1823" s="29"/>
      <c r="G1823" s="29"/>
      <c r="H1823" s="30"/>
      <c r="I1823" s="18"/>
      <c r="J1823" s="19"/>
      <c r="K1823" s="18"/>
      <c r="L1823" s="19"/>
      <c r="M1823" s="21"/>
    </row>
    <row r="1824" spans="1:13" x14ac:dyDescent="0.25">
      <c r="A1824" s="128" t="s">
        <v>28</v>
      </c>
      <c r="B1824" s="129"/>
      <c r="C1824" s="129"/>
      <c r="D1824" s="129"/>
      <c r="E1824" s="129"/>
      <c r="F1824" s="129"/>
      <c r="G1824" s="129"/>
      <c r="H1824" s="130"/>
      <c r="I1824" s="2" t="s">
        <v>29</v>
      </c>
      <c r="J1824" s="13"/>
      <c r="K1824" s="2"/>
      <c r="L1824" s="13"/>
      <c r="M1824" s="23"/>
    </row>
    <row r="1825" spans="1:13" x14ac:dyDescent="0.25">
      <c r="A1825" s="12"/>
      <c r="B1825" s="2"/>
      <c r="C1825" s="2"/>
      <c r="D1825" s="2"/>
      <c r="E1825" s="2"/>
      <c r="F1825" s="2"/>
      <c r="G1825" s="2"/>
      <c r="H1825" s="13"/>
      <c r="I1825" s="2" t="s">
        <v>30</v>
      </c>
      <c r="J1825" s="13"/>
      <c r="K1825" s="2"/>
      <c r="L1825" s="13"/>
      <c r="M1825" s="23"/>
    </row>
    <row r="1826" spans="1:13" x14ac:dyDescent="0.25">
      <c r="A1826" s="12"/>
      <c r="B1826" s="2"/>
      <c r="C1826" s="2"/>
      <c r="D1826" s="2"/>
      <c r="E1826" s="2"/>
      <c r="F1826" s="2"/>
      <c r="G1826" s="2"/>
      <c r="H1826" s="13"/>
      <c r="I1826" s="2" t="s">
        <v>31</v>
      </c>
      <c r="J1826" s="13"/>
      <c r="K1826" s="108">
        <v>1.1200000000000001</v>
      </c>
      <c r="L1826" s="109"/>
      <c r="M1826" s="23">
        <f>K1826*12*I1808</f>
        <v>4849.152000000001</v>
      </c>
    </row>
    <row r="1827" spans="1:13" x14ac:dyDescent="0.25">
      <c r="A1827" s="12"/>
      <c r="B1827" s="2"/>
      <c r="C1827" s="2"/>
      <c r="D1827" s="2"/>
      <c r="E1827" s="2"/>
      <c r="F1827" s="2"/>
      <c r="G1827" s="2"/>
      <c r="H1827" s="13"/>
      <c r="I1827" s="2" t="s">
        <v>32</v>
      </c>
      <c r="J1827" s="13"/>
      <c r="K1827" s="2"/>
      <c r="L1827" s="13"/>
      <c r="M1827" s="23"/>
    </row>
    <row r="1828" spans="1:13" x14ac:dyDescent="0.25">
      <c r="A1828" s="17"/>
      <c r="B1828" s="18"/>
      <c r="C1828" s="18"/>
      <c r="D1828" s="18"/>
      <c r="E1828" s="18"/>
      <c r="F1828" s="18"/>
      <c r="G1828" s="18"/>
      <c r="H1828" s="19"/>
      <c r="I1828" s="18" t="s">
        <v>33</v>
      </c>
      <c r="J1828" s="19"/>
      <c r="K1828" s="18"/>
      <c r="L1828" s="19"/>
      <c r="M1828" s="21"/>
    </row>
    <row r="1829" spans="1:13" x14ac:dyDescent="0.25">
      <c r="A1829" s="90" t="s">
        <v>34</v>
      </c>
      <c r="B1829" s="91"/>
      <c r="C1829" s="91"/>
      <c r="D1829" s="91"/>
      <c r="E1829" s="91"/>
      <c r="F1829" s="91"/>
      <c r="G1829" s="91"/>
      <c r="H1829" s="92"/>
      <c r="I1829" s="31" t="s">
        <v>35</v>
      </c>
      <c r="J1829" s="32"/>
      <c r="K1829" s="88">
        <v>0.37</v>
      </c>
      <c r="L1829" s="89"/>
      <c r="M1829" s="33">
        <f>K1829*12*I1808</f>
        <v>1601.9519999999998</v>
      </c>
    </row>
    <row r="1830" spans="1:13" ht="15.75" x14ac:dyDescent="0.25">
      <c r="A1830" s="85" t="s">
        <v>36</v>
      </c>
      <c r="B1830" s="86"/>
      <c r="C1830" s="86"/>
      <c r="D1830" s="86"/>
      <c r="E1830" s="86"/>
      <c r="F1830" s="86"/>
      <c r="G1830" s="86"/>
      <c r="H1830" s="87"/>
      <c r="I1830" s="34"/>
      <c r="J1830" s="32"/>
      <c r="K1830" s="88">
        <f>K1831+K1832+K1834+K1836+K1837</f>
        <v>0.53</v>
      </c>
      <c r="L1830" s="89"/>
      <c r="M1830" s="35">
        <f>M1831+M1832+M1834+M1836+M1837</f>
        <v>2294.6879999999996</v>
      </c>
    </row>
    <row r="1831" spans="1:13" x14ac:dyDescent="0.25">
      <c r="A1831" s="36" t="s">
        <v>37</v>
      </c>
      <c r="B1831" s="37"/>
      <c r="C1831" s="38"/>
      <c r="D1831" s="38"/>
      <c r="E1831" s="38"/>
      <c r="F1831" s="38"/>
      <c r="G1831" s="38"/>
      <c r="H1831" s="13"/>
      <c r="I1831" s="95" t="s">
        <v>38</v>
      </c>
      <c r="J1831" s="96"/>
      <c r="K1831" s="117">
        <v>0.37</v>
      </c>
      <c r="L1831" s="118"/>
      <c r="M1831" s="23">
        <f>K1831*12*I1808</f>
        <v>1601.9519999999998</v>
      </c>
    </row>
    <row r="1832" spans="1:13" x14ac:dyDescent="0.25">
      <c r="A1832" s="36" t="s">
        <v>39</v>
      </c>
      <c r="B1832" s="37"/>
      <c r="C1832" s="38"/>
      <c r="D1832" s="38"/>
      <c r="E1832" s="38"/>
      <c r="F1832" s="38"/>
      <c r="G1832" s="38"/>
      <c r="H1832" s="13"/>
      <c r="I1832" s="95" t="s">
        <v>40</v>
      </c>
      <c r="J1832" s="96"/>
      <c r="K1832" s="97">
        <v>0.06</v>
      </c>
      <c r="L1832" s="98"/>
      <c r="M1832" s="23">
        <f>K1832*12*I1808</f>
        <v>259.77600000000001</v>
      </c>
    </row>
    <row r="1833" spans="1:13" x14ac:dyDescent="0.25">
      <c r="A1833" s="36" t="s">
        <v>41</v>
      </c>
      <c r="B1833" s="37"/>
      <c r="C1833" s="38"/>
      <c r="D1833" s="38"/>
      <c r="E1833" s="38"/>
      <c r="F1833" s="38"/>
      <c r="G1833" s="38"/>
      <c r="H1833" s="13"/>
      <c r="I1833" s="39"/>
      <c r="J1833" s="15"/>
      <c r="K1833" s="40"/>
      <c r="L1833" s="41"/>
      <c r="M1833" s="23"/>
    </row>
    <row r="1834" spans="1:13" x14ac:dyDescent="0.25">
      <c r="A1834" s="36" t="s">
        <v>42</v>
      </c>
      <c r="B1834" s="37"/>
      <c r="C1834" s="38"/>
      <c r="D1834" s="38"/>
      <c r="E1834" s="38"/>
      <c r="F1834" s="38"/>
      <c r="G1834" s="38"/>
      <c r="H1834" s="13"/>
      <c r="I1834" s="95" t="s">
        <v>43</v>
      </c>
      <c r="J1834" s="96"/>
      <c r="K1834" s="97">
        <v>0.04</v>
      </c>
      <c r="L1834" s="98"/>
      <c r="M1834" s="23">
        <f>K1834*12*I1808</f>
        <v>173.184</v>
      </c>
    </row>
    <row r="1835" spans="1:13" x14ac:dyDescent="0.25">
      <c r="A1835" s="36" t="s">
        <v>44</v>
      </c>
      <c r="B1835" s="37"/>
      <c r="C1835" s="38"/>
      <c r="D1835" s="38"/>
      <c r="E1835" s="38"/>
      <c r="F1835" s="38"/>
      <c r="G1835" s="38"/>
      <c r="H1835" s="13"/>
      <c r="I1835" s="39"/>
      <c r="J1835" s="15"/>
      <c r="K1835" s="40"/>
      <c r="L1835" s="41"/>
      <c r="M1835" s="23"/>
    </row>
    <row r="1836" spans="1:13" x14ac:dyDescent="0.25">
      <c r="A1836" s="36" t="s">
        <v>45</v>
      </c>
      <c r="B1836" s="37"/>
      <c r="C1836" s="38"/>
      <c r="D1836" s="38"/>
      <c r="E1836" s="38"/>
      <c r="F1836" s="38"/>
      <c r="G1836" s="38"/>
      <c r="H1836" s="13"/>
      <c r="I1836" s="95" t="s">
        <v>46</v>
      </c>
      <c r="J1836" s="96"/>
      <c r="K1836" s="97">
        <v>0.03</v>
      </c>
      <c r="L1836" s="98"/>
      <c r="M1836" s="23">
        <f>K1836*12*I1808</f>
        <v>129.88800000000001</v>
      </c>
    </row>
    <row r="1837" spans="1:13" x14ac:dyDescent="0.25">
      <c r="A1837" s="42" t="s">
        <v>47</v>
      </c>
      <c r="B1837" s="37"/>
      <c r="C1837" s="38"/>
      <c r="D1837" s="38"/>
      <c r="E1837" s="38"/>
      <c r="F1837" s="38"/>
      <c r="G1837" s="38"/>
      <c r="H1837" s="13"/>
      <c r="I1837" s="95" t="s">
        <v>46</v>
      </c>
      <c r="J1837" s="96"/>
      <c r="K1837" s="99">
        <v>0.03</v>
      </c>
      <c r="L1837" s="100"/>
      <c r="M1837" s="21">
        <f>K1837*12*I1808</f>
        <v>129.88800000000001</v>
      </c>
    </row>
    <row r="1838" spans="1:13" ht="15.75" x14ac:dyDescent="0.25">
      <c r="A1838" s="85" t="s">
        <v>48</v>
      </c>
      <c r="B1838" s="86"/>
      <c r="C1838" s="86"/>
      <c r="D1838" s="86"/>
      <c r="E1838" s="86"/>
      <c r="F1838" s="86"/>
      <c r="G1838" s="86"/>
      <c r="H1838" s="87"/>
      <c r="I1838" s="34" t="s">
        <v>49</v>
      </c>
      <c r="J1838" s="32"/>
      <c r="K1838" s="101">
        <v>0.16</v>
      </c>
      <c r="L1838" s="102"/>
      <c r="M1838" s="35">
        <f>K1838*12*I1808</f>
        <v>692.73599999999999</v>
      </c>
    </row>
    <row r="1839" spans="1:13" ht="15.75" x14ac:dyDescent="0.25">
      <c r="A1839" s="103" t="s">
        <v>50</v>
      </c>
      <c r="B1839" s="104"/>
      <c r="C1839" s="104"/>
      <c r="D1839" s="104"/>
      <c r="E1839" s="104"/>
      <c r="F1839" s="104"/>
      <c r="G1839" s="104"/>
      <c r="H1839" s="105"/>
      <c r="J1839" s="13"/>
      <c r="K1839" s="136"/>
      <c r="L1839" s="137"/>
      <c r="M1839" s="23"/>
    </row>
    <row r="1840" spans="1:13" x14ac:dyDescent="0.25">
      <c r="A1840" s="12" t="s">
        <v>51</v>
      </c>
      <c r="D1840" s="5"/>
      <c r="H1840" s="13"/>
      <c r="J1840" s="13"/>
      <c r="K1840" s="43"/>
      <c r="L1840" s="44"/>
      <c r="M1840" s="23"/>
    </row>
    <row r="1841" spans="1:13" x14ac:dyDescent="0.25">
      <c r="A1841" s="12" t="s">
        <v>52</v>
      </c>
      <c r="D1841" s="5"/>
      <c r="H1841" s="13"/>
      <c r="J1841" s="13"/>
      <c r="K1841" s="43"/>
      <c r="L1841" s="44"/>
      <c r="M1841" s="23"/>
    </row>
    <row r="1842" spans="1:13" x14ac:dyDescent="0.25">
      <c r="A1842" s="12" t="s">
        <v>53</v>
      </c>
      <c r="D1842" s="5"/>
      <c r="H1842" s="13"/>
      <c r="J1842" s="13"/>
      <c r="K1842" s="43"/>
      <c r="L1842" s="44"/>
      <c r="M1842" s="23"/>
    </row>
    <row r="1843" spans="1:13" x14ac:dyDescent="0.25">
      <c r="A1843" s="12" t="s">
        <v>54</v>
      </c>
      <c r="D1843" s="5"/>
      <c r="F1843" s="45"/>
      <c r="H1843" s="13"/>
      <c r="J1843" s="13"/>
      <c r="K1843" s="43"/>
      <c r="L1843" s="44"/>
      <c r="M1843" s="23"/>
    </row>
    <row r="1844" spans="1:13" x14ac:dyDescent="0.25">
      <c r="A1844" s="12" t="s">
        <v>55</v>
      </c>
      <c r="H1844" s="13"/>
      <c r="J1844" s="13"/>
      <c r="K1844" s="108">
        <f>2.51+2.91</f>
        <v>5.42</v>
      </c>
      <c r="L1844" s="109"/>
      <c r="M1844" s="46">
        <f>K1844*12*I1808</f>
        <v>23466.431999999997</v>
      </c>
    </row>
    <row r="1845" spans="1:13" x14ac:dyDescent="0.25">
      <c r="A1845" s="12" t="s">
        <v>56</v>
      </c>
      <c r="H1845" s="13"/>
      <c r="J1845" s="13"/>
      <c r="L1845" s="13"/>
      <c r="M1845" s="23"/>
    </row>
    <row r="1846" spans="1:13" x14ac:dyDescent="0.25">
      <c r="A1846" s="12" t="s">
        <v>57</v>
      </c>
      <c r="H1846" s="13"/>
      <c r="J1846" s="13"/>
      <c r="L1846" s="13"/>
      <c r="M1846" s="23"/>
    </row>
    <row r="1847" spans="1:13" x14ac:dyDescent="0.25">
      <c r="A1847" s="17" t="s">
        <v>58</v>
      </c>
      <c r="B1847" s="18"/>
      <c r="C1847" s="18"/>
      <c r="D1847" s="18"/>
      <c r="E1847" s="18"/>
      <c r="F1847" s="18"/>
      <c r="G1847" s="18"/>
      <c r="H1847" s="19"/>
      <c r="I1847" s="18"/>
      <c r="J1847" s="19"/>
      <c r="K1847" s="18"/>
      <c r="L1847" s="19"/>
      <c r="M1847" s="21"/>
    </row>
    <row r="1848" spans="1:13" x14ac:dyDescent="0.25">
      <c r="A1848" s="90" t="s">
        <v>59</v>
      </c>
      <c r="B1848" s="91"/>
      <c r="C1848" s="91"/>
      <c r="D1848" s="91"/>
      <c r="E1848" s="91"/>
      <c r="F1848" s="91"/>
      <c r="G1848" s="91"/>
      <c r="H1848" s="92"/>
      <c r="J1848" s="47"/>
      <c r="K1848" s="88">
        <f>K1814+K1821+K1826+K1829+K1838+K1830+K1844</f>
        <v>16.579999999999998</v>
      </c>
      <c r="L1848" s="89"/>
      <c r="M1848" s="21">
        <f>M1808+M1826+M1829+M1830+M1838+M1844</f>
        <v>71784.767999999996</v>
      </c>
    </row>
    <row r="1849" spans="1:13" x14ac:dyDescent="0.25">
      <c r="A1849" s="90" t="s">
        <v>60</v>
      </c>
      <c r="B1849" s="91"/>
      <c r="C1849" s="91"/>
      <c r="D1849" s="91"/>
      <c r="E1849" s="91"/>
      <c r="F1849" s="91"/>
      <c r="G1849" s="91"/>
      <c r="H1849" s="92"/>
      <c r="I1849" s="34"/>
      <c r="J1849" s="48"/>
      <c r="K1849" s="110">
        <v>25.02</v>
      </c>
      <c r="L1849" s="111"/>
      <c r="M1849" s="21">
        <f>K1849*12*I1808</f>
        <v>108326.592</v>
      </c>
    </row>
    <row r="1850" spans="1:13" ht="15.75" x14ac:dyDescent="0.25">
      <c r="A1850" s="85" t="s">
        <v>61</v>
      </c>
      <c r="B1850" s="86"/>
      <c r="C1850" s="86"/>
      <c r="D1850" s="86"/>
      <c r="E1850" s="86"/>
      <c r="F1850" s="86"/>
      <c r="G1850" s="86"/>
      <c r="H1850" s="87"/>
      <c r="I1850" s="34"/>
      <c r="J1850" s="32"/>
      <c r="K1850" s="88">
        <v>3.45</v>
      </c>
      <c r="L1850" s="89"/>
      <c r="M1850" s="21">
        <f>K1850*12*I1808</f>
        <v>14937.120000000003</v>
      </c>
    </row>
    <row r="1851" spans="1:13" ht="15.75" x14ac:dyDescent="0.25">
      <c r="A1851" s="85" t="s">
        <v>62</v>
      </c>
      <c r="B1851" s="86"/>
      <c r="C1851" s="86"/>
      <c r="D1851" s="86"/>
      <c r="E1851" s="86"/>
      <c r="F1851" s="86"/>
      <c r="G1851" s="86"/>
      <c r="H1851" s="87"/>
      <c r="I1851" s="34"/>
      <c r="J1851" s="32"/>
      <c r="K1851" s="88">
        <v>0.81</v>
      </c>
      <c r="L1851" s="89"/>
      <c r="M1851" s="21">
        <f>K1851*12*I1808</f>
        <v>3506.9760000000006</v>
      </c>
    </row>
    <row r="1852" spans="1:13" x14ac:dyDescent="0.25">
      <c r="A1852" s="90" t="s">
        <v>92</v>
      </c>
      <c r="B1852" s="91"/>
      <c r="C1852" s="91"/>
      <c r="D1852" s="91"/>
      <c r="E1852" s="91"/>
      <c r="F1852" s="91"/>
      <c r="G1852" s="91"/>
      <c r="H1852" s="92"/>
      <c r="I1852" s="34"/>
      <c r="J1852" s="32"/>
      <c r="K1852" s="93">
        <v>1.32</v>
      </c>
      <c r="L1852" s="94"/>
      <c r="M1852" s="21">
        <f>K1852*12*I1808</f>
        <v>5715.0720000000001</v>
      </c>
    </row>
    <row r="1853" spans="1:13" ht="15.75" x14ac:dyDescent="0.25">
      <c r="A1853" s="49" t="s">
        <v>107</v>
      </c>
      <c r="B1853" s="50"/>
      <c r="C1853" s="50"/>
      <c r="D1853" s="50"/>
      <c r="E1853" s="50"/>
      <c r="F1853" s="50"/>
      <c r="G1853" s="50"/>
      <c r="H1853" s="51"/>
      <c r="I1853" s="34"/>
      <c r="J1853" s="32"/>
      <c r="K1853" s="88">
        <v>0</v>
      </c>
      <c r="L1853" s="89"/>
      <c r="M1853" s="21">
        <v>0</v>
      </c>
    </row>
    <row r="1854" spans="1:13" ht="15.75" x14ac:dyDescent="0.25">
      <c r="A1854" s="49" t="s">
        <v>63</v>
      </c>
      <c r="B1854" s="50"/>
      <c r="C1854" s="50"/>
      <c r="D1854" s="50"/>
      <c r="E1854" s="50"/>
      <c r="F1854" s="50"/>
      <c r="G1854" s="50"/>
      <c r="H1854" s="51"/>
      <c r="I1854" s="34"/>
      <c r="J1854" s="32"/>
      <c r="K1854" s="88">
        <v>7.0000000000000007E-2</v>
      </c>
      <c r="L1854" s="89"/>
      <c r="M1854" s="21">
        <f>K1854*12*I1808</f>
        <v>303.07200000000006</v>
      </c>
    </row>
    <row r="1855" spans="1:13" ht="15.75" x14ac:dyDescent="0.25">
      <c r="A1855" s="49" t="s">
        <v>64</v>
      </c>
      <c r="B1855" s="50"/>
      <c r="C1855" s="50"/>
      <c r="D1855" s="50"/>
      <c r="E1855" s="50"/>
      <c r="F1855" s="50"/>
      <c r="G1855" s="50"/>
      <c r="H1855" s="51"/>
      <c r="I1855" s="34"/>
      <c r="J1855" s="32"/>
      <c r="K1855" s="88">
        <v>0.05</v>
      </c>
      <c r="L1855" s="89"/>
      <c r="M1855" s="21">
        <f>K1855*12*I1808</f>
        <v>216.48000000000005</v>
      </c>
    </row>
    <row r="1856" spans="1:13" x14ac:dyDescent="0.25">
      <c r="A1856" s="90" t="s">
        <v>65</v>
      </c>
      <c r="B1856" s="91"/>
      <c r="C1856" s="91"/>
      <c r="D1856" s="91"/>
      <c r="E1856" s="91"/>
      <c r="F1856" s="91"/>
      <c r="G1856" s="91"/>
      <c r="H1856" s="92"/>
      <c r="I1856" s="34"/>
      <c r="J1856" s="48"/>
      <c r="K1856" s="88">
        <f>K1848+K1850+K1851+K1852+K1849+K1853+K1854+K1855</f>
        <v>47.29999999999999</v>
      </c>
      <c r="L1856" s="89"/>
      <c r="M1856" s="21">
        <f>M1848+M1849+M1850+M1851+M1852+M1853+M1854+M1855</f>
        <v>204790.08</v>
      </c>
    </row>
    <row r="1857" spans="1:13" x14ac:dyDescent="0.25">
      <c r="M1857" s="5"/>
    </row>
    <row r="1858" spans="1:13" x14ac:dyDescent="0.25">
      <c r="A1858" s="119" t="s">
        <v>0</v>
      </c>
      <c r="B1858" s="119"/>
      <c r="C1858" s="119"/>
      <c r="D1858" s="119"/>
      <c r="E1858" s="119"/>
      <c r="F1858" s="119"/>
      <c r="G1858" s="119"/>
      <c r="H1858" s="119"/>
      <c r="I1858" s="119"/>
      <c r="J1858" s="119"/>
      <c r="K1858" s="119"/>
      <c r="L1858" s="119"/>
      <c r="M1858" s="5"/>
    </row>
    <row r="1859" spans="1:13" x14ac:dyDescent="0.25">
      <c r="A1859" s="120" t="s">
        <v>1</v>
      </c>
      <c r="B1859" s="120"/>
      <c r="C1859" s="120"/>
      <c r="D1859" s="120"/>
      <c r="E1859" s="120"/>
      <c r="F1859" s="120"/>
      <c r="G1859" s="120"/>
      <c r="H1859" s="120"/>
      <c r="I1859" s="120"/>
      <c r="J1859" s="120"/>
      <c r="K1859" s="120"/>
      <c r="L1859" s="120"/>
      <c r="M1859" s="120"/>
    </row>
    <row r="1860" spans="1:13" x14ac:dyDescent="0.25">
      <c r="A1860" s="121" t="s">
        <v>139</v>
      </c>
      <c r="B1860" s="121"/>
      <c r="C1860" s="121"/>
      <c r="D1860" s="121"/>
      <c r="E1860" s="121"/>
      <c r="F1860" s="121"/>
      <c r="G1860" s="121"/>
      <c r="H1860" s="121"/>
      <c r="I1860" s="121"/>
      <c r="J1860" s="121"/>
      <c r="K1860" s="121"/>
      <c r="L1860" s="121"/>
      <c r="M1860" s="121"/>
    </row>
    <row r="1861" spans="1:13" x14ac:dyDescent="0.25">
      <c r="A1861" s="6"/>
      <c r="B1861" s="7"/>
      <c r="C1861" s="7" t="s">
        <v>3</v>
      </c>
      <c r="D1861" s="7"/>
      <c r="E1861" s="7"/>
      <c r="F1861" s="7"/>
      <c r="G1861" s="7"/>
      <c r="H1861" s="8"/>
      <c r="I1861" s="7" t="s">
        <v>4</v>
      </c>
      <c r="J1861" s="8"/>
      <c r="K1861" s="9" t="s">
        <v>5</v>
      </c>
      <c r="L1861" s="10"/>
      <c r="M1861" s="11"/>
    </row>
    <row r="1862" spans="1:13" x14ac:dyDescent="0.25">
      <c r="A1862" s="12"/>
      <c r="B1862" s="2"/>
      <c r="C1862" s="2"/>
      <c r="D1862" s="2"/>
      <c r="E1862" s="2"/>
      <c r="F1862" s="2"/>
      <c r="G1862" s="2"/>
      <c r="H1862" s="13"/>
      <c r="I1862" s="2"/>
      <c r="J1862" s="13"/>
      <c r="K1862" s="14" t="s">
        <v>7</v>
      </c>
      <c r="L1862" s="15"/>
      <c r="M1862" s="16" t="s">
        <v>8</v>
      </c>
    </row>
    <row r="1863" spans="1:13" x14ac:dyDescent="0.25">
      <c r="A1863" s="17"/>
      <c r="B1863" s="18"/>
      <c r="C1863" s="18"/>
      <c r="D1863" s="18"/>
      <c r="E1863" s="18"/>
      <c r="F1863" s="18"/>
      <c r="G1863" s="18"/>
      <c r="H1863" s="19"/>
      <c r="I1863" s="122" t="s">
        <v>9</v>
      </c>
      <c r="J1863" s="123"/>
      <c r="K1863" s="18" t="s">
        <v>10</v>
      </c>
      <c r="L1863" s="19"/>
      <c r="M1863" s="20" t="s">
        <v>11</v>
      </c>
    </row>
    <row r="1864" spans="1:13" x14ac:dyDescent="0.25">
      <c r="A1864" s="90"/>
      <c r="B1864" s="91"/>
      <c r="C1864" s="91"/>
      <c r="D1864" s="91"/>
      <c r="E1864" s="91"/>
      <c r="F1864" s="91"/>
      <c r="G1864" s="91"/>
      <c r="H1864" s="92"/>
      <c r="I1864" s="124">
        <v>772.5</v>
      </c>
      <c r="J1864" s="125"/>
      <c r="K1864" s="126">
        <f>K1870+K1874</f>
        <v>8.98</v>
      </c>
      <c r="L1864" s="145"/>
      <c r="M1864" s="21">
        <f>M1870+M1874</f>
        <v>83244.600000000006</v>
      </c>
    </row>
    <row r="1865" spans="1:13" x14ac:dyDescent="0.25">
      <c r="A1865" s="22" t="s">
        <v>13</v>
      </c>
      <c r="F1865" s="2"/>
      <c r="H1865" s="13"/>
      <c r="J1865" s="13"/>
      <c r="L1865" s="13"/>
      <c r="M1865" s="23"/>
    </row>
    <row r="1866" spans="1:13" x14ac:dyDescent="0.25">
      <c r="A1866" s="22" t="s">
        <v>14</v>
      </c>
      <c r="F1866" s="2"/>
      <c r="H1866" s="13"/>
      <c r="J1866" s="13"/>
      <c r="L1866" s="13"/>
      <c r="M1866" s="23"/>
    </row>
    <row r="1867" spans="1:13" x14ac:dyDescent="0.25">
      <c r="A1867" s="24" t="s">
        <v>15</v>
      </c>
      <c r="B1867" s="25"/>
      <c r="C1867" s="25"/>
      <c r="D1867" s="25"/>
      <c r="E1867" s="25"/>
      <c r="F1867" s="26"/>
      <c r="G1867" s="25"/>
      <c r="H1867" s="27"/>
      <c r="J1867" s="13"/>
      <c r="L1867" s="13"/>
      <c r="M1867" s="23"/>
    </row>
    <row r="1868" spans="1:13" x14ac:dyDescent="0.25">
      <c r="A1868" s="24" t="s">
        <v>16</v>
      </c>
      <c r="B1868" s="25"/>
      <c r="C1868" s="25"/>
      <c r="D1868" s="25"/>
      <c r="E1868" s="25"/>
      <c r="F1868" s="26"/>
      <c r="G1868" s="25"/>
      <c r="H1868" s="27"/>
      <c r="J1868" s="13"/>
      <c r="L1868" s="13"/>
      <c r="M1868" s="23"/>
    </row>
    <row r="1869" spans="1:13" x14ac:dyDescent="0.25">
      <c r="A1869" s="24" t="s">
        <v>122</v>
      </c>
      <c r="B1869" s="25"/>
      <c r="C1869" s="25"/>
      <c r="D1869" s="25"/>
      <c r="E1869" s="25"/>
      <c r="F1869" s="26"/>
      <c r="G1869" s="25"/>
      <c r="H1869" s="27"/>
      <c r="J1869" s="13"/>
      <c r="L1869" s="13"/>
      <c r="M1869" s="23"/>
    </row>
    <row r="1870" spans="1:13" x14ac:dyDescent="0.25">
      <c r="A1870" s="24"/>
      <c r="B1870" s="25"/>
      <c r="C1870" s="25"/>
      <c r="D1870" s="25"/>
      <c r="E1870" s="25"/>
      <c r="F1870" s="26"/>
      <c r="G1870" s="25"/>
      <c r="H1870" s="27"/>
      <c r="J1870" s="13"/>
      <c r="K1870" s="112">
        <v>4.93</v>
      </c>
      <c r="L1870" s="113"/>
      <c r="M1870" s="23">
        <f>K1870*I1864*12</f>
        <v>45701.1</v>
      </c>
    </row>
    <row r="1871" spans="1:13" x14ac:dyDescent="0.25">
      <c r="A1871" s="22" t="s">
        <v>22</v>
      </c>
      <c r="B1871" s="25"/>
      <c r="C1871" s="25"/>
      <c r="D1871" s="25"/>
      <c r="E1871" s="25"/>
      <c r="F1871" s="26"/>
      <c r="G1871" s="25"/>
      <c r="H1871" s="27"/>
      <c r="J1871" s="13"/>
      <c r="L1871" s="13"/>
      <c r="M1871" s="23"/>
    </row>
    <row r="1872" spans="1:13" x14ac:dyDescent="0.25">
      <c r="A1872" s="24" t="s">
        <v>23</v>
      </c>
      <c r="B1872" s="25"/>
      <c r="C1872" s="25"/>
      <c r="D1872" s="25"/>
      <c r="E1872" s="25"/>
      <c r="F1872" s="26"/>
      <c r="G1872" s="25"/>
      <c r="H1872" s="27"/>
      <c r="J1872" s="13"/>
      <c r="L1872" s="13"/>
      <c r="M1872" s="23"/>
    </row>
    <row r="1873" spans="1:13" x14ac:dyDescent="0.25">
      <c r="A1873" s="24" t="s">
        <v>69</v>
      </c>
      <c r="B1873" s="25"/>
      <c r="C1873" s="25"/>
      <c r="D1873" s="25"/>
      <c r="E1873" s="25"/>
      <c r="F1873" s="26"/>
      <c r="G1873" s="25"/>
      <c r="H1873" s="27"/>
      <c r="J1873" s="13"/>
      <c r="L1873" s="13"/>
      <c r="M1873" s="23"/>
    </row>
    <row r="1874" spans="1:13" x14ac:dyDescent="0.25">
      <c r="A1874" s="24"/>
      <c r="B1874" s="25"/>
      <c r="C1874" s="25"/>
      <c r="D1874" s="25"/>
      <c r="E1874" s="25"/>
      <c r="F1874" s="26"/>
      <c r="G1874" s="25"/>
      <c r="H1874" s="27"/>
      <c r="I1874" s="17"/>
      <c r="J1874" s="19"/>
      <c r="K1874" s="138">
        <v>4.05</v>
      </c>
      <c r="L1874" s="139"/>
      <c r="M1874" s="21">
        <f>K1874*I1864*12</f>
        <v>37543.5</v>
      </c>
    </row>
    <row r="1875" spans="1:13" x14ac:dyDescent="0.25">
      <c r="A1875" s="128" t="s">
        <v>28</v>
      </c>
      <c r="B1875" s="129"/>
      <c r="C1875" s="129"/>
      <c r="D1875" s="129"/>
      <c r="E1875" s="129"/>
      <c r="F1875" s="129"/>
      <c r="G1875" s="129"/>
      <c r="H1875" s="130"/>
      <c r="I1875" s="2" t="s">
        <v>29</v>
      </c>
      <c r="J1875" s="13"/>
      <c r="K1875" s="2"/>
      <c r="L1875" s="13"/>
      <c r="M1875" s="23"/>
    </row>
    <row r="1876" spans="1:13" x14ac:dyDescent="0.25">
      <c r="A1876" s="12"/>
      <c r="B1876" s="2"/>
      <c r="C1876" s="2"/>
      <c r="D1876" s="2"/>
      <c r="E1876" s="2"/>
      <c r="F1876" s="2"/>
      <c r="G1876" s="2"/>
      <c r="H1876" s="13"/>
      <c r="I1876" s="2" t="s">
        <v>30</v>
      </c>
      <c r="J1876" s="13"/>
      <c r="K1876" s="2"/>
      <c r="L1876" s="13"/>
      <c r="M1876" s="23"/>
    </row>
    <row r="1877" spans="1:13" x14ac:dyDescent="0.25">
      <c r="A1877" s="12"/>
      <c r="B1877" s="2"/>
      <c r="C1877" s="2"/>
      <c r="D1877" s="2"/>
      <c r="E1877" s="2"/>
      <c r="F1877" s="2"/>
      <c r="G1877" s="2"/>
      <c r="H1877" s="13"/>
      <c r="I1877" s="2" t="s">
        <v>31</v>
      </c>
      <c r="J1877" s="13"/>
      <c r="K1877" s="108">
        <v>1.1200000000000001</v>
      </c>
      <c r="L1877" s="109"/>
      <c r="M1877" s="23">
        <f>K1877*12*I1864</f>
        <v>10382.400000000001</v>
      </c>
    </row>
    <row r="1878" spans="1:13" x14ac:dyDescent="0.25">
      <c r="A1878" s="12"/>
      <c r="B1878" s="2"/>
      <c r="C1878" s="2"/>
      <c r="D1878" s="2"/>
      <c r="E1878" s="2"/>
      <c r="F1878" s="2"/>
      <c r="G1878" s="2"/>
      <c r="H1878" s="13"/>
      <c r="I1878" s="2" t="s">
        <v>32</v>
      </c>
      <c r="J1878" s="13"/>
      <c r="K1878" s="2"/>
      <c r="L1878" s="13"/>
      <c r="M1878" s="23"/>
    </row>
    <row r="1879" spans="1:13" x14ac:dyDescent="0.25">
      <c r="A1879" s="17"/>
      <c r="B1879" s="18"/>
      <c r="C1879" s="18"/>
      <c r="D1879" s="18"/>
      <c r="E1879" s="18"/>
      <c r="F1879" s="18"/>
      <c r="G1879" s="18"/>
      <c r="H1879" s="19"/>
      <c r="I1879" s="18" t="s">
        <v>33</v>
      </c>
      <c r="J1879" s="19"/>
      <c r="K1879" s="18"/>
      <c r="L1879" s="19"/>
      <c r="M1879" s="21"/>
    </row>
    <row r="1880" spans="1:13" x14ac:dyDescent="0.25">
      <c r="A1880" s="90" t="s">
        <v>34</v>
      </c>
      <c r="B1880" s="91"/>
      <c r="C1880" s="91"/>
      <c r="D1880" s="91"/>
      <c r="E1880" s="91"/>
      <c r="F1880" s="91"/>
      <c r="G1880" s="91"/>
      <c r="H1880" s="92"/>
      <c r="I1880" s="31" t="s">
        <v>46</v>
      </c>
      <c r="J1880" s="32"/>
      <c r="K1880" s="88">
        <v>2.0499999999999998</v>
      </c>
      <c r="L1880" s="89"/>
      <c r="M1880" s="33">
        <f>K1880*12*I1864</f>
        <v>19003.5</v>
      </c>
    </row>
    <row r="1881" spans="1:13" x14ac:dyDescent="0.25">
      <c r="A1881" s="131" t="s">
        <v>74</v>
      </c>
      <c r="B1881" s="132"/>
      <c r="C1881" s="132"/>
      <c r="D1881" s="132"/>
      <c r="E1881" s="132"/>
      <c r="F1881" s="132"/>
      <c r="G1881" s="132"/>
      <c r="H1881" s="133"/>
      <c r="I1881" s="52"/>
      <c r="J1881" s="13"/>
      <c r="K1881" s="149">
        <f>K1882+K1888</f>
        <v>1.8900000000000001</v>
      </c>
      <c r="L1881" s="150"/>
      <c r="M1881" s="53">
        <f>M1882+M1888</f>
        <v>17520.300000000003</v>
      </c>
    </row>
    <row r="1882" spans="1:13" x14ac:dyDescent="0.25">
      <c r="A1882" s="114" t="s">
        <v>75</v>
      </c>
      <c r="B1882" s="115"/>
      <c r="C1882" s="115"/>
      <c r="D1882" s="115"/>
      <c r="E1882" s="115"/>
      <c r="F1882" s="115"/>
      <c r="G1882" s="115"/>
      <c r="H1882" s="116"/>
      <c r="J1882" s="13"/>
      <c r="K1882" s="108">
        <f>K1883+K1884+K1885+K1887</f>
        <v>1.1100000000000001</v>
      </c>
      <c r="L1882" s="109"/>
      <c r="M1882" s="46">
        <f>M1883+M1884+M1885+M1887</f>
        <v>10289.700000000001</v>
      </c>
    </row>
    <row r="1883" spans="1:13" x14ac:dyDescent="0.25">
      <c r="A1883" s="12" t="s">
        <v>76</v>
      </c>
      <c r="H1883" s="13"/>
      <c r="I1883" t="s">
        <v>77</v>
      </c>
      <c r="J1883" s="13"/>
      <c r="K1883" s="112">
        <v>0.81</v>
      </c>
      <c r="L1883" s="113"/>
      <c r="M1883" s="23">
        <f>K1883*12*I1864</f>
        <v>7508.7000000000007</v>
      </c>
    </row>
    <row r="1884" spans="1:13" x14ac:dyDescent="0.25">
      <c r="A1884" s="12" t="s">
        <v>78</v>
      </c>
      <c r="H1884" s="13"/>
      <c r="I1884" t="s">
        <v>79</v>
      </c>
      <c r="J1884" s="13"/>
      <c r="K1884" s="112">
        <v>0.18</v>
      </c>
      <c r="L1884" s="113"/>
      <c r="M1884" s="23">
        <f>K1884*12*I1864</f>
        <v>1668.6000000000001</v>
      </c>
    </row>
    <row r="1885" spans="1:13" x14ac:dyDescent="0.25">
      <c r="A1885" s="12" t="s">
        <v>80</v>
      </c>
      <c r="H1885" s="13"/>
      <c r="I1885" t="s">
        <v>81</v>
      </c>
      <c r="J1885" s="13"/>
      <c r="K1885" s="112">
        <v>0.08</v>
      </c>
      <c r="L1885" s="113"/>
      <c r="M1885" s="23">
        <f>K1885*12*I1864</f>
        <v>741.6</v>
      </c>
    </row>
    <row r="1886" spans="1:13" x14ac:dyDescent="0.25">
      <c r="A1886" s="12" t="s">
        <v>82</v>
      </c>
      <c r="H1886" s="13"/>
      <c r="J1886" s="13"/>
      <c r="L1886" s="13"/>
      <c r="M1886" s="23"/>
    </row>
    <row r="1887" spans="1:13" x14ac:dyDescent="0.25">
      <c r="A1887" s="12" t="s">
        <v>83</v>
      </c>
      <c r="H1887" s="13"/>
      <c r="I1887" t="s">
        <v>84</v>
      </c>
      <c r="J1887" s="13"/>
      <c r="K1887" s="112">
        <v>0.04</v>
      </c>
      <c r="L1887" s="113"/>
      <c r="M1887" s="23">
        <f>K1887*12*I1864</f>
        <v>370.8</v>
      </c>
    </row>
    <row r="1888" spans="1:13" x14ac:dyDescent="0.25">
      <c r="A1888" s="114" t="s">
        <v>85</v>
      </c>
      <c r="B1888" s="115"/>
      <c r="C1888" s="115"/>
      <c r="D1888" s="115"/>
      <c r="E1888" s="115"/>
      <c r="F1888" s="115"/>
      <c r="G1888" s="115"/>
      <c r="H1888" s="116"/>
      <c r="J1888" s="13"/>
      <c r="K1888" s="108">
        <f>K1889+K1890+K1891</f>
        <v>0.78</v>
      </c>
      <c r="L1888" s="109"/>
      <c r="M1888" s="46">
        <f>M1889+M1890+M1891</f>
        <v>7230.6000000000013</v>
      </c>
    </row>
    <row r="1889" spans="1:13" x14ac:dyDescent="0.25">
      <c r="A1889" s="12" t="s">
        <v>86</v>
      </c>
      <c r="H1889" s="13"/>
      <c r="I1889" t="s">
        <v>81</v>
      </c>
      <c r="J1889" s="13"/>
      <c r="K1889" s="112">
        <v>0.28000000000000003</v>
      </c>
      <c r="L1889" s="113"/>
      <c r="M1889" s="23">
        <f>K1889*12*I1864</f>
        <v>2595.6000000000004</v>
      </c>
    </row>
    <row r="1890" spans="1:13" x14ac:dyDescent="0.25">
      <c r="A1890" s="12" t="s">
        <v>87</v>
      </c>
      <c r="H1890" s="13"/>
      <c r="I1890" t="s">
        <v>77</v>
      </c>
      <c r="J1890" s="13"/>
      <c r="K1890" s="112">
        <v>0.46</v>
      </c>
      <c r="L1890" s="113"/>
      <c r="M1890" s="23">
        <f>K1890*12*I1864</f>
        <v>4264.2000000000007</v>
      </c>
    </row>
    <row r="1891" spans="1:13" x14ac:dyDescent="0.25">
      <c r="A1891" s="12" t="s">
        <v>88</v>
      </c>
      <c r="H1891" s="13"/>
      <c r="I1891" t="s">
        <v>81</v>
      </c>
      <c r="J1891" s="13"/>
      <c r="K1891" s="138">
        <v>0.04</v>
      </c>
      <c r="L1891" s="139"/>
      <c r="M1891" s="21">
        <f>K1891*12*I1864</f>
        <v>370.8</v>
      </c>
    </row>
    <row r="1892" spans="1:13" ht="15.75" x14ac:dyDescent="0.25">
      <c r="A1892" s="85" t="s">
        <v>36</v>
      </c>
      <c r="B1892" s="86"/>
      <c r="C1892" s="86"/>
      <c r="D1892" s="86"/>
      <c r="E1892" s="86"/>
      <c r="F1892" s="86"/>
      <c r="G1892" s="86"/>
      <c r="H1892" s="87"/>
      <c r="I1892" s="34"/>
      <c r="J1892" s="32"/>
      <c r="K1892" s="88">
        <f>K1893+K1894+K1896+K1898+K1899</f>
        <v>2.13</v>
      </c>
      <c r="L1892" s="89"/>
      <c r="M1892" s="35">
        <f>M1893+M1894+M1896+M1898+M1899</f>
        <v>19745.100000000002</v>
      </c>
    </row>
    <row r="1893" spans="1:13" x14ac:dyDescent="0.25">
      <c r="A1893" s="36" t="s">
        <v>89</v>
      </c>
      <c r="B1893" s="37"/>
      <c r="C1893" s="38"/>
      <c r="D1893" s="38"/>
      <c r="E1893" s="38"/>
      <c r="F1893" s="38"/>
      <c r="G1893" s="38"/>
      <c r="H1893" s="13"/>
      <c r="I1893" s="95" t="s">
        <v>38</v>
      </c>
      <c r="J1893" s="96"/>
      <c r="K1893" s="117">
        <v>0.56999999999999995</v>
      </c>
      <c r="L1893" s="118"/>
      <c r="M1893" s="23">
        <f>K1893*12*I1864</f>
        <v>5283.9</v>
      </c>
    </row>
    <row r="1894" spans="1:13" x14ac:dyDescent="0.25">
      <c r="A1894" s="36" t="s">
        <v>39</v>
      </c>
      <c r="B1894" s="37"/>
      <c r="C1894" s="38"/>
      <c r="D1894" s="38"/>
      <c r="E1894" s="38"/>
      <c r="F1894" s="38"/>
      <c r="G1894" s="38"/>
      <c r="H1894" s="13"/>
      <c r="I1894" s="95" t="s">
        <v>90</v>
      </c>
      <c r="J1894" s="96"/>
      <c r="K1894" s="97">
        <v>1.35</v>
      </c>
      <c r="L1894" s="98"/>
      <c r="M1894" s="23">
        <f>K1894*12*I1864</f>
        <v>12514.500000000002</v>
      </c>
    </row>
    <row r="1895" spans="1:13" x14ac:dyDescent="0.25">
      <c r="A1895" s="36" t="s">
        <v>41</v>
      </c>
      <c r="B1895" s="37"/>
      <c r="C1895" s="38"/>
      <c r="D1895" s="38"/>
      <c r="E1895" s="38"/>
      <c r="F1895" s="38"/>
      <c r="G1895" s="38"/>
      <c r="H1895" s="13"/>
      <c r="I1895" s="39"/>
      <c r="J1895" s="15"/>
      <c r="K1895" s="40"/>
      <c r="L1895" s="41"/>
      <c r="M1895" s="23"/>
    </row>
    <row r="1896" spans="1:13" x14ac:dyDescent="0.25">
      <c r="A1896" s="36" t="s">
        <v>42</v>
      </c>
      <c r="B1896" s="37"/>
      <c r="C1896" s="38"/>
      <c r="D1896" s="38"/>
      <c r="E1896" s="38"/>
      <c r="F1896" s="38"/>
      <c r="G1896" s="38"/>
      <c r="H1896" s="13"/>
      <c r="I1896" s="95" t="s">
        <v>43</v>
      </c>
      <c r="J1896" s="96"/>
      <c r="K1896" s="97">
        <v>0.09</v>
      </c>
      <c r="L1896" s="98"/>
      <c r="M1896" s="23">
        <f>K1896*12*I1864</f>
        <v>834.30000000000007</v>
      </c>
    </row>
    <row r="1897" spans="1:13" x14ac:dyDescent="0.25">
      <c r="A1897" s="36" t="s">
        <v>44</v>
      </c>
      <c r="B1897" s="37"/>
      <c r="C1897" s="38"/>
      <c r="D1897" s="38"/>
      <c r="E1897" s="38"/>
      <c r="F1897" s="38"/>
      <c r="G1897" s="38"/>
      <c r="H1897" s="13"/>
      <c r="I1897" s="39"/>
      <c r="J1897" s="15"/>
      <c r="K1897" s="40"/>
      <c r="L1897" s="41"/>
      <c r="M1897" s="23"/>
    </row>
    <row r="1898" spans="1:13" x14ac:dyDescent="0.25">
      <c r="A1898" s="36" t="s">
        <v>45</v>
      </c>
      <c r="B1898" s="37"/>
      <c r="C1898" s="38"/>
      <c r="D1898" s="38"/>
      <c r="E1898" s="38"/>
      <c r="F1898" s="38"/>
      <c r="G1898" s="38"/>
      <c r="H1898" s="13"/>
      <c r="I1898" s="95" t="s">
        <v>43</v>
      </c>
      <c r="J1898" s="96"/>
      <c r="K1898" s="97">
        <v>0.06</v>
      </c>
      <c r="L1898" s="98"/>
      <c r="M1898" s="23">
        <f>K1898*12*I1864</f>
        <v>556.19999999999993</v>
      </c>
    </row>
    <row r="1899" spans="1:13" x14ac:dyDescent="0.25">
      <c r="A1899" s="42" t="s">
        <v>112</v>
      </c>
      <c r="B1899" s="37"/>
      <c r="C1899" s="38"/>
      <c r="D1899" s="38"/>
      <c r="E1899" s="38"/>
      <c r="F1899" s="38"/>
      <c r="G1899" s="38"/>
      <c r="H1899" s="13"/>
      <c r="I1899" s="95" t="s">
        <v>46</v>
      </c>
      <c r="J1899" s="96"/>
      <c r="K1899" s="99">
        <v>0.06</v>
      </c>
      <c r="L1899" s="100"/>
      <c r="M1899" s="21">
        <f>K1899*12*I1864</f>
        <v>556.19999999999993</v>
      </c>
    </row>
    <row r="1900" spans="1:13" ht="15.75" x14ac:dyDescent="0.25">
      <c r="A1900" s="85" t="s">
        <v>50</v>
      </c>
      <c r="B1900" s="86"/>
      <c r="C1900" s="86"/>
      <c r="D1900" s="86"/>
      <c r="E1900" s="86"/>
      <c r="F1900" s="86"/>
      <c r="G1900" s="86"/>
      <c r="H1900" s="87"/>
      <c r="I1900" s="34"/>
      <c r="J1900" s="32"/>
      <c r="K1900" s="101">
        <v>5.67</v>
      </c>
      <c r="L1900" s="102"/>
      <c r="M1900" s="35">
        <f>K1900*12*I1864</f>
        <v>52560.899999999994</v>
      </c>
    </row>
    <row r="1901" spans="1:13" x14ac:dyDescent="0.25">
      <c r="A1901" s="90" t="s">
        <v>59</v>
      </c>
      <c r="B1901" s="91"/>
      <c r="C1901" s="91"/>
      <c r="D1901" s="91"/>
      <c r="E1901" s="91"/>
      <c r="F1901" s="91"/>
      <c r="G1901" s="91"/>
      <c r="H1901" s="92"/>
      <c r="J1901" s="47"/>
      <c r="K1901" s="88">
        <f>K1870+K1874+K1877+K1880+K1881+K1900+K1892</f>
        <v>21.84</v>
      </c>
      <c r="L1901" s="89"/>
      <c r="M1901" s="21">
        <f>M1864+M1877+M1880+M1881+M1892+M1900</f>
        <v>202456.8</v>
      </c>
    </row>
    <row r="1902" spans="1:13" x14ac:dyDescent="0.25">
      <c r="A1902" s="90" t="s">
        <v>60</v>
      </c>
      <c r="B1902" s="91"/>
      <c r="C1902" s="91"/>
      <c r="D1902" s="91"/>
      <c r="E1902" s="91"/>
      <c r="F1902" s="91"/>
      <c r="G1902" s="91"/>
      <c r="H1902" s="92"/>
      <c r="I1902" s="34"/>
      <c r="J1902" s="48"/>
      <c r="K1902" s="110">
        <v>22.31</v>
      </c>
      <c r="L1902" s="111"/>
      <c r="M1902" s="21">
        <f>K1902*12*I1864</f>
        <v>206813.69999999998</v>
      </c>
    </row>
    <row r="1903" spans="1:13" ht="15.75" x14ac:dyDescent="0.25">
      <c r="A1903" s="85" t="s">
        <v>61</v>
      </c>
      <c r="B1903" s="86"/>
      <c r="C1903" s="86"/>
      <c r="D1903" s="86"/>
      <c r="E1903" s="86"/>
      <c r="F1903" s="86"/>
      <c r="G1903" s="86"/>
      <c r="H1903" s="87"/>
      <c r="I1903" s="34"/>
      <c r="J1903" s="32"/>
      <c r="K1903" s="88">
        <v>3.45</v>
      </c>
      <c r="L1903" s="89"/>
      <c r="M1903" s="21">
        <f>K1903*12*I1864</f>
        <v>31981.500000000004</v>
      </c>
    </row>
    <row r="1904" spans="1:13" ht="15.75" x14ac:dyDescent="0.25">
      <c r="A1904" s="85" t="s">
        <v>62</v>
      </c>
      <c r="B1904" s="86"/>
      <c r="C1904" s="86"/>
      <c r="D1904" s="86"/>
      <c r="E1904" s="86"/>
      <c r="F1904" s="86"/>
      <c r="G1904" s="86"/>
      <c r="H1904" s="87"/>
      <c r="I1904" s="34"/>
      <c r="J1904" s="32"/>
      <c r="K1904" s="88">
        <v>0.81</v>
      </c>
      <c r="L1904" s="89"/>
      <c r="M1904" s="21">
        <f>K1904*12*I1864</f>
        <v>7508.7000000000007</v>
      </c>
    </row>
    <row r="1905" spans="1:13" ht="15.75" x14ac:dyDescent="0.25">
      <c r="A1905" s="49" t="s">
        <v>107</v>
      </c>
      <c r="B1905" s="50"/>
      <c r="C1905" s="50"/>
      <c r="D1905" s="50"/>
      <c r="E1905" s="50"/>
      <c r="F1905" s="50"/>
      <c r="G1905" s="50"/>
      <c r="H1905" s="51"/>
      <c r="I1905" s="34"/>
      <c r="J1905" s="32"/>
      <c r="K1905" s="88">
        <v>0</v>
      </c>
      <c r="L1905" s="89"/>
      <c r="M1905" s="21">
        <v>0</v>
      </c>
    </row>
    <row r="1906" spans="1:13" ht="15.75" x14ac:dyDescent="0.25">
      <c r="A1906" s="49" t="s">
        <v>63</v>
      </c>
      <c r="B1906" s="50"/>
      <c r="C1906" s="50"/>
      <c r="D1906" s="50"/>
      <c r="E1906" s="50"/>
      <c r="F1906" s="50"/>
      <c r="G1906" s="50"/>
      <c r="H1906" s="51"/>
      <c r="I1906" s="34"/>
      <c r="J1906" s="32"/>
      <c r="K1906" s="88">
        <v>0.15</v>
      </c>
      <c r="L1906" s="89"/>
      <c r="M1906" s="21">
        <f>K1906*12*I1864</f>
        <v>1390.4999999999998</v>
      </c>
    </row>
    <row r="1907" spans="1:13" ht="15.75" x14ac:dyDescent="0.25">
      <c r="A1907" s="49" t="s">
        <v>64</v>
      </c>
      <c r="B1907" s="50"/>
      <c r="C1907" s="50"/>
      <c r="D1907" s="50"/>
      <c r="E1907" s="50"/>
      <c r="F1907" s="50"/>
      <c r="G1907" s="50"/>
      <c r="H1907" s="51"/>
      <c r="I1907" s="34"/>
      <c r="J1907" s="32"/>
      <c r="K1907" s="88">
        <v>0.82</v>
      </c>
      <c r="L1907" s="89"/>
      <c r="M1907" s="21">
        <f>K1907*12*I1864</f>
        <v>7601.4</v>
      </c>
    </row>
    <row r="1908" spans="1:13" x14ac:dyDescent="0.25">
      <c r="A1908" s="90" t="s">
        <v>65</v>
      </c>
      <c r="B1908" s="91"/>
      <c r="C1908" s="91"/>
      <c r="D1908" s="91"/>
      <c r="E1908" s="91"/>
      <c r="F1908" s="91"/>
      <c r="G1908" s="91"/>
      <c r="H1908" s="92"/>
      <c r="I1908" s="34"/>
      <c r="J1908" s="48"/>
      <c r="K1908" s="88">
        <f>K1901+K1903+K1904+K1902+K1905+K1906+K1907</f>
        <v>49.379999999999995</v>
      </c>
      <c r="L1908" s="89"/>
      <c r="M1908" s="21">
        <f>M1901+M1902+M1903+M1904+M1905+M1906+M1907</f>
        <v>457752.60000000003</v>
      </c>
    </row>
    <row r="1909" spans="1:13" x14ac:dyDescent="0.25">
      <c r="M1909" s="5"/>
    </row>
    <row r="1910" spans="1:13" x14ac:dyDescent="0.25">
      <c r="A1910" s="119" t="s">
        <v>0</v>
      </c>
      <c r="B1910" s="119"/>
      <c r="C1910" s="119"/>
      <c r="D1910" s="119"/>
      <c r="E1910" s="119"/>
      <c r="F1910" s="119"/>
      <c r="G1910" s="119"/>
      <c r="H1910" s="119"/>
      <c r="I1910" s="119"/>
      <c r="J1910" s="119"/>
      <c r="K1910" s="119"/>
      <c r="L1910" s="119"/>
      <c r="M1910" s="5"/>
    </row>
    <row r="1911" spans="1:13" x14ac:dyDescent="0.25">
      <c r="A1911" s="120" t="s">
        <v>1</v>
      </c>
      <c r="B1911" s="120"/>
      <c r="C1911" s="120"/>
      <c r="D1911" s="120"/>
      <c r="E1911" s="120"/>
      <c r="F1911" s="120"/>
      <c r="G1911" s="120"/>
      <c r="H1911" s="120"/>
      <c r="I1911" s="120"/>
      <c r="J1911" s="120"/>
      <c r="K1911" s="120"/>
      <c r="L1911" s="120"/>
      <c r="M1911" s="120"/>
    </row>
    <row r="1912" spans="1:13" x14ac:dyDescent="0.25">
      <c r="A1912" s="121" t="s">
        <v>140</v>
      </c>
      <c r="B1912" s="121"/>
      <c r="C1912" s="121"/>
      <c r="D1912" s="121"/>
      <c r="E1912" s="121"/>
      <c r="F1912" s="121"/>
      <c r="G1912" s="121"/>
      <c r="H1912" s="121"/>
      <c r="I1912" s="121"/>
      <c r="J1912" s="121"/>
      <c r="K1912" s="121"/>
      <c r="L1912" s="121"/>
      <c r="M1912" s="121"/>
    </row>
    <row r="1913" spans="1:13" x14ac:dyDescent="0.25">
      <c r="A1913" s="6"/>
      <c r="B1913" s="7"/>
      <c r="C1913" s="7" t="s">
        <v>3</v>
      </c>
      <c r="D1913" s="7"/>
      <c r="E1913" s="7"/>
      <c r="F1913" s="7"/>
      <c r="G1913" s="7"/>
      <c r="H1913" s="8"/>
      <c r="I1913" s="7" t="s">
        <v>4</v>
      </c>
      <c r="J1913" s="8"/>
      <c r="K1913" s="9" t="s">
        <v>5</v>
      </c>
      <c r="L1913" s="10"/>
      <c r="M1913" s="11"/>
    </row>
    <row r="1914" spans="1:13" x14ac:dyDescent="0.25">
      <c r="A1914" s="12"/>
      <c r="B1914" s="2"/>
      <c r="C1914" s="2"/>
      <c r="D1914" s="2"/>
      <c r="E1914" s="2"/>
      <c r="F1914" s="2"/>
      <c r="G1914" s="2"/>
      <c r="H1914" s="13"/>
      <c r="I1914" s="2"/>
      <c r="J1914" s="13"/>
      <c r="K1914" s="14" t="s">
        <v>7</v>
      </c>
      <c r="L1914" s="15"/>
      <c r="M1914" s="16" t="s">
        <v>8</v>
      </c>
    </row>
    <row r="1915" spans="1:13" x14ac:dyDescent="0.25">
      <c r="A1915" s="17"/>
      <c r="B1915" s="18"/>
      <c r="C1915" s="18"/>
      <c r="D1915" s="18"/>
      <c r="E1915" s="18"/>
      <c r="F1915" s="18"/>
      <c r="G1915" s="18"/>
      <c r="H1915" s="19"/>
      <c r="I1915" s="122" t="s">
        <v>9</v>
      </c>
      <c r="J1915" s="123"/>
      <c r="K1915" s="18" t="s">
        <v>10</v>
      </c>
      <c r="L1915" s="19"/>
      <c r="M1915" s="20" t="s">
        <v>11</v>
      </c>
    </row>
    <row r="1916" spans="1:13" x14ac:dyDescent="0.25">
      <c r="A1916" s="90"/>
      <c r="B1916" s="91"/>
      <c r="C1916" s="91"/>
      <c r="D1916" s="91"/>
      <c r="E1916" s="91"/>
      <c r="F1916" s="91"/>
      <c r="G1916" s="91"/>
      <c r="H1916" s="92"/>
      <c r="I1916" s="124">
        <v>285.39999999999998</v>
      </c>
      <c r="J1916" s="125"/>
      <c r="K1916" s="126">
        <f>K1922+K1926</f>
        <v>8.98</v>
      </c>
      <c r="L1916" s="145"/>
      <c r="M1916" s="21">
        <f>M1922+M1926</f>
        <v>30754.703999999994</v>
      </c>
    </row>
    <row r="1917" spans="1:13" x14ac:dyDescent="0.25">
      <c r="A1917" s="22" t="s">
        <v>13</v>
      </c>
      <c r="F1917" s="2"/>
      <c r="H1917" s="13"/>
      <c r="J1917" s="13"/>
      <c r="L1917" s="13"/>
      <c r="M1917" s="23"/>
    </row>
    <row r="1918" spans="1:13" x14ac:dyDescent="0.25">
      <c r="A1918" s="22" t="s">
        <v>14</v>
      </c>
      <c r="F1918" s="2"/>
      <c r="H1918" s="13"/>
      <c r="J1918" s="13"/>
      <c r="L1918" s="13"/>
      <c r="M1918" s="23"/>
    </row>
    <row r="1919" spans="1:13" x14ac:dyDescent="0.25">
      <c r="A1919" s="24" t="s">
        <v>15</v>
      </c>
      <c r="B1919" s="25"/>
      <c r="C1919" s="25"/>
      <c r="D1919" s="25"/>
      <c r="E1919" s="25"/>
      <c r="F1919" s="26"/>
      <c r="G1919" s="25"/>
      <c r="H1919" s="27"/>
      <c r="J1919" s="13"/>
      <c r="L1919" s="13"/>
      <c r="M1919" s="23"/>
    </row>
    <row r="1920" spans="1:13" x14ac:dyDescent="0.25">
      <c r="A1920" s="24" t="s">
        <v>16</v>
      </c>
      <c r="B1920" s="25"/>
      <c r="C1920" s="25"/>
      <c r="D1920" s="25"/>
      <c r="E1920" s="25"/>
      <c r="F1920" s="26"/>
      <c r="G1920" s="25"/>
      <c r="H1920" s="27"/>
      <c r="J1920" s="13"/>
      <c r="L1920" s="13"/>
      <c r="M1920" s="23"/>
    </row>
    <row r="1921" spans="1:13" x14ac:dyDescent="0.25">
      <c r="A1921" s="24" t="s">
        <v>122</v>
      </c>
      <c r="B1921" s="25"/>
      <c r="C1921" s="25"/>
      <c r="D1921" s="25"/>
      <c r="E1921" s="25"/>
      <c r="F1921" s="26"/>
      <c r="G1921" s="25"/>
      <c r="H1921" s="27"/>
      <c r="J1921" s="13"/>
      <c r="L1921" s="13"/>
      <c r="M1921" s="23"/>
    </row>
    <row r="1922" spans="1:13" x14ac:dyDescent="0.25">
      <c r="A1922" s="24"/>
      <c r="B1922" s="25"/>
      <c r="C1922" s="25"/>
      <c r="D1922" s="25"/>
      <c r="E1922" s="25"/>
      <c r="F1922" s="26"/>
      <c r="G1922" s="25"/>
      <c r="H1922" s="27"/>
      <c r="J1922" s="13"/>
      <c r="K1922" s="112">
        <v>4.93</v>
      </c>
      <c r="L1922" s="113"/>
      <c r="M1922" s="23">
        <f>K1922*I1916*12</f>
        <v>16884.263999999996</v>
      </c>
    </row>
    <row r="1923" spans="1:13" x14ac:dyDescent="0.25">
      <c r="A1923" s="22" t="s">
        <v>22</v>
      </c>
      <c r="B1923" s="25"/>
      <c r="C1923" s="25"/>
      <c r="D1923" s="25"/>
      <c r="E1923" s="25"/>
      <c r="F1923" s="26"/>
      <c r="G1923" s="25"/>
      <c r="H1923" s="27"/>
      <c r="J1923" s="13"/>
      <c r="L1923" s="13"/>
      <c r="M1923" s="23"/>
    </row>
    <row r="1924" spans="1:13" x14ac:dyDescent="0.25">
      <c r="A1924" s="24" t="s">
        <v>23</v>
      </c>
      <c r="B1924" s="25"/>
      <c r="C1924" s="25"/>
      <c r="D1924" s="25"/>
      <c r="E1924" s="25"/>
      <c r="F1924" s="26"/>
      <c r="G1924" s="25"/>
      <c r="H1924" s="27"/>
      <c r="J1924" s="13"/>
      <c r="L1924" s="13"/>
      <c r="M1924" s="23"/>
    </row>
    <row r="1925" spans="1:13" x14ac:dyDescent="0.25">
      <c r="A1925" s="24" t="s">
        <v>69</v>
      </c>
      <c r="B1925" s="25"/>
      <c r="C1925" s="25"/>
      <c r="D1925" s="25"/>
      <c r="E1925" s="25"/>
      <c r="F1925" s="26"/>
      <c r="G1925" s="25"/>
      <c r="H1925" s="27"/>
      <c r="J1925" s="13"/>
      <c r="L1925" s="13"/>
      <c r="M1925" s="23"/>
    </row>
    <row r="1926" spans="1:13" x14ac:dyDescent="0.25">
      <c r="A1926" s="24"/>
      <c r="B1926" s="25"/>
      <c r="C1926" s="25"/>
      <c r="D1926" s="25"/>
      <c r="E1926" s="25"/>
      <c r="F1926" s="26"/>
      <c r="G1926" s="25"/>
      <c r="H1926" s="27"/>
      <c r="I1926" s="17"/>
      <c r="J1926" s="19"/>
      <c r="K1926" s="138">
        <v>4.05</v>
      </c>
      <c r="L1926" s="139"/>
      <c r="M1926" s="21">
        <f>K1926*I1916*12</f>
        <v>13870.439999999999</v>
      </c>
    </row>
    <row r="1927" spans="1:13" x14ac:dyDescent="0.25">
      <c r="A1927" s="128" t="s">
        <v>28</v>
      </c>
      <c r="B1927" s="129"/>
      <c r="C1927" s="129"/>
      <c r="D1927" s="129"/>
      <c r="E1927" s="129"/>
      <c r="F1927" s="129"/>
      <c r="G1927" s="129"/>
      <c r="H1927" s="130"/>
      <c r="I1927" s="2" t="s">
        <v>29</v>
      </c>
      <c r="J1927" s="13"/>
      <c r="K1927" s="2"/>
      <c r="L1927" s="13"/>
      <c r="M1927" s="23"/>
    </row>
    <row r="1928" spans="1:13" x14ac:dyDescent="0.25">
      <c r="A1928" s="12"/>
      <c r="B1928" s="2"/>
      <c r="C1928" s="2"/>
      <c r="D1928" s="2"/>
      <c r="E1928" s="2"/>
      <c r="F1928" s="2"/>
      <c r="G1928" s="2"/>
      <c r="H1928" s="13"/>
      <c r="I1928" s="2" t="s">
        <v>30</v>
      </c>
      <c r="J1928" s="13"/>
      <c r="K1928" s="2"/>
      <c r="L1928" s="13"/>
      <c r="M1928" s="23"/>
    </row>
    <row r="1929" spans="1:13" x14ac:dyDescent="0.25">
      <c r="A1929" s="12"/>
      <c r="B1929" s="2"/>
      <c r="C1929" s="2"/>
      <c r="D1929" s="2"/>
      <c r="E1929" s="2"/>
      <c r="F1929" s="2"/>
      <c r="G1929" s="2"/>
      <c r="H1929" s="13"/>
      <c r="I1929" s="2" t="s">
        <v>31</v>
      </c>
      <c r="J1929" s="13"/>
      <c r="K1929" s="108">
        <v>1.1200000000000001</v>
      </c>
      <c r="L1929" s="109"/>
      <c r="M1929" s="23">
        <f>K1929*12*I1916</f>
        <v>3835.7759999999998</v>
      </c>
    </row>
    <row r="1930" spans="1:13" x14ac:dyDescent="0.25">
      <c r="A1930" s="12"/>
      <c r="B1930" s="2"/>
      <c r="C1930" s="2"/>
      <c r="D1930" s="2"/>
      <c r="E1930" s="2"/>
      <c r="F1930" s="2"/>
      <c r="G1930" s="2"/>
      <c r="H1930" s="13"/>
      <c r="I1930" s="2" t="s">
        <v>32</v>
      </c>
      <c r="J1930" s="13"/>
      <c r="K1930" s="2"/>
      <c r="L1930" s="13"/>
      <c r="M1930" s="23"/>
    </row>
    <row r="1931" spans="1:13" x14ac:dyDescent="0.25">
      <c r="A1931" s="17"/>
      <c r="B1931" s="18"/>
      <c r="C1931" s="18"/>
      <c r="D1931" s="18"/>
      <c r="E1931" s="18"/>
      <c r="F1931" s="18"/>
      <c r="G1931" s="18"/>
      <c r="H1931" s="19"/>
      <c r="I1931" s="18" t="s">
        <v>33</v>
      </c>
      <c r="J1931" s="19"/>
      <c r="K1931" s="18"/>
      <c r="L1931" s="19"/>
      <c r="M1931" s="21"/>
    </row>
    <row r="1932" spans="1:13" ht="15.75" x14ac:dyDescent="0.25">
      <c r="A1932" s="85" t="s">
        <v>36</v>
      </c>
      <c r="B1932" s="86"/>
      <c r="C1932" s="86"/>
      <c r="D1932" s="86"/>
      <c r="E1932" s="86"/>
      <c r="F1932" s="86"/>
      <c r="G1932" s="86"/>
      <c r="H1932" s="87"/>
      <c r="I1932" s="34"/>
      <c r="J1932" s="32"/>
      <c r="K1932" s="88">
        <f>K1933+K1934+K1936+K1938+K1939</f>
        <v>2.13</v>
      </c>
      <c r="L1932" s="89"/>
      <c r="M1932" s="35">
        <f>M1933+M1934+M1936+M1938+M1939</f>
        <v>7294.8240000000005</v>
      </c>
    </row>
    <row r="1933" spans="1:13" x14ac:dyDescent="0.25">
      <c r="A1933" s="36" t="s">
        <v>37</v>
      </c>
      <c r="B1933" s="37"/>
      <c r="C1933" s="38"/>
      <c r="D1933" s="38"/>
      <c r="E1933" s="38"/>
      <c r="F1933" s="38"/>
      <c r="G1933" s="38"/>
      <c r="H1933" s="13"/>
      <c r="I1933" s="95" t="s">
        <v>38</v>
      </c>
      <c r="J1933" s="96"/>
      <c r="K1933" s="117">
        <v>0.56999999999999995</v>
      </c>
      <c r="L1933" s="118"/>
      <c r="M1933" s="23">
        <f>K1933*12*I1916</f>
        <v>1952.1359999999997</v>
      </c>
    </row>
    <row r="1934" spans="1:13" x14ac:dyDescent="0.25">
      <c r="A1934" s="36" t="s">
        <v>39</v>
      </c>
      <c r="B1934" s="37"/>
      <c r="C1934" s="38"/>
      <c r="D1934" s="38"/>
      <c r="E1934" s="38"/>
      <c r="F1934" s="38"/>
      <c r="G1934" s="38"/>
      <c r="H1934" s="13"/>
      <c r="I1934" s="95" t="s">
        <v>90</v>
      </c>
      <c r="J1934" s="96"/>
      <c r="K1934" s="97">
        <v>1.35</v>
      </c>
      <c r="L1934" s="98"/>
      <c r="M1934" s="23">
        <f>K1934*12*I1916</f>
        <v>4623.4800000000005</v>
      </c>
    </row>
    <row r="1935" spans="1:13" x14ac:dyDescent="0.25">
      <c r="A1935" s="36" t="s">
        <v>41</v>
      </c>
      <c r="B1935" s="37"/>
      <c r="C1935" s="38"/>
      <c r="D1935" s="38"/>
      <c r="E1935" s="38"/>
      <c r="F1935" s="38"/>
      <c r="G1935" s="38"/>
      <c r="H1935" s="13"/>
      <c r="I1935" s="39"/>
      <c r="J1935" s="15"/>
      <c r="K1935" s="40"/>
      <c r="L1935" s="41"/>
      <c r="M1935" s="23"/>
    </row>
    <row r="1936" spans="1:13" x14ac:dyDescent="0.25">
      <c r="A1936" s="36" t="s">
        <v>42</v>
      </c>
      <c r="B1936" s="37"/>
      <c r="C1936" s="38"/>
      <c r="D1936" s="38"/>
      <c r="E1936" s="38"/>
      <c r="F1936" s="38"/>
      <c r="G1936" s="38"/>
      <c r="H1936" s="13"/>
      <c r="I1936" s="95" t="s">
        <v>43</v>
      </c>
      <c r="J1936" s="96"/>
      <c r="K1936" s="97">
        <v>0.09</v>
      </c>
      <c r="L1936" s="98"/>
      <c r="M1936" s="23">
        <f>K1936*12*I1916</f>
        <v>308.23199999999997</v>
      </c>
    </row>
    <row r="1937" spans="1:13" x14ac:dyDescent="0.25">
      <c r="A1937" s="36" t="s">
        <v>44</v>
      </c>
      <c r="B1937" s="37"/>
      <c r="C1937" s="38"/>
      <c r="D1937" s="38"/>
      <c r="E1937" s="38"/>
      <c r="F1937" s="38"/>
      <c r="G1937" s="38"/>
      <c r="H1937" s="13"/>
      <c r="I1937" s="39"/>
      <c r="J1937" s="15"/>
      <c r="K1937" s="40"/>
      <c r="L1937" s="41"/>
      <c r="M1937" s="23"/>
    </row>
    <row r="1938" spans="1:13" x14ac:dyDescent="0.25">
      <c r="A1938" s="36" t="s">
        <v>45</v>
      </c>
      <c r="B1938" s="37"/>
      <c r="C1938" s="38"/>
      <c r="D1938" s="38"/>
      <c r="E1938" s="38"/>
      <c r="F1938" s="38"/>
      <c r="G1938" s="38"/>
      <c r="H1938" s="13"/>
      <c r="I1938" s="95" t="s">
        <v>43</v>
      </c>
      <c r="J1938" s="96"/>
      <c r="K1938" s="97">
        <v>0.06</v>
      </c>
      <c r="L1938" s="98"/>
      <c r="M1938" s="23">
        <f>K1938*12*I1916</f>
        <v>205.48799999999997</v>
      </c>
    </row>
    <row r="1939" spans="1:13" x14ac:dyDescent="0.25">
      <c r="A1939" s="42" t="s">
        <v>112</v>
      </c>
      <c r="B1939" s="37"/>
      <c r="C1939" s="38"/>
      <c r="D1939" s="38"/>
      <c r="E1939" s="38"/>
      <c r="F1939" s="38"/>
      <c r="G1939" s="38"/>
      <c r="H1939" s="13"/>
      <c r="I1939" s="95" t="s">
        <v>46</v>
      </c>
      <c r="J1939" s="96"/>
      <c r="K1939" s="99">
        <v>0.06</v>
      </c>
      <c r="L1939" s="100"/>
      <c r="M1939" s="21">
        <f>K1939*12*I1916</f>
        <v>205.48799999999997</v>
      </c>
    </row>
    <row r="1940" spans="1:13" ht="15.75" x14ac:dyDescent="0.25">
      <c r="A1940" s="85" t="s">
        <v>50</v>
      </c>
      <c r="B1940" s="86"/>
      <c r="C1940" s="86"/>
      <c r="D1940" s="86"/>
      <c r="E1940" s="86"/>
      <c r="F1940" s="86"/>
      <c r="G1940" s="86"/>
      <c r="H1940" s="87"/>
      <c r="I1940" s="34"/>
      <c r="J1940" s="32"/>
      <c r="K1940" s="101">
        <v>5.67</v>
      </c>
      <c r="L1940" s="102"/>
      <c r="M1940" s="35">
        <f>K1940*12*I1916</f>
        <v>19418.615999999995</v>
      </c>
    </row>
    <row r="1941" spans="1:13" x14ac:dyDescent="0.25">
      <c r="A1941" s="90" t="s">
        <v>59</v>
      </c>
      <c r="B1941" s="91"/>
      <c r="C1941" s="91"/>
      <c r="D1941" s="91"/>
      <c r="E1941" s="91"/>
      <c r="F1941" s="91"/>
      <c r="G1941" s="91"/>
      <c r="H1941" s="92"/>
      <c r="J1941" s="47"/>
      <c r="K1941" s="88">
        <f>K1922+K1926+K1929+K1940+K1932</f>
        <v>17.900000000000002</v>
      </c>
      <c r="L1941" s="89"/>
      <c r="M1941" s="21">
        <f>M1916+M1929+M1932+M1940</f>
        <v>61303.919999999991</v>
      </c>
    </row>
    <row r="1942" spans="1:13" x14ac:dyDescent="0.25">
      <c r="A1942" s="90" t="s">
        <v>60</v>
      </c>
      <c r="B1942" s="91"/>
      <c r="C1942" s="91"/>
      <c r="D1942" s="91"/>
      <c r="E1942" s="91"/>
      <c r="F1942" s="91"/>
      <c r="G1942" s="91"/>
      <c r="H1942" s="92"/>
      <c r="I1942" s="34"/>
      <c r="J1942" s="48"/>
      <c r="K1942" s="110">
        <v>14.77</v>
      </c>
      <c r="L1942" s="111"/>
      <c r="M1942" s="21">
        <f>K1942*12*I1916</f>
        <v>50584.296000000002</v>
      </c>
    </row>
    <row r="1943" spans="1:13" ht="15.75" x14ac:dyDescent="0.25">
      <c r="A1943" s="85" t="s">
        <v>61</v>
      </c>
      <c r="B1943" s="86"/>
      <c r="C1943" s="86"/>
      <c r="D1943" s="86"/>
      <c r="E1943" s="86"/>
      <c r="F1943" s="86"/>
      <c r="G1943" s="86"/>
      <c r="H1943" s="87"/>
      <c r="I1943" s="34"/>
      <c r="J1943" s="32"/>
      <c r="K1943" s="88">
        <v>3.45</v>
      </c>
      <c r="L1943" s="89"/>
      <c r="M1943" s="21">
        <f>K1943*12*I1916</f>
        <v>11815.560000000001</v>
      </c>
    </row>
    <row r="1944" spans="1:13" ht="15.75" x14ac:dyDescent="0.25">
      <c r="A1944" s="85" t="s">
        <v>62</v>
      </c>
      <c r="B1944" s="86"/>
      <c r="C1944" s="86"/>
      <c r="D1944" s="86"/>
      <c r="E1944" s="86"/>
      <c r="F1944" s="86"/>
      <c r="G1944" s="86"/>
      <c r="H1944" s="87"/>
      <c r="I1944" s="34"/>
      <c r="J1944" s="32"/>
      <c r="K1944" s="88">
        <v>0.81</v>
      </c>
      <c r="L1944" s="89"/>
      <c r="M1944" s="21">
        <f>K1944*12*I1916</f>
        <v>2774.0879999999997</v>
      </c>
    </row>
    <row r="1945" spans="1:13" x14ac:dyDescent="0.25">
      <c r="A1945" s="90" t="s">
        <v>92</v>
      </c>
      <c r="B1945" s="91"/>
      <c r="C1945" s="91"/>
      <c r="D1945" s="91"/>
      <c r="E1945" s="91"/>
      <c r="F1945" s="91"/>
      <c r="G1945" s="91"/>
      <c r="H1945" s="92"/>
      <c r="I1945" s="34"/>
      <c r="J1945" s="32"/>
      <c r="K1945" s="93">
        <v>1.32</v>
      </c>
      <c r="L1945" s="94"/>
      <c r="M1945" s="21">
        <f>K1945*12*I1916</f>
        <v>4520.7359999999999</v>
      </c>
    </row>
    <row r="1946" spans="1:13" ht="15.75" x14ac:dyDescent="0.25">
      <c r="A1946" s="49" t="s">
        <v>107</v>
      </c>
      <c r="B1946" s="50"/>
      <c r="C1946" s="50"/>
      <c r="D1946" s="50"/>
      <c r="E1946" s="50"/>
      <c r="F1946" s="50"/>
      <c r="G1946" s="50"/>
      <c r="H1946" s="51"/>
      <c r="I1946" s="34"/>
      <c r="J1946" s="32"/>
      <c r="K1946" s="88">
        <v>0</v>
      </c>
      <c r="L1946" s="89"/>
      <c r="M1946" s="21">
        <v>0</v>
      </c>
    </row>
    <row r="1947" spans="1:13" ht="15.75" x14ac:dyDescent="0.25">
      <c r="A1947" s="49" t="s">
        <v>63</v>
      </c>
      <c r="B1947" s="50"/>
      <c r="C1947" s="50"/>
      <c r="D1947" s="50"/>
      <c r="E1947" s="50"/>
      <c r="F1947" s="50"/>
      <c r="G1947" s="50"/>
      <c r="H1947" s="51"/>
      <c r="I1947" s="34"/>
      <c r="J1947" s="32"/>
      <c r="K1947" s="88">
        <v>0.04</v>
      </c>
      <c r="L1947" s="89"/>
      <c r="M1947" s="21">
        <f>K1947*12*I1916</f>
        <v>136.99199999999999</v>
      </c>
    </row>
    <row r="1948" spans="1:13" ht="15.75" x14ac:dyDescent="0.25">
      <c r="A1948" s="49" t="s">
        <v>64</v>
      </c>
      <c r="B1948" s="50"/>
      <c r="C1948" s="50"/>
      <c r="D1948" s="50"/>
      <c r="E1948" s="50"/>
      <c r="F1948" s="50"/>
      <c r="G1948" s="50"/>
      <c r="H1948" s="51"/>
      <c r="I1948" s="34"/>
      <c r="J1948" s="32"/>
      <c r="K1948" s="88">
        <v>0.09</v>
      </c>
      <c r="L1948" s="89"/>
      <c r="M1948" s="21">
        <f>K1948*12*I1916</f>
        <v>308.23199999999997</v>
      </c>
    </row>
    <row r="1949" spans="1:13" x14ac:dyDescent="0.25">
      <c r="A1949" s="90" t="s">
        <v>65</v>
      </c>
      <c r="B1949" s="91"/>
      <c r="C1949" s="91"/>
      <c r="D1949" s="91"/>
      <c r="E1949" s="91"/>
      <c r="F1949" s="91"/>
      <c r="G1949" s="91"/>
      <c r="H1949" s="92"/>
      <c r="I1949" s="34"/>
      <c r="J1949" s="48"/>
      <c r="K1949" s="88">
        <f>K1941+K1943+K1944+K1945+K1942+K1946+K1947+K1948</f>
        <v>38.380000000000003</v>
      </c>
      <c r="L1949" s="89"/>
      <c r="M1949" s="21">
        <f>M1941+M1942+M1943+M1944+M1945+M1946+M1947+M1948</f>
        <v>131443.82399999999</v>
      </c>
    </row>
    <row r="1950" spans="1:13" x14ac:dyDescent="0.25">
      <c r="M1950" s="5"/>
    </row>
    <row r="1951" spans="1:13" x14ac:dyDescent="0.25">
      <c r="A1951" s="119" t="s">
        <v>0</v>
      </c>
      <c r="B1951" s="119"/>
      <c r="C1951" s="119"/>
      <c r="D1951" s="119"/>
      <c r="E1951" s="119"/>
      <c r="F1951" s="119"/>
      <c r="G1951" s="119"/>
      <c r="H1951" s="119"/>
      <c r="I1951" s="119"/>
      <c r="J1951" s="119"/>
      <c r="K1951" s="119"/>
      <c r="L1951" s="119"/>
      <c r="M1951" s="5"/>
    </row>
    <row r="1952" spans="1:13" x14ac:dyDescent="0.25">
      <c r="A1952" s="120" t="s">
        <v>1</v>
      </c>
      <c r="B1952" s="120"/>
      <c r="C1952" s="120"/>
      <c r="D1952" s="120"/>
      <c r="E1952" s="120"/>
      <c r="F1952" s="120"/>
      <c r="G1952" s="120"/>
      <c r="H1952" s="120"/>
      <c r="I1952" s="120"/>
      <c r="J1952" s="120"/>
      <c r="K1952" s="120"/>
      <c r="L1952" s="120"/>
      <c r="M1952" s="120"/>
    </row>
    <row r="1953" spans="1:13" x14ac:dyDescent="0.25">
      <c r="A1953" s="121" t="s">
        <v>141</v>
      </c>
      <c r="B1953" s="121"/>
      <c r="C1953" s="121"/>
      <c r="D1953" s="121"/>
      <c r="E1953" s="121"/>
      <c r="F1953" s="121"/>
      <c r="G1953" s="121"/>
      <c r="H1953" s="121"/>
      <c r="I1953" s="121"/>
      <c r="J1953" s="121"/>
      <c r="K1953" s="121"/>
      <c r="L1953" s="121"/>
      <c r="M1953" s="121"/>
    </row>
    <row r="1954" spans="1:13" x14ac:dyDescent="0.25">
      <c r="A1954" s="6"/>
      <c r="B1954" s="7"/>
      <c r="C1954" s="7" t="s">
        <v>3</v>
      </c>
      <c r="D1954" s="7"/>
      <c r="E1954" s="7"/>
      <c r="F1954" s="7"/>
      <c r="G1954" s="7"/>
      <c r="H1954" s="8"/>
      <c r="I1954" s="7" t="s">
        <v>4</v>
      </c>
      <c r="J1954" s="8"/>
      <c r="K1954" s="9" t="s">
        <v>5</v>
      </c>
      <c r="L1954" s="10"/>
      <c r="M1954" s="11"/>
    </row>
    <row r="1955" spans="1:13" x14ac:dyDescent="0.25">
      <c r="A1955" s="12"/>
      <c r="B1955" s="2"/>
      <c r="C1955" s="2"/>
      <c r="D1955" s="2"/>
      <c r="E1955" s="2"/>
      <c r="F1955" s="2"/>
      <c r="G1955" s="2"/>
      <c r="H1955" s="13"/>
      <c r="I1955" s="2"/>
      <c r="J1955" s="13"/>
      <c r="K1955" s="14" t="s">
        <v>7</v>
      </c>
      <c r="L1955" s="15"/>
      <c r="M1955" s="16" t="s">
        <v>8</v>
      </c>
    </row>
    <row r="1956" spans="1:13" x14ac:dyDescent="0.25">
      <c r="A1956" s="17"/>
      <c r="B1956" s="18"/>
      <c r="C1956" s="18"/>
      <c r="D1956" s="18"/>
      <c r="E1956" s="18"/>
      <c r="F1956" s="18"/>
      <c r="G1956" s="18"/>
      <c r="H1956" s="19"/>
      <c r="I1956" s="122" t="s">
        <v>9</v>
      </c>
      <c r="J1956" s="123"/>
      <c r="K1956" s="18" t="s">
        <v>10</v>
      </c>
      <c r="L1956" s="19"/>
      <c r="M1956" s="20" t="s">
        <v>11</v>
      </c>
    </row>
    <row r="1957" spans="1:13" x14ac:dyDescent="0.25">
      <c r="A1957" s="90"/>
      <c r="B1957" s="91"/>
      <c r="C1957" s="91"/>
      <c r="D1957" s="91"/>
      <c r="E1957" s="91"/>
      <c r="F1957" s="91"/>
      <c r="G1957" s="91"/>
      <c r="H1957" s="92"/>
      <c r="I1957" s="124">
        <v>340.1</v>
      </c>
      <c r="J1957" s="125"/>
      <c r="K1957" s="126">
        <f>K1963+K1967</f>
        <v>8.98</v>
      </c>
      <c r="L1957" s="145"/>
      <c r="M1957" s="21">
        <f>M1963+M1967</f>
        <v>36649.175999999999</v>
      </c>
    </row>
    <row r="1958" spans="1:13" x14ac:dyDescent="0.25">
      <c r="A1958" s="22" t="s">
        <v>13</v>
      </c>
      <c r="F1958" s="2"/>
      <c r="H1958" s="13"/>
      <c r="J1958" s="13"/>
      <c r="L1958" s="13"/>
      <c r="M1958" s="23"/>
    </row>
    <row r="1959" spans="1:13" x14ac:dyDescent="0.25">
      <c r="A1959" s="22" t="s">
        <v>14</v>
      </c>
      <c r="F1959" s="2"/>
      <c r="H1959" s="13"/>
      <c r="J1959" s="13"/>
      <c r="L1959" s="13"/>
      <c r="M1959" s="23"/>
    </row>
    <row r="1960" spans="1:13" x14ac:dyDescent="0.25">
      <c r="A1960" s="24" t="s">
        <v>15</v>
      </c>
      <c r="B1960" s="25"/>
      <c r="C1960" s="25"/>
      <c r="D1960" s="25"/>
      <c r="E1960" s="25"/>
      <c r="F1960" s="26"/>
      <c r="G1960" s="25"/>
      <c r="H1960" s="27"/>
      <c r="J1960" s="13"/>
      <c r="L1960" s="13"/>
      <c r="M1960" s="23"/>
    </row>
    <row r="1961" spans="1:13" x14ac:dyDescent="0.25">
      <c r="A1961" s="24" t="s">
        <v>16</v>
      </c>
      <c r="B1961" s="25"/>
      <c r="C1961" s="25"/>
      <c r="D1961" s="25"/>
      <c r="E1961" s="25"/>
      <c r="F1961" s="26"/>
      <c r="G1961" s="25"/>
      <c r="H1961" s="27"/>
      <c r="J1961" s="13"/>
      <c r="L1961" s="13"/>
      <c r="M1961" s="23"/>
    </row>
    <row r="1962" spans="1:13" x14ac:dyDescent="0.25">
      <c r="A1962" s="24" t="s">
        <v>68</v>
      </c>
      <c r="B1962" s="25"/>
      <c r="C1962" s="25"/>
      <c r="D1962" s="25"/>
      <c r="E1962" s="25"/>
      <c r="F1962" s="26"/>
      <c r="G1962" s="25"/>
      <c r="H1962" s="27"/>
      <c r="J1962" s="13"/>
      <c r="L1962" s="13"/>
      <c r="M1962" s="23"/>
    </row>
    <row r="1963" spans="1:13" x14ac:dyDescent="0.25">
      <c r="A1963" s="24"/>
      <c r="B1963" s="25"/>
      <c r="C1963" s="25"/>
      <c r="D1963" s="25"/>
      <c r="E1963" s="25"/>
      <c r="F1963" s="26"/>
      <c r="G1963" s="25"/>
      <c r="H1963" s="27"/>
      <c r="J1963" s="13"/>
      <c r="K1963" s="112">
        <v>4.93</v>
      </c>
      <c r="L1963" s="113"/>
      <c r="M1963" s="23">
        <f>K1963*I1957*12</f>
        <v>20120.315999999999</v>
      </c>
    </row>
    <row r="1964" spans="1:13" x14ac:dyDescent="0.25">
      <c r="A1964" s="22" t="s">
        <v>22</v>
      </c>
      <c r="B1964" s="25"/>
      <c r="C1964" s="25"/>
      <c r="D1964" s="25"/>
      <c r="E1964" s="25"/>
      <c r="F1964" s="26"/>
      <c r="G1964" s="25"/>
      <c r="H1964" s="27"/>
      <c r="J1964" s="13"/>
      <c r="L1964" s="13"/>
      <c r="M1964" s="23"/>
    </row>
    <row r="1965" spans="1:13" x14ac:dyDescent="0.25">
      <c r="A1965" s="24" t="s">
        <v>23</v>
      </c>
      <c r="B1965" s="25"/>
      <c r="C1965" s="25"/>
      <c r="D1965" s="25"/>
      <c r="E1965" s="25"/>
      <c r="F1965" s="26"/>
      <c r="G1965" s="25"/>
      <c r="H1965" s="27"/>
      <c r="J1965" s="13"/>
      <c r="L1965" s="13"/>
      <c r="M1965" s="23"/>
    </row>
    <row r="1966" spans="1:13" x14ac:dyDescent="0.25">
      <c r="A1966" s="24" t="s">
        <v>69</v>
      </c>
      <c r="B1966" s="25"/>
      <c r="C1966" s="25"/>
      <c r="D1966" s="25"/>
      <c r="E1966" s="25"/>
      <c r="F1966" s="26"/>
      <c r="G1966" s="25"/>
      <c r="H1966" s="27"/>
      <c r="J1966" s="13"/>
      <c r="L1966" s="13"/>
      <c r="M1966" s="23"/>
    </row>
    <row r="1967" spans="1:13" x14ac:dyDescent="0.25">
      <c r="A1967" s="24"/>
      <c r="B1967" s="25"/>
      <c r="C1967" s="25"/>
      <c r="D1967" s="25"/>
      <c r="E1967" s="25"/>
      <c r="F1967" s="26"/>
      <c r="G1967" s="25"/>
      <c r="H1967" s="27"/>
      <c r="I1967" s="17"/>
      <c r="J1967" s="19"/>
      <c r="K1967" s="138">
        <v>4.05</v>
      </c>
      <c r="L1967" s="139"/>
      <c r="M1967" s="21">
        <f>K1967*I1957*12</f>
        <v>16528.86</v>
      </c>
    </row>
    <row r="1968" spans="1:13" x14ac:dyDescent="0.25">
      <c r="A1968" s="128" t="s">
        <v>28</v>
      </c>
      <c r="B1968" s="129"/>
      <c r="C1968" s="129"/>
      <c r="D1968" s="129"/>
      <c r="E1968" s="129"/>
      <c r="F1968" s="129"/>
      <c r="G1968" s="129"/>
      <c r="H1968" s="130"/>
      <c r="I1968" s="2" t="s">
        <v>29</v>
      </c>
      <c r="J1968" s="13"/>
      <c r="K1968" s="2"/>
      <c r="L1968" s="13"/>
      <c r="M1968" s="23"/>
    </row>
    <row r="1969" spans="1:13" x14ac:dyDescent="0.25">
      <c r="A1969" s="12"/>
      <c r="B1969" s="2"/>
      <c r="C1969" s="2"/>
      <c r="D1969" s="2"/>
      <c r="E1969" s="2"/>
      <c r="F1969" s="2"/>
      <c r="G1969" s="2"/>
      <c r="H1969" s="13"/>
      <c r="I1969" s="2" t="s">
        <v>30</v>
      </c>
      <c r="J1969" s="13"/>
      <c r="K1969" s="2"/>
      <c r="L1969" s="13"/>
      <c r="M1969" s="23"/>
    </row>
    <row r="1970" spans="1:13" x14ac:dyDescent="0.25">
      <c r="A1970" s="12"/>
      <c r="B1970" s="2"/>
      <c r="C1970" s="2"/>
      <c r="D1970" s="2"/>
      <c r="E1970" s="2"/>
      <c r="F1970" s="2"/>
      <c r="G1970" s="2"/>
      <c r="H1970" s="13"/>
      <c r="I1970" s="2" t="s">
        <v>31</v>
      </c>
      <c r="J1970" s="13"/>
      <c r="K1970" s="108">
        <v>1.1200000000000001</v>
      </c>
      <c r="L1970" s="109"/>
      <c r="M1970" s="23">
        <f>K1970*12*I1957</f>
        <v>4570.9440000000004</v>
      </c>
    </row>
    <row r="1971" spans="1:13" x14ac:dyDescent="0.25">
      <c r="A1971" s="12"/>
      <c r="B1971" s="2"/>
      <c r="C1971" s="2"/>
      <c r="D1971" s="2"/>
      <c r="E1971" s="2"/>
      <c r="F1971" s="2"/>
      <c r="G1971" s="2"/>
      <c r="H1971" s="13"/>
      <c r="I1971" s="2" t="s">
        <v>32</v>
      </c>
      <c r="J1971" s="13"/>
      <c r="K1971" s="2"/>
      <c r="L1971" s="13"/>
      <c r="M1971" s="23"/>
    </row>
    <row r="1972" spans="1:13" x14ac:dyDescent="0.25">
      <c r="A1972" s="17"/>
      <c r="B1972" s="18"/>
      <c r="C1972" s="18"/>
      <c r="D1972" s="18"/>
      <c r="E1972" s="18"/>
      <c r="F1972" s="18"/>
      <c r="G1972" s="18"/>
      <c r="H1972" s="19"/>
      <c r="I1972" s="18" t="s">
        <v>33</v>
      </c>
      <c r="J1972" s="19"/>
      <c r="K1972" s="18"/>
      <c r="L1972" s="19"/>
      <c r="M1972" s="21"/>
    </row>
    <row r="1973" spans="1:13" x14ac:dyDescent="0.25">
      <c r="A1973" s="131" t="s">
        <v>74</v>
      </c>
      <c r="B1973" s="132"/>
      <c r="C1973" s="132"/>
      <c r="D1973" s="132"/>
      <c r="E1973" s="132"/>
      <c r="F1973" s="132"/>
      <c r="G1973" s="132"/>
      <c r="H1973" s="133"/>
      <c r="I1973" s="52"/>
      <c r="J1973" s="13"/>
      <c r="K1973" s="149">
        <f>K1974+K1980</f>
        <v>1.8900000000000001</v>
      </c>
      <c r="L1973" s="150"/>
      <c r="M1973" s="53">
        <f>M1974+M1980</f>
        <v>7713.4680000000008</v>
      </c>
    </row>
    <row r="1974" spans="1:13" x14ac:dyDescent="0.25">
      <c r="A1974" s="114" t="s">
        <v>75</v>
      </c>
      <c r="B1974" s="115"/>
      <c r="C1974" s="115"/>
      <c r="D1974" s="115"/>
      <c r="E1974" s="115"/>
      <c r="F1974" s="115"/>
      <c r="G1974" s="115"/>
      <c r="H1974" s="116"/>
      <c r="J1974" s="13"/>
      <c r="K1974" s="108">
        <f>K1975+K1976+K1977+K1979</f>
        <v>1.1100000000000001</v>
      </c>
      <c r="L1974" s="109"/>
      <c r="M1974" s="46">
        <f>M1975+M1976+M1977+M1979</f>
        <v>4530.1319999999996</v>
      </c>
    </row>
    <row r="1975" spans="1:13" x14ac:dyDescent="0.25">
      <c r="A1975" s="12" t="s">
        <v>76</v>
      </c>
      <c r="H1975" s="13"/>
      <c r="I1975" t="s">
        <v>77</v>
      </c>
      <c r="J1975" s="13"/>
      <c r="K1975" s="112">
        <v>0.81</v>
      </c>
      <c r="L1975" s="113"/>
      <c r="M1975" s="23">
        <f>K1975*12*I1957</f>
        <v>3305.7720000000004</v>
      </c>
    </row>
    <row r="1976" spans="1:13" x14ac:dyDescent="0.25">
      <c r="A1976" s="12" t="s">
        <v>78</v>
      </c>
      <c r="H1976" s="13"/>
      <c r="I1976" t="s">
        <v>79</v>
      </c>
      <c r="J1976" s="13"/>
      <c r="K1976" s="112">
        <v>0.18</v>
      </c>
      <c r="L1976" s="113"/>
      <c r="M1976" s="23">
        <f>K1976*12*I1957</f>
        <v>734.6160000000001</v>
      </c>
    </row>
    <row r="1977" spans="1:13" x14ac:dyDescent="0.25">
      <c r="A1977" s="12" t="s">
        <v>80</v>
      </c>
      <c r="H1977" s="13"/>
      <c r="I1977" t="s">
        <v>81</v>
      </c>
      <c r="J1977" s="13"/>
      <c r="K1977" s="112">
        <v>0.08</v>
      </c>
      <c r="L1977" s="113"/>
      <c r="M1977" s="23">
        <f>K1977*12*I1957</f>
        <v>326.49600000000004</v>
      </c>
    </row>
    <row r="1978" spans="1:13" x14ac:dyDescent="0.25">
      <c r="A1978" s="12" t="s">
        <v>82</v>
      </c>
      <c r="H1978" s="13"/>
      <c r="J1978" s="13"/>
      <c r="L1978" s="13"/>
      <c r="M1978" s="23"/>
    </row>
    <row r="1979" spans="1:13" x14ac:dyDescent="0.25">
      <c r="A1979" s="12" t="s">
        <v>83</v>
      </c>
      <c r="H1979" s="13"/>
      <c r="I1979" t="s">
        <v>84</v>
      </c>
      <c r="J1979" s="13"/>
      <c r="K1979" s="112">
        <v>0.04</v>
      </c>
      <c r="L1979" s="113"/>
      <c r="M1979" s="23">
        <f>K1979*12*I1957</f>
        <v>163.24800000000002</v>
      </c>
    </row>
    <row r="1980" spans="1:13" x14ac:dyDescent="0.25">
      <c r="A1980" s="114" t="s">
        <v>85</v>
      </c>
      <c r="B1980" s="115"/>
      <c r="C1980" s="115"/>
      <c r="D1980" s="115"/>
      <c r="E1980" s="115"/>
      <c r="F1980" s="115"/>
      <c r="G1980" s="115"/>
      <c r="H1980" s="116"/>
      <c r="J1980" s="13"/>
      <c r="K1980" s="108">
        <f>K1981+K1982+K1983</f>
        <v>0.78</v>
      </c>
      <c r="L1980" s="109"/>
      <c r="M1980" s="46">
        <f>M1981+M1982+M1983</f>
        <v>3183.3360000000007</v>
      </c>
    </row>
    <row r="1981" spans="1:13" x14ac:dyDescent="0.25">
      <c r="A1981" s="12" t="s">
        <v>86</v>
      </c>
      <c r="H1981" s="13"/>
      <c r="I1981" t="s">
        <v>81</v>
      </c>
      <c r="J1981" s="13"/>
      <c r="K1981" s="112">
        <v>0.28000000000000003</v>
      </c>
      <c r="L1981" s="113"/>
      <c r="M1981" s="23">
        <f>K1981*12*I1957</f>
        <v>1142.7360000000001</v>
      </c>
    </row>
    <row r="1982" spans="1:13" x14ac:dyDescent="0.25">
      <c r="A1982" s="12" t="s">
        <v>87</v>
      </c>
      <c r="H1982" s="13"/>
      <c r="I1982" t="s">
        <v>77</v>
      </c>
      <c r="J1982" s="13"/>
      <c r="K1982" s="112">
        <v>0.46</v>
      </c>
      <c r="L1982" s="113"/>
      <c r="M1982" s="23">
        <f>K1982*12*I1957</f>
        <v>1877.3520000000003</v>
      </c>
    </row>
    <row r="1983" spans="1:13" x14ac:dyDescent="0.25">
      <c r="A1983" s="12" t="s">
        <v>88</v>
      </c>
      <c r="H1983" s="13"/>
      <c r="I1983" t="s">
        <v>81</v>
      </c>
      <c r="J1983" s="13"/>
      <c r="K1983" s="138">
        <v>0.04</v>
      </c>
      <c r="L1983" s="139"/>
      <c r="M1983" s="21">
        <f>K1983*12*I1957</f>
        <v>163.24800000000002</v>
      </c>
    </row>
    <row r="1984" spans="1:13" ht="15.75" x14ac:dyDescent="0.25">
      <c r="A1984" s="85" t="s">
        <v>36</v>
      </c>
      <c r="B1984" s="86"/>
      <c r="C1984" s="86"/>
      <c r="D1984" s="86"/>
      <c r="E1984" s="86"/>
      <c r="F1984" s="86"/>
      <c r="G1984" s="86"/>
      <c r="H1984" s="87"/>
      <c r="I1984" s="34"/>
      <c r="J1984" s="32"/>
      <c r="K1984" s="88">
        <f>K1985+K1986+K1988+K1990+K1991</f>
        <v>2.13</v>
      </c>
      <c r="L1984" s="89"/>
      <c r="M1984" s="35">
        <f>M1985+M1986+M1988+M1990+M1991</f>
        <v>8692.9560000000019</v>
      </c>
    </row>
    <row r="1985" spans="1:13" x14ac:dyDescent="0.25">
      <c r="A1985" s="36" t="s">
        <v>89</v>
      </c>
      <c r="B1985" s="37"/>
      <c r="C1985" s="38"/>
      <c r="D1985" s="38"/>
      <c r="E1985" s="38"/>
      <c r="F1985" s="38"/>
      <c r="G1985" s="38"/>
      <c r="H1985" s="13"/>
      <c r="I1985" s="95" t="s">
        <v>38</v>
      </c>
      <c r="J1985" s="96"/>
      <c r="K1985" s="117">
        <v>0.56999999999999995</v>
      </c>
      <c r="L1985" s="118"/>
      <c r="M1985" s="23">
        <f>K1985*12*I1957</f>
        <v>2326.2840000000001</v>
      </c>
    </row>
    <row r="1986" spans="1:13" x14ac:dyDescent="0.25">
      <c r="A1986" s="36" t="s">
        <v>39</v>
      </c>
      <c r="B1986" s="37"/>
      <c r="C1986" s="38"/>
      <c r="D1986" s="38"/>
      <c r="E1986" s="38"/>
      <c r="F1986" s="38"/>
      <c r="G1986" s="38"/>
      <c r="H1986" s="13"/>
      <c r="I1986" s="95" t="s">
        <v>90</v>
      </c>
      <c r="J1986" s="96"/>
      <c r="K1986" s="97">
        <v>1.35</v>
      </c>
      <c r="L1986" s="98"/>
      <c r="M1986" s="23">
        <f>K1986*12*I1957</f>
        <v>5509.6200000000017</v>
      </c>
    </row>
    <row r="1987" spans="1:13" x14ac:dyDescent="0.25">
      <c r="A1987" s="36" t="s">
        <v>41</v>
      </c>
      <c r="B1987" s="37"/>
      <c r="C1987" s="38"/>
      <c r="D1987" s="38"/>
      <c r="E1987" s="38"/>
      <c r="F1987" s="38"/>
      <c r="G1987" s="38"/>
      <c r="H1987" s="13"/>
      <c r="I1987" s="39"/>
      <c r="J1987" s="15"/>
      <c r="K1987" s="40"/>
      <c r="L1987" s="41"/>
      <c r="M1987" s="23"/>
    </row>
    <row r="1988" spans="1:13" x14ac:dyDescent="0.25">
      <c r="A1988" s="36" t="s">
        <v>42</v>
      </c>
      <c r="B1988" s="37"/>
      <c r="C1988" s="38"/>
      <c r="D1988" s="38"/>
      <c r="E1988" s="38"/>
      <c r="F1988" s="38"/>
      <c r="G1988" s="38"/>
      <c r="H1988" s="13"/>
      <c r="I1988" s="95" t="s">
        <v>43</v>
      </c>
      <c r="J1988" s="96"/>
      <c r="K1988" s="97">
        <v>0.09</v>
      </c>
      <c r="L1988" s="98"/>
      <c r="M1988" s="23">
        <f>K1988*12*I1957</f>
        <v>367.30800000000005</v>
      </c>
    </row>
    <row r="1989" spans="1:13" x14ac:dyDescent="0.25">
      <c r="A1989" s="36" t="s">
        <v>44</v>
      </c>
      <c r="B1989" s="37"/>
      <c r="C1989" s="38"/>
      <c r="D1989" s="38"/>
      <c r="E1989" s="38"/>
      <c r="F1989" s="38"/>
      <c r="G1989" s="38"/>
      <c r="H1989" s="13"/>
      <c r="I1989" s="39"/>
      <c r="J1989" s="15"/>
      <c r="K1989" s="40"/>
      <c r="L1989" s="41"/>
      <c r="M1989" s="23"/>
    </row>
    <row r="1990" spans="1:13" x14ac:dyDescent="0.25">
      <c r="A1990" s="36" t="s">
        <v>45</v>
      </c>
      <c r="B1990" s="37"/>
      <c r="C1990" s="38"/>
      <c r="D1990" s="38"/>
      <c r="E1990" s="38"/>
      <c r="F1990" s="38"/>
      <c r="G1990" s="38"/>
      <c r="H1990" s="13"/>
      <c r="I1990" s="95" t="s">
        <v>43</v>
      </c>
      <c r="J1990" s="96"/>
      <c r="K1990" s="97">
        <v>0.06</v>
      </c>
      <c r="L1990" s="98"/>
      <c r="M1990" s="23">
        <f>K1990*12*I1957</f>
        <v>244.87200000000001</v>
      </c>
    </row>
    <row r="1991" spans="1:13" x14ac:dyDescent="0.25">
      <c r="A1991" s="42" t="s">
        <v>112</v>
      </c>
      <c r="B1991" s="37"/>
      <c r="C1991" s="38"/>
      <c r="D1991" s="38"/>
      <c r="E1991" s="38"/>
      <c r="F1991" s="38"/>
      <c r="G1991" s="38"/>
      <c r="H1991" s="13"/>
      <c r="I1991" s="95" t="s">
        <v>46</v>
      </c>
      <c r="J1991" s="96"/>
      <c r="K1991" s="99">
        <v>0.06</v>
      </c>
      <c r="L1991" s="100"/>
      <c r="M1991" s="21">
        <f>K1991*12*I1957</f>
        <v>244.87200000000001</v>
      </c>
    </row>
    <row r="1992" spans="1:13" ht="15.75" x14ac:dyDescent="0.25">
      <c r="A1992" s="85" t="s">
        <v>50</v>
      </c>
      <c r="B1992" s="86"/>
      <c r="C1992" s="86"/>
      <c r="D1992" s="86"/>
      <c r="E1992" s="86"/>
      <c r="F1992" s="86"/>
      <c r="G1992" s="86"/>
      <c r="H1992" s="87"/>
      <c r="I1992" s="34"/>
      <c r="J1992" s="32"/>
      <c r="K1992" s="101">
        <v>5.67</v>
      </c>
      <c r="L1992" s="102"/>
      <c r="M1992" s="35">
        <f>K1992*12*I1957</f>
        <v>23140.403999999999</v>
      </c>
    </row>
    <row r="1993" spans="1:13" x14ac:dyDescent="0.25">
      <c r="A1993" s="90" t="s">
        <v>59</v>
      </c>
      <c r="B1993" s="91"/>
      <c r="C1993" s="91"/>
      <c r="D1993" s="91"/>
      <c r="E1993" s="91"/>
      <c r="F1993" s="91"/>
      <c r="G1993" s="91"/>
      <c r="H1993" s="92"/>
      <c r="J1993" s="47"/>
      <c r="K1993" s="88">
        <f>K1963+K1967+K1970+K1973+K1992+K1984</f>
        <v>19.790000000000003</v>
      </c>
      <c r="L1993" s="89"/>
      <c r="M1993" s="21">
        <f>M1957+M1970+M1973+M1984+M1992</f>
        <v>80766.948000000004</v>
      </c>
    </row>
    <row r="1994" spans="1:13" x14ac:dyDescent="0.25">
      <c r="A1994" s="90" t="s">
        <v>60</v>
      </c>
      <c r="B1994" s="91"/>
      <c r="C1994" s="91"/>
      <c r="D1994" s="91"/>
      <c r="E1994" s="91"/>
      <c r="F1994" s="91"/>
      <c r="G1994" s="91"/>
      <c r="H1994" s="92"/>
      <c r="I1994" s="34"/>
      <c r="J1994" s="48"/>
      <c r="K1994" s="110">
        <v>15.79</v>
      </c>
      <c r="L1994" s="111"/>
      <c r="M1994" s="21">
        <f>K1994*12*I1957</f>
        <v>64442.148000000001</v>
      </c>
    </row>
    <row r="1995" spans="1:13" ht="15.75" x14ac:dyDescent="0.25">
      <c r="A1995" s="85" t="s">
        <v>61</v>
      </c>
      <c r="B1995" s="86"/>
      <c r="C1995" s="86"/>
      <c r="D1995" s="86"/>
      <c r="E1995" s="86"/>
      <c r="F1995" s="86"/>
      <c r="G1995" s="86"/>
      <c r="H1995" s="87"/>
      <c r="I1995" s="34"/>
      <c r="J1995" s="32"/>
      <c r="K1995" s="88">
        <v>3.45</v>
      </c>
      <c r="L1995" s="89"/>
      <c r="M1995" s="21">
        <f>K1995*12*I1957</f>
        <v>14080.140000000003</v>
      </c>
    </row>
    <row r="1996" spans="1:13" ht="15.75" x14ac:dyDescent="0.25">
      <c r="A1996" s="85" t="s">
        <v>115</v>
      </c>
      <c r="B1996" s="86"/>
      <c r="C1996" s="86"/>
      <c r="D1996" s="86"/>
      <c r="E1996" s="86"/>
      <c r="F1996" s="86"/>
      <c r="G1996" s="86"/>
      <c r="H1996" s="87"/>
      <c r="I1996" s="34"/>
      <c r="J1996" s="32"/>
      <c r="K1996" s="88">
        <v>0.81</v>
      </c>
      <c r="L1996" s="89"/>
      <c r="M1996" s="21">
        <f>K1996*12*I1957</f>
        <v>3305.7720000000004</v>
      </c>
    </row>
    <row r="1997" spans="1:13" ht="15.75" x14ac:dyDescent="0.25">
      <c r="A1997" s="49" t="s">
        <v>63</v>
      </c>
      <c r="B1997" s="50"/>
      <c r="C1997" s="50"/>
      <c r="D1997" s="50"/>
      <c r="E1997" s="50"/>
      <c r="F1997" s="50"/>
      <c r="G1997" s="50"/>
      <c r="H1997" s="51"/>
      <c r="I1997" s="34"/>
      <c r="J1997" s="32"/>
      <c r="K1997" s="88">
        <v>7.0000000000000007E-2</v>
      </c>
      <c r="L1997" s="89"/>
      <c r="M1997" s="21">
        <f>K1997*12*I1957</f>
        <v>285.68400000000003</v>
      </c>
    </row>
    <row r="1998" spans="1:13" ht="15.75" x14ac:dyDescent="0.25">
      <c r="A1998" s="49" t="s">
        <v>64</v>
      </c>
      <c r="B1998" s="50"/>
      <c r="C1998" s="50"/>
      <c r="D1998" s="50"/>
      <c r="E1998" s="50"/>
      <c r="F1998" s="50"/>
      <c r="G1998" s="50"/>
      <c r="H1998" s="51"/>
      <c r="I1998" s="34"/>
      <c r="J1998" s="32"/>
      <c r="K1998" s="88">
        <v>0.16</v>
      </c>
      <c r="L1998" s="89"/>
      <c r="M1998" s="21">
        <f>K1998*12*I1957</f>
        <v>652.99200000000008</v>
      </c>
    </row>
    <row r="1999" spans="1:13" x14ac:dyDescent="0.25">
      <c r="A1999" s="90" t="s">
        <v>65</v>
      </c>
      <c r="B1999" s="91"/>
      <c r="C1999" s="91"/>
      <c r="D1999" s="91"/>
      <c r="E1999" s="91"/>
      <c r="F1999" s="91"/>
      <c r="G1999" s="91"/>
      <c r="H1999" s="92"/>
      <c r="I1999" s="34"/>
      <c r="J1999" s="48"/>
      <c r="K1999" s="88">
        <f>K1993+K1995+K1996+K1994+K1997+K1998</f>
        <v>40.07</v>
      </c>
      <c r="L1999" s="89"/>
      <c r="M1999" s="21">
        <f>M1993+M1994+M1995+M1996+M1997+M1998</f>
        <v>163533.68400000004</v>
      </c>
    </row>
    <row r="2000" spans="1:13" x14ac:dyDescent="0.25">
      <c r="M2000" s="5"/>
    </row>
    <row r="2001" spans="1:13" x14ac:dyDescent="0.25">
      <c r="A2001" s="119" t="s">
        <v>0</v>
      </c>
      <c r="B2001" s="119"/>
      <c r="C2001" s="119"/>
      <c r="D2001" s="119"/>
      <c r="E2001" s="119"/>
      <c r="F2001" s="119"/>
      <c r="G2001" s="119"/>
      <c r="H2001" s="119"/>
      <c r="I2001" s="119"/>
      <c r="J2001" s="119"/>
      <c r="K2001" s="119"/>
      <c r="L2001" s="119"/>
      <c r="M2001" s="5"/>
    </row>
    <row r="2002" spans="1:13" x14ac:dyDescent="0.25">
      <c r="A2002" s="120" t="s">
        <v>1</v>
      </c>
      <c r="B2002" s="120"/>
      <c r="C2002" s="120"/>
      <c r="D2002" s="120"/>
      <c r="E2002" s="120"/>
      <c r="F2002" s="120"/>
      <c r="G2002" s="120"/>
      <c r="H2002" s="120"/>
      <c r="I2002" s="120"/>
      <c r="J2002" s="120"/>
      <c r="K2002" s="120"/>
      <c r="L2002" s="120"/>
      <c r="M2002" s="120"/>
    </row>
    <row r="2003" spans="1:13" x14ac:dyDescent="0.25">
      <c r="A2003" s="121" t="s">
        <v>142</v>
      </c>
      <c r="B2003" s="121"/>
      <c r="C2003" s="121"/>
      <c r="D2003" s="121"/>
      <c r="E2003" s="121"/>
      <c r="F2003" s="121"/>
      <c r="G2003" s="121"/>
      <c r="H2003" s="121"/>
      <c r="I2003" s="121"/>
      <c r="J2003" s="121"/>
      <c r="K2003" s="121"/>
      <c r="L2003" s="121"/>
      <c r="M2003" s="121"/>
    </row>
    <row r="2004" spans="1:13" x14ac:dyDescent="0.25">
      <c r="A2004" s="6"/>
      <c r="B2004" s="7"/>
      <c r="C2004" s="7" t="s">
        <v>3</v>
      </c>
      <c r="D2004" s="7"/>
      <c r="E2004" s="7"/>
      <c r="F2004" s="7"/>
      <c r="G2004" s="7"/>
      <c r="H2004" s="8"/>
      <c r="I2004" s="7" t="s">
        <v>4</v>
      </c>
      <c r="J2004" s="8"/>
      <c r="K2004" s="9" t="s">
        <v>5</v>
      </c>
      <c r="L2004" s="10"/>
      <c r="M2004" s="11"/>
    </row>
    <row r="2005" spans="1:13" x14ac:dyDescent="0.25">
      <c r="A2005" s="12"/>
      <c r="B2005" s="2"/>
      <c r="C2005" s="2"/>
      <c r="D2005" s="2"/>
      <c r="E2005" s="2"/>
      <c r="F2005" s="2"/>
      <c r="G2005" s="2"/>
      <c r="H2005" s="13"/>
      <c r="I2005" s="2"/>
      <c r="J2005" s="13"/>
      <c r="K2005" s="14" t="s">
        <v>7</v>
      </c>
      <c r="L2005" s="15"/>
      <c r="M2005" s="16" t="s">
        <v>8</v>
      </c>
    </row>
    <row r="2006" spans="1:13" x14ac:dyDescent="0.25">
      <c r="A2006" s="17"/>
      <c r="B2006" s="18"/>
      <c r="C2006" s="18"/>
      <c r="D2006" s="18"/>
      <c r="E2006" s="18"/>
      <c r="F2006" s="18"/>
      <c r="G2006" s="18"/>
      <c r="H2006" s="19"/>
      <c r="I2006" s="122" t="s">
        <v>9</v>
      </c>
      <c r="J2006" s="123"/>
      <c r="K2006" s="18" t="s">
        <v>10</v>
      </c>
      <c r="L2006" s="19"/>
      <c r="M2006" s="20" t="s">
        <v>11</v>
      </c>
    </row>
    <row r="2007" spans="1:13" x14ac:dyDescent="0.25">
      <c r="A2007" s="90"/>
      <c r="B2007" s="91"/>
      <c r="C2007" s="91"/>
      <c r="D2007" s="91"/>
      <c r="E2007" s="91"/>
      <c r="F2007" s="91"/>
      <c r="G2007" s="91"/>
      <c r="H2007" s="92"/>
      <c r="I2007" s="124">
        <v>330.6</v>
      </c>
      <c r="J2007" s="125"/>
      <c r="K2007" s="126">
        <f>K2013+K2017</f>
        <v>8.98</v>
      </c>
      <c r="L2007" s="145"/>
      <c r="M2007" s="21">
        <f>M2013+M2017</f>
        <v>35625.455999999998</v>
      </c>
    </row>
    <row r="2008" spans="1:13" x14ac:dyDescent="0.25">
      <c r="A2008" s="22" t="s">
        <v>13</v>
      </c>
      <c r="F2008" s="2"/>
      <c r="H2008" s="13"/>
      <c r="J2008" s="13"/>
      <c r="L2008" s="13"/>
      <c r="M2008" s="23"/>
    </row>
    <row r="2009" spans="1:13" x14ac:dyDescent="0.25">
      <c r="A2009" s="22" t="s">
        <v>14</v>
      </c>
      <c r="F2009" s="2"/>
      <c r="H2009" s="13"/>
      <c r="J2009" s="13"/>
      <c r="L2009" s="13"/>
      <c r="M2009" s="23"/>
    </row>
    <row r="2010" spans="1:13" x14ac:dyDescent="0.25">
      <c r="A2010" s="24" t="s">
        <v>15</v>
      </c>
      <c r="B2010" s="25"/>
      <c r="C2010" s="25"/>
      <c r="D2010" s="25"/>
      <c r="E2010" s="25"/>
      <c r="F2010" s="26"/>
      <c r="G2010" s="25"/>
      <c r="H2010" s="27"/>
      <c r="J2010" s="13"/>
      <c r="L2010" s="13"/>
      <c r="M2010" s="23"/>
    </row>
    <row r="2011" spans="1:13" x14ac:dyDescent="0.25">
      <c r="A2011" s="24" t="s">
        <v>16</v>
      </c>
      <c r="B2011" s="25"/>
      <c r="C2011" s="25"/>
      <c r="D2011" s="25"/>
      <c r="E2011" s="25"/>
      <c r="F2011" s="26"/>
      <c r="G2011" s="25"/>
      <c r="H2011" s="27"/>
      <c r="J2011" s="13"/>
      <c r="L2011" s="13"/>
      <c r="M2011" s="23"/>
    </row>
    <row r="2012" spans="1:13" x14ac:dyDescent="0.25">
      <c r="A2012" s="24" t="s">
        <v>68</v>
      </c>
      <c r="B2012" s="25"/>
      <c r="C2012" s="25"/>
      <c r="D2012" s="25"/>
      <c r="E2012" s="25"/>
      <c r="F2012" s="26"/>
      <c r="G2012" s="25"/>
      <c r="H2012" s="27"/>
      <c r="J2012" s="13"/>
      <c r="L2012" s="13"/>
      <c r="M2012" s="23"/>
    </row>
    <row r="2013" spans="1:13" x14ac:dyDescent="0.25">
      <c r="A2013" s="24"/>
      <c r="B2013" s="25"/>
      <c r="C2013" s="25"/>
      <c r="D2013" s="25"/>
      <c r="E2013" s="25"/>
      <c r="F2013" s="26"/>
      <c r="G2013" s="25"/>
      <c r="H2013" s="27"/>
      <c r="J2013" s="13"/>
      <c r="K2013" s="112">
        <v>4.93</v>
      </c>
      <c r="L2013" s="113"/>
      <c r="M2013" s="23">
        <f>K2013*I2007*12</f>
        <v>19558.295999999998</v>
      </c>
    </row>
    <row r="2014" spans="1:13" x14ac:dyDescent="0.25">
      <c r="A2014" s="22" t="s">
        <v>22</v>
      </c>
      <c r="B2014" s="25"/>
      <c r="C2014" s="25"/>
      <c r="D2014" s="25"/>
      <c r="E2014" s="25"/>
      <c r="F2014" s="26"/>
      <c r="G2014" s="25"/>
      <c r="H2014" s="27"/>
      <c r="J2014" s="13"/>
      <c r="L2014" s="13"/>
      <c r="M2014" s="23"/>
    </row>
    <row r="2015" spans="1:13" x14ac:dyDescent="0.25">
      <c r="A2015" s="24" t="s">
        <v>23</v>
      </c>
      <c r="B2015" s="25"/>
      <c r="C2015" s="25"/>
      <c r="D2015" s="25"/>
      <c r="E2015" s="25"/>
      <c r="F2015" s="26"/>
      <c r="G2015" s="25"/>
      <c r="H2015" s="27"/>
      <c r="J2015" s="13"/>
      <c r="L2015" s="13"/>
      <c r="M2015" s="23"/>
    </row>
    <row r="2016" spans="1:13" x14ac:dyDescent="0.25">
      <c r="A2016" s="24" t="s">
        <v>69</v>
      </c>
      <c r="B2016" s="25"/>
      <c r="C2016" s="25"/>
      <c r="D2016" s="25"/>
      <c r="E2016" s="25"/>
      <c r="F2016" s="26"/>
      <c r="G2016" s="25"/>
      <c r="H2016" s="27"/>
      <c r="J2016" s="13"/>
      <c r="L2016" s="13"/>
      <c r="M2016" s="23"/>
    </row>
    <row r="2017" spans="1:13" x14ac:dyDescent="0.25">
      <c r="A2017" s="24"/>
      <c r="B2017" s="25"/>
      <c r="C2017" s="25"/>
      <c r="D2017" s="25"/>
      <c r="E2017" s="25"/>
      <c r="F2017" s="26"/>
      <c r="G2017" s="25"/>
      <c r="H2017" s="27"/>
      <c r="I2017" s="17"/>
      <c r="J2017" s="19"/>
      <c r="K2017" s="138">
        <v>4.05</v>
      </c>
      <c r="L2017" s="139"/>
      <c r="M2017" s="21">
        <f>K2017*I2007*12</f>
        <v>16067.16</v>
      </c>
    </row>
    <row r="2018" spans="1:13" x14ac:dyDescent="0.25">
      <c r="A2018" s="128" t="s">
        <v>28</v>
      </c>
      <c r="B2018" s="129"/>
      <c r="C2018" s="129"/>
      <c r="D2018" s="129"/>
      <c r="E2018" s="129"/>
      <c r="F2018" s="129"/>
      <c r="G2018" s="129"/>
      <c r="H2018" s="130"/>
      <c r="I2018" s="2" t="s">
        <v>29</v>
      </c>
      <c r="J2018" s="13"/>
      <c r="K2018" s="2"/>
      <c r="L2018" s="13"/>
      <c r="M2018" s="23"/>
    </row>
    <row r="2019" spans="1:13" x14ac:dyDescent="0.25">
      <c r="A2019" s="12"/>
      <c r="B2019" s="2"/>
      <c r="C2019" s="2"/>
      <c r="D2019" s="2"/>
      <c r="E2019" s="2"/>
      <c r="F2019" s="2"/>
      <c r="G2019" s="2"/>
      <c r="H2019" s="13"/>
      <c r="I2019" s="2" t="s">
        <v>30</v>
      </c>
      <c r="J2019" s="13"/>
      <c r="K2019" s="2"/>
      <c r="L2019" s="13"/>
      <c r="M2019" s="23"/>
    </row>
    <row r="2020" spans="1:13" x14ac:dyDescent="0.25">
      <c r="A2020" s="12"/>
      <c r="B2020" s="2"/>
      <c r="C2020" s="2"/>
      <c r="D2020" s="2"/>
      <c r="E2020" s="2"/>
      <c r="F2020" s="2"/>
      <c r="G2020" s="2"/>
      <c r="H2020" s="13"/>
      <c r="I2020" s="2" t="s">
        <v>31</v>
      </c>
      <c r="J2020" s="13"/>
      <c r="K2020" s="108">
        <v>1.1200000000000001</v>
      </c>
      <c r="L2020" s="109"/>
      <c r="M2020" s="23">
        <f>K2020*12*I2007</f>
        <v>4443.264000000001</v>
      </c>
    </row>
    <row r="2021" spans="1:13" x14ac:dyDescent="0.25">
      <c r="A2021" s="12"/>
      <c r="B2021" s="2"/>
      <c r="C2021" s="2"/>
      <c r="D2021" s="2"/>
      <c r="E2021" s="2"/>
      <c r="F2021" s="2"/>
      <c r="G2021" s="2"/>
      <c r="H2021" s="13"/>
      <c r="I2021" s="2" t="s">
        <v>32</v>
      </c>
      <c r="J2021" s="13"/>
      <c r="K2021" s="2"/>
      <c r="L2021" s="13"/>
      <c r="M2021" s="23"/>
    </row>
    <row r="2022" spans="1:13" x14ac:dyDescent="0.25">
      <c r="A2022" s="17"/>
      <c r="B2022" s="18"/>
      <c r="C2022" s="18"/>
      <c r="D2022" s="18"/>
      <c r="E2022" s="18"/>
      <c r="F2022" s="18"/>
      <c r="G2022" s="18"/>
      <c r="H2022" s="19"/>
      <c r="I2022" s="18" t="s">
        <v>33</v>
      </c>
      <c r="J2022" s="19"/>
      <c r="K2022" s="18"/>
      <c r="L2022" s="19"/>
      <c r="M2022" s="21"/>
    </row>
    <row r="2023" spans="1:13" x14ac:dyDescent="0.25">
      <c r="A2023" s="131" t="s">
        <v>74</v>
      </c>
      <c r="B2023" s="132"/>
      <c r="C2023" s="132"/>
      <c r="D2023" s="132"/>
      <c r="E2023" s="132"/>
      <c r="F2023" s="132"/>
      <c r="G2023" s="132"/>
      <c r="H2023" s="133"/>
      <c r="I2023" s="52"/>
      <c r="J2023" s="13"/>
      <c r="K2023" s="149">
        <f>K2024+K2030</f>
        <v>1.8900000000000001</v>
      </c>
      <c r="L2023" s="150"/>
      <c r="M2023" s="53">
        <f>M2024+M2030</f>
        <v>7498.0080000000016</v>
      </c>
    </row>
    <row r="2024" spans="1:13" x14ac:dyDescent="0.25">
      <c r="A2024" s="114" t="s">
        <v>75</v>
      </c>
      <c r="B2024" s="115"/>
      <c r="C2024" s="115"/>
      <c r="D2024" s="115"/>
      <c r="E2024" s="115"/>
      <c r="F2024" s="115"/>
      <c r="G2024" s="115"/>
      <c r="H2024" s="116"/>
      <c r="J2024" s="13"/>
      <c r="K2024" s="108">
        <f>K2025+K2026+K2027+K2029</f>
        <v>1.1100000000000001</v>
      </c>
      <c r="L2024" s="109"/>
      <c r="M2024" s="46">
        <f>M2025+M2026+M2027+M2029</f>
        <v>4403.5920000000006</v>
      </c>
    </row>
    <row r="2025" spans="1:13" x14ac:dyDescent="0.25">
      <c r="A2025" s="12" t="s">
        <v>76</v>
      </c>
      <c r="H2025" s="13"/>
      <c r="I2025" t="s">
        <v>77</v>
      </c>
      <c r="J2025" s="13"/>
      <c r="K2025" s="112">
        <v>0.81</v>
      </c>
      <c r="L2025" s="113"/>
      <c r="M2025" s="23">
        <f>K2025*12*I2007</f>
        <v>3213.4320000000002</v>
      </c>
    </row>
    <row r="2026" spans="1:13" x14ac:dyDescent="0.25">
      <c r="A2026" s="12" t="s">
        <v>78</v>
      </c>
      <c r="H2026" s="13"/>
      <c r="I2026" t="s">
        <v>79</v>
      </c>
      <c r="J2026" s="13"/>
      <c r="K2026" s="112">
        <v>0.18</v>
      </c>
      <c r="L2026" s="113"/>
      <c r="M2026" s="23">
        <f>K2026*12*I2007</f>
        <v>714.09600000000012</v>
      </c>
    </row>
    <row r="2027" spans="1:13" x14ac:dyDescent="0.25">
      <c r="A2027" s="12" t="s">
        <v>80</v>
      </c>
      <c r="H2027" s="13"/>
      <c r="I2027" t="s">
        <v>81</v>
      </c>
      <c r="J2027" s="13"/>
      <c r="K2027" s="112">
        <v>0.08</v>
      </c>
      <c r="L2027" s="113"/>
      <c r="M2027" s="23">
        <f>K2027*12*I2007</f>
        <v>317.37600000000003</v>
      </c>
    </row>
    <row r="2028" spans="1:13" x14ac:dyDescent="0.25">
      <c r="A2028" s="12" t="s">
        <v>82</v>
      </c>
      <c r="H2028" s="13"/>
      <c r="J2028" s="13"/>
      <c r="L2028" s="13"/>
      <c r="M2028" s="23"/>
    </row>
    <row r="2029" spans="1:13" x14ac:dyDescent="0.25">
      <c r="A2029" s="12" t="s">
        <v>83</v>
      </c>
      <c r="H2029" s="13"/>
      <c r="I2029" t="s">
        <v>84</v>
      </c>
      <c r="J2029" s="13"/>
      <c r="K2029" s="112">
        <v>0.04</v>
      </c>
      <c r="L2029" s="113"/>
      <c r="M2029" s="23">
        <f>K2029*12*I2007</f>
        <v>158.68800000000002</v>
      </c>
    </row>
    <row r="2030" spans="1:13" x14ac:dyDescent="0.25">
      <c r="A2030" s="114" t="s">
        <v>85</v>
      </c>
      <c r="B2030" s="115"/>
      <c r="C2030" s="115"/>
      <c r="D2030" s="115"/>
      <c r="E2030" s="115"/>
      <c r="F2030" s="115"/>
      <c r="G2030" s="115"/>
      <c r="H2030" s="116"/>
      <c r="J2030" s="13"/>
      <c r="K2030" s="108">
        <f>K2031+K2032+K2033</f>
        <v>0.78</v>
      </c>
      <c r="L2030" s="109"/>
      <c r="M2030" s="46">
        <f>M2031+M2032+M2033</f>
        <v>3094.4160000000006</v>
      </c>
    </row>
    <row r="2031" spans="1:13" x14ac:dyDescent="0.25">
      <c r="A2031" s="12" t="s">
        <v>86</v>
      </c>
      <c r="H2031" s="13"/>
      <c r="I2031" t="s">
        <v>81</v>
      </c>
      <c r="J2031" s="13"/>
      <c r="K2031" s="112">
        <v>0.28000000000000003</v>
      </c>
      <c r="L2031" s="113"/>
      <c r="M2031" s="23">
        <f>K2031*12*I2007</f>
        <v>1110.8160000000003</v>
      </c>
    </row>
    <row r="2032" spans="1:13" x14ac:dyDescent="0.25">
      <c r="A2032" s="12" t="s">
        <v>87</v>
      </c>
      <c r="H2032" s="13"/>
      <c r="I2032" t="s">
        <v>77</v>
      </c>
      <c r="J2032" s="13"/>
      <c r="K2032" s="112">
        <v>0.46</v>
      </c>
      <c r="L2032" s="113"/>
      <c r="M2032" s="23">
        <f>K2032*12*I2007</f>
        <v>1824.9120000000003</v>
      </c>
    </row>
    <row r="2033" spans="1:13" x14ac:dyDescent="0.25">
      <c r="A2033" s="12" t="s">
        <v>88</v>
      </c>
      <c r="H2033" s="13"/>
      <c r="I2033" t="s">
        <v>81</v>
      </c>
      <c r="J2033" s="13"/>
      <c r="K2033" s="138">
        <v>0.04</v>
      </c>
      <c r="L2033" s="139"/>
      <c r="M2033" s="21">
        <f>K2033*12*I2007</f>
        <v>158.68800000000002</v>
      </c>
    </row>
    <row r="2034" spans="1:13" ht="15.75" x14ac:dyDescent="0.25">
      <c r="A2034" s="85" t="s">
        <v>36</v>
      </c>
      <c r="B2034" s="86"/>
      <c r="C2034" s="86"/>
      <c r="D2034" s="86"/>
      <c r="E2034" s="86"/>
      <c r="F2034" s="86"/>
      <c r="G2034" s="86"/>
      <c r="H2034" s="87"/>
      <c r="I2034" s="34"/>
      <c r="J2034" s="32"/>
      <c r="K2034" s="88">
        <f>K2035+K2036+K2038+K2040+K2041</f>
        <v>2.13</v>
      </c>
      <c r="L2034" s="89"/>
      <c r="M2034" s="35">
        <f>M2035+M2036+M2038+M2040+M2041</f>
        <v>8450.1360000000004</v>
      </c>
    </row>
    <row r="2035" spans="1:13" x14ac:dyDescent="0.25">
      <c r="A2035" s="36" t="s">
        <v>89</v>
      </c>
      <c r="B2035" s="37"/>
      <c r="C2035" s="38"/>
      <c r="D2035" s="38"/>
      <c r="E2035" s="38"/>
      <c r="F2035" s="38"/>
      <c r="G2035" s="38"/>
      <c r="H2035" s="13"/>
      <c r="I2035" s="95" t="s">
        <v>38</v>
      </c>
      <c r="J2035" s="96"/>
      <c r="K2035" s="117">
        <v>0.56999999999999995</v>
      </c>
      <c r="L2035" s="118"/>
      <c r="M2035" s="23">
        <f>K2035*12*I2007</f>
        <v>2261.3040000000001</v>
      </c>
    </row>
    <row r="2036" spans="1:13" x14ac:dyDescent="0.25">
      <c r="A2036" s="36" t="s">
        <v>39</v>
      </c>
      <c r="B2036" s="37"/>
      <c r="C2036" s="38"/>
      <c r="D2036" s="38"/>
      <c r="E2036" s="38"/>
      <c r="F2036" s="38"/>
      <c r="G2036" s="38"/>
      <c r="H2036" s="13"/>
      <c r="I2036" s="95" t="s">
        <v>90</v>
      </c>
      <c r="J2036" s="96"/>
      <c r="K2036" s="97">
        <v>1.35</v>
      </c>
      <c r="L2036" s="98"/>
      <c r="M2036" s="23">
        <f>K2036*12*I2007</f>
        <v>5355.7200000000012</v>
      </c>
    </row>
    <row r="2037" spans="1:13" x14ac:dyDescent="0.25">
      <c r="A2037" s="36" t="s">
        <v>41</v>
      </c>
      <c r="B2037" s="37"/>
      <c r="C2037" s="38"/>
      <c r="D2037" s="38"/>
      <c r="E2037" s="38"/>
      <c r="F2037" s="38"/>
      <c r="G2037" s="38"/>
      <c r="H2037" s="13"/>
      <c r="I2037" s="39"/>
      <c r="J2037" s="15"/>
      <c r="K2037" s="40"/>
      <c r="L2037" s="41"/>
      <c r="M2037" s="23"/>
    </row>
    <row r="2038" spans="1:13" x14ac:dyDescent="0.25">
      <c r="A2038" s="36" t="s">
        <v>42</v>
      </c>
      <c r="B2038" s="37"/>
      <c r="C2038" s="38"/>
      <c r="D2038" s="38"/>
      <c r="E2038" s="38"/>
      <c r="F2038" s="38"/>
      <c r="G2038" s="38"/>
      <c r="H2038" s="13"/>
      <c r="I2038" s="95" t="s">
        <v>43</v>
      </c>
      <c r="J2038" s="96"/>
      <c r="K2038" s="97">
        <v>0.09</v>
      </c>
      <c r="L2038" s="98"/>
      <c r="M2038" s="23">
        <f>K2038*12*I2007</f>
        <v>357.04800000000006</v>
      </c>
    </row>
    <row r="2039" spans="1:13" x14ac:dyDescent="0.25">
      <c r="A2039" s="36" t="s">
        <v>44</v>
      </c>
      <c r="B2039" s="37"/>
      <c r="C2039" s="38"/>
      <c r="D2039" s="38"/>
      <c r="E2039" s="38"/>
      <c r="F2039" s="38"/>
      <c r="G2039" s="38"/>
      <c r="H2039" s="13"/>
      <c r="I2039" s="39"/>
      <c r="J2039" s="15"/>
      <c r="K2039" s="40"/>
      <c r="L2039" s="41"/>
      <c r="M2039" s="23"/>
    </row>
    <row r="2040" spans="1:13" x14ac:dyDescent="0.25">
      <c r="A2040" s="36" t="s">
        <v>45</v>
      </c>
      <c r="B2040" s="37"/>
      <c r="C2040" s="38"/>
      <c r="D2040" s="38"/>
      <c r="E2040" s="38"/>
      <c r="F2040" s="38"/>
      <c r="G2040" s="38"/>
      <c r="H2040" s="13"/>
      <c r="I2040" s="95" t="s">
        <v>43</v>
      </c>
      <c r="J2040" s="96"/>
      <c r="K2040" s="97">
        <v>0.06</v>
      </c>
      <c r="L2040" s="98"/>
      <c r="M2040" s="23">
        <f>K2040*12*I2007</f>
        <v>238.03200000000001</v>
      </c>
    </row>
    <row r="2041" spans="1:13" x14ac:dyDescent="0.25">
      <c r="A2041" s="42" t="s">
        <v>112</v>
      </c>
      <c r="B2041" s="37"/>
      <c r="C2041" s="38"/>
      <c r="D2041" s="38"/>
      <c r="E2041" s="38"/>
      <c r="F2041" s="38"/>
      <c r="G2041" s="38"/>
      <c r="H2041" s="13"/>
      <c r="I2041" s="95" t="s">
        <v>46</v>
      </c>
      <c r="J2041" s="96"/>
      <c r="K2041" s="99">
        <v>0.06</v>
      </c>
      <c r="L2041" s="100"/>
      <c r="M2041" s="21">
        <f>K2041*12*I2007</f>
        <v>238.03200000000001</v>
      </c>
    </row>
    <row r="2042" spans="1:13" ht="15.75" x14ac:dyDescent="0.25">
      <c r="A2042" s="85" t="s">
        <v>50</v>
      </c>
      <c r="B2042" s="86"/>
      <c r="C2042" s="86"/>
      <c r="D2042" s="86"/>
      <c r="E2042" s="86"/>
      <c r="F2042" s="86"/>
      <c r="G2042" s="86"/>
      <c r="H2042" s="87"/>
      <c r="I2042" s="34"/>
      <c r="J2042" s="32"/>
      <c r="K2042" s="101">
        <v>5.67</v>
      </c>
      <c r="L2042" s="102"/>
      <c r="M2042" s="35">
        <f>K2042*12*I2007</f>
        <v>22494.023999999998</v>
      </c>
    </row>
    <row r="2043" spans="1:13" x14ac:dyDescent="0.25">
      <c r="A2043" s="90" t="s">
        <v>59</v>
      </c>
      <c r="B2043" s="91"/>
      <c r="C2043" s="91"/>
      <c r="D2043" s="91"/>
      <c r="E2043" s="91"/>
      <c r="F2043" s="91"/>
      <c r="G2043" s="91"/>
      <c r="H2043" s="92"/>
      <c r="J2043" s="47"/>
      <c r="K2043" s="88">
        <f>K2013+K2017+K2020+K2023+K2042+K2034</f>
        <v>19.790000000000003</v>
      </c>
      <c r="L2043" s="89"/>
      <c r="M2043" s="21">
        <f>M2007+M2020+M2023+M2034+M2042</f>
        <v>78510.888000000006</v>
      </c>
    </row>
    <row r="2044" spans="1:13" x14ac:dyDescent="0.25">
      <c r="A2044" s="90" t="s">
        <v>60</v>
      </c>
      <c r="B2044" s="91"/>
      <c r="C2044" s="91"/>
      <c r="D2044" s="91"/>
      <c r="E2044" s="91"/>
      <c r="F2044" s="91"/>
      <c r="G2044" s="91"/>
      <c r="H2044" s="92"/>
      <c r="I2044" s="34"/>
      <c r="J2044" s="48"/>
      <c r="K2044" s="110">
        <v>13.14</v>
      </c>
      <c r="L2044" s="111"/>
      <c r="M2044" s="21">
        <f>K2044*12*I2007</f>
        <v>52129.008000000009</v>
      </c>
    </row>
    <row r="2045" spans="1:13" ht="15.75" x14ac:dyDescent="0.25">
      <c r="A2045" s="85" t="s">
        <v>61</v>
      </c>
      <c r="B2045" s="86"/>
      <c r="C2045" s="86"/>
      <c r="D2045" s="86"/>
      <c r="E2045" s="86"/>
      <c r="F2045" s="86"/>
      <c r="G2045" s="86"/>
      <c r="H2045" s="87"/>
      <c r="I2045" s="34"/>
      <c r="J2045" s="32"/>
      <c r="K2045" s="88">
        <v>3.45</v>
      </c>
      <c r="L2045" s="89"/>
      <c r="M2045" s="21">
        <f>K2045*12*I2007</f>
        <v>13686.840000000002</v>
      </c>
    </row>
    <row r="2046" spans="1:13" ht="15.75" x14ac:dyDescent="0.25">
      <c r="A2046" s="85" t="s">
        <v>62</v>
      </c>
      <c r="B2046" s="86"/>
      <c r="C2046" s="86"/>
      <c r="D2046" s="86"/>
      <c r="E2046" s="86"/>
      <c r="F2046" s="86"/>
      <c r="G2046" s="86"/>
      <c r="H2046" s="87"/>
      <c r="I2046" s="34"/>
      <c r="J2046" s="32"/>
      <c r="K2046" s="88">
        <v>0.81</v>
      </c>
      <c r="L2046" s="89"/>
      <c r="M2046" s="21">
        <f>K2046*12*I2007</f>
        <v>3213.4320000000002</v>
      </c>
    </row>
    <row r="2047" spans="1:13" x14ac:dyDescent="0.25">
      <c r="A2047" s="90" t="s">
        <v>92</v>
      </c>
      <c r="B2047" s="91"/>
      <c r="C2047" s="91"/>
      <c r="D2047" s="91"/>
      <c r="E2047" s="91"/>
      <c r="F2047" s="91"/>
      <c r="G2047" s="91"/>
      <c r="H2047" s="92"/>
      <c r="I2047" s="34"/>
      <c r="J2047" s="32"/>
      <c r="K2047" s="93">
        <v>1.32</v>
      </c>
      <c r="L2047" s="94"/>
      <c r="M2047" s="21">
        <f>K2047*12*I2007</f>
        <v>5236.7040000000006</v>
      </c>
    </row>
    <row r="2048" spans="1:13" x14ac:dyDescent="0.25">
      <c r="A2048" s="54" t="s">
        <v>109</v>
      </c>
      <c r="B2048" s="55"/>
      <c r="C2048" s="55"/>
      <c r="D2048" s="55"/>
      <c r="E2048" s="55"/>
      <c r="F2048" s="55"/>
      <c r="G2048" s="55"/>
      <c r="H2048" s="56"/>
      <c r="I2048" s="34"/>
      <c r="J2048" s="32"/>
      <c r="K2048" s="88">
        <v>0</v>
      </c>
      <c r="L2048" s="89"/>
      <c r="M2048" s="21">
        <f>K2048*I2007*12</f>
        <v>0</v>
      </c>
    </row>
    <row r="2049" spans="1:13" ht="15.75" x14ac:dyDescent="0.25">
      <c r="A2049" s="49" t="s">
        <v>107</v>
      </c>
      <c r="B2049" s="50"/>
      <c r="C2049" s="50"/>
      <c r="D2049" s="50"/>
      <c r="E2049" s="50"/>
      <c r="F2049" s="50"/>
      <c r="G2049" s="50"/>
      <c r="H2049" s="51"/>
      <c r="I2049" s="34"/>
      <c r="J2049" s="32"/>
      <c r="K2049" s="88">
        <v>0</v>
      </c>
      <c r="L2049" s="89"/>
      <c r="M2049" s="21">
        <v>0</v>
      </c>
    </row>
    <row r="2050" spans="1:13" ht="15.75" x14ac:dyDescent="0.25">
      <c r="A2050" s="49" t="s">
        <v>63</v>
      </c>
      <c r="B2050" s="50"/>
      <c r="C2050" s="50"/>
      <c r="D2050" s="50"/>
      <c r="E2050" s="50"/>
      <c r="F2050" s="50"/>
      <c r="G2050" s="50"/>
      <c r="H2050" s="51"/>
      <c r="I2050" s="34"/>
      <c r="J2050" s="32"/>
      <c r="K2050" s="88">
        <v>7.0000000000000007E-2</v>
      </c>
      <c r="L2050" s="89"/>
      <c r="M2050" s="21">
        <f>K2050*12*I2007</f>
        <v>277.70400000000006</v>
      </c>
    </row>
    <row r="2051" spans="1:13" ht="15.75" x14ac:dyDescent="0.25">
      <c r="A2051" s="49" t="s">
        <v>64</v>
      </c>
      <c r="B2051" s="50"/>
      <c r="C2051" s="50"/>
      <c r="D2051" s="50"/>
      <c r="E2051" s="50"/>
      <c r="F2051" s="50"/>
      <c r="G2051" s="50"/>
      <c r="H2051" s="51"/>
      <c r="I2051" s="34"/>
      <c r="J2051" s="32"/>
      <c r="K2051" s="88">
        <v>0.16</v>
      </c>
      <c r="L2051" s="89"/>
      <c r="M2051" s="21">
        <f>K2051*12*I2007</f>
        <v>634.75200000000007</v>
      </c>
    </row>
    <row r="2052" spans="1:13" x14ac:dyDescent="0.25">
      <c r="A2052" s="90" t="s">
        <v>65</v>
      </c>
      <c r="B2052" s="91"/>
      <c r="C2052" s="91"/>
      <c r="D2052" s="91"/>
      <c r="E2052" s="91"/>
      <c r="F2052" s="91"/>
      <c r="G2052" s="91"/>
      <c r="H2052" s="92"/>
      <c r="I2052" s="34"/>
      <c r="J2052" s="48"/>
      <c r="K2052" s="88">
        <f>K2043+K2045+K2046+K2047+K2044+K2048+K2049+K2050+K2051</f>
        <v>38.74</v>
      </c>
      <c r="L2052" s="89"/>
      <c r="M2052" s="21">
        <f>M2043+M2044+M2045+M2046+M2047+M2048+M2049+M2050+M2051</f>
        <v>153689.32800000001</v>
      </c>
    </row>
    <row r="2053" spans="1:13" x14ac:dyDescent="0.25">
      <c r="M2053" s="5"/>
    </row>
    <row r="2054" spans="1:13" x14ac:dyDescent="0.25">
      <c r="A2054" s="119" t="s">
        <v>0</v>
      </c>
      <c r="B2054" s="119"/>
      <c r="C2054" s="119"/>
      <c r="D2054" s="119"/>
      <c r="E2054" s="119"/>
      <c r="F2054" s="119"/>
      <c r="G2054" s="119"/>
      <c r="H2054" s="119"/>
      <c r="I2054" s="119"/>
      <c r="J2054" s="119"/>
      <c r="K2054" s="119"/>
      <c r="L2054" s="119"/>
      <c r="M2054" s="5"/>
    </row>
    <row r="2055" spans="1:13" x14ac:dyDescent="0.25">
      <c r="A2055" s="120" t="s">
        <v>1</v>
      </c>
      <c r="B2055" s="120"/>
      <c r="C2055" s="120"/>
      <c r="D2055" s="120"/>
      <c r="E2055" s="120"/>
      <c r="F2055" s="120"/>
      <c r="G2055" s="120"/>
      <c r="H2055" s="120"/>
      <c r="I2055" s="120"/>
      <c r="J2055" s="120"/>
      <c r="K2055" s="120"/>
      <c r="L2055" s="120"/>
      <c r="M2055" s="120"/>
    </row>
    <row r="2056" spans="1:13" x14ac:dyDescent="0.25">
      <c r="A2056" s="121" t="s">
        <v>143</v>
      </c>
      <c r="B2056" s="121"/>
      <c r="C2056" s="121"/>
      <c r="D2056" s="121"/>
      <c r="E2056" s="121"/>
      <c r="F2056" s="121"/>
      <c r="G2056" s="121"/>
      <c r="H2056" s="121"/>
      <c r="I2056" s="121"/>
      <c r="J2056" s="121"/>
      <c r="K2056" s="121"/>
      <c r="L2056" s="121"/>
      <c r="M2056" s="121"/>
    </row>
    <row r="2057" spans="1:13" x14ac:dyDescent="0.25">
      <c r="A2057" s="6"/>
      <c r="B2057" s="7"/>
      <c r="C2057" s="7" t="s">
        <v>3</v>
      </c>
      <c r="D2057" s="7"/>
      <c r="E2057" s="7"/>
      <c r="F2057" s="7"/>
      <c r="G2057" s="7"/>
      <c r="H2057" s="8"/>
      <c r="I2057" s="7" t="s">
        <v>4</v>
      </c>
      <c r="J2057" s="8"/>
      <c r="K2057" s="9" t="s">
        <v>5</v>
      </c>
      <c r="L2057" s="10"/>
      <c r="M2057" s="11"/>
    </row>
    <row r="2058" spans="1:13" x14ac:dyDescent="0.25">
      <c r="A2058" s="12"/>
      <c r="B2058" s="2"/>
      <c r="C2058" s="2"/>
      <c r="D2058" s="2"/>
      <c r="E2058" s="2"/>
      <c r="F2058" s="2"/>
      <c r="G2058" s="2"/>
      <c r="H2058" s="13"/>
      <c r="I2058" s="2"/>
      <c r="J2058" s="13"/>
      <c r="K2058" s="14" t="s">
        <v>7</v>
      </c>
      <c r="L2058" s="15"/>
      <c r="M2058" s="16" t="s">
        <v>8</v>
      </c>
    </row>
    <row r="2059" spans="1:13" x14ac:dyDescent="0.25">
      <c r="A2059" s="17"/>
      <c r="B2059" s="18"/>
      <c r="C2059" s="18"/>
      <c r="D2059" s="18"/>
      <c r="E2059" s="18"/>
      <c r="F2059" s="18"/>
      <c r="G2059" s="18"/>
      <c r="H2059" s="19"/>
      <c r="I2059" s="122" t="s">
        <v>9</v>
      </c>
      <c r="J2059" s="123"/>
      <c r="K2059" s="18" t="s">
        <v>10</v>
      </c>
      <c r="L2059" s="19"/>
      <c r="M2059" s="20" t="s">
        <v>11</v>
      </c>
    </row>
    <row r="2060" spans="1:13" x14ac:dyDescent="0.25">
      <c r="A2060" s="90"/>
      <c r="B2060" s="91"/>
      <c r="C2060" s="91"/>
      <c r="D2060" s="91"/>
      <c r="E2060" s="91"/>
      <c r="F2060" s="91"/>
      <c r="G2060" s="91"/>
      <c r="H2060" s="92"/>
      <c r="I2060" s="124">
        <v>710.3</v>
      </c>
      <c r="J2060" s="125"/>
      <c r="K2060" s="126">
        <f>K2066+K2070</f>
        <v>8.98</v>
      </c>
      <c r="L2060" s="145"/>
      <c r="M2060" s="21">
        <f>M2066+M2070</f>
        <v>76541.927999999985</v>
      </c>
    </row>
    <row r="2061" spans="1:13" x14ac:dyDescent="0.25">
      <c r="A2061" s="22" t="s">
        <v>13</v>
      </c>
      <c r="F2061" s="2"/>
      <c r="H2061" s="13"/>
      <c r="J2061" s="13"/>
      <c r="L2061" s="13"/>
      <c r="M2061" s="23"/>
    </row>
    <row r="2062" spans="1:13" x14ac:dyDescent="0.25">
      <c r="A2062" s="22" t="s">
        <v>14</v>
      </c>
      <c r="F2062" s="2"/>
      <c r="H2062" s="13"/>
      <c r="J2062" s="13"/>
      <c r="L2062" s="13"/>
      <c r="M2062" s="23"/>
    </row>
    <row r="2063" spans="1:13" x14ac:dyDescent="0.25">
      <c r="A2063" s="24" t="s">
        <v>15</v>
      </c>
      <c r="B2063" s="25"/>
      <c r="C2063" s="25"/>
      <c r="D2063" s="25"/>
      <c r="E2063" s="25"/>
      <c r="F2063" s="26"/>
      <c r="G2063" s="25"/>
      <c r="H2063" s="27"/>
      <c r="J2063" s="13"/>
      <c r="L2063" s="13"/>
      <c r="M2063" s="23"/>
    </row>
    <row r="2064" spans="1:13" x14ac:dyDescent="0.25">
      <c r="A2064" s="24" t="s">
        <v>16</v>
      </c>
      <c r="B2064" s="25"/>
      <c r="C2064" s="25"/>
      <c r="D2064" s="25"/>
      <c r="E2064" s="25"/>
      <c r="F2064" s="26"/>
      <c r="G2064" s="25"/>
      <c r="H2064" s="27"/>
      <c r="J2064" s="13"/>
      <c r="L2064" s="13"/>
      <c r="M2064" s="23"/>
    </row>
    <row r="2065" spans="1:13" x14ac:dyDescent="0.25">
      <c r="A2065" s="24" t="s">
        <v>68</v>
      </c>
      <c r="B2065" s="25"/>
      <c r="C2065" s="25"/>
      <c r="D2065" s="25"/>
      <c r="E2065" s="25"/>
      <c r="F2065" s="26"/>
      <c r="G2065" s="25"/>
      <c r="H2065" s="27"/>
      <c r="J2065" s="13"/>
      <c r="L2065" s="13"/>
      <c r="M2065" s="23"/>
    </row>
    <row r="2066" spans="1:13" x14ac:dyDescent="0.25">
      <c r="A2066" s="24"/>
      <c r="B2066" s="25"/>
      <c r="C2066" s="25"/>
      <c r="D2066" s="25"/>
      <c r="E2066" s="25"/>
      <c r="F2066" s="26"/>
      <c r="G2066" s="25"/>
      <c r="H2066" s="27"/>
      <c r="J2066" s="13"/>
      <c r="K2066" s="112">
        <v>4.93</v>
      </c>
      <c r="L2066" s="113"/>
      <c r="M2066" s="23">
        <f>K2066*I2060*12</f>
        <v>42021.347999999998</v>
      </c>
    </row>
    <row r="2067" spans="1:13" x14ac:dyDescent="0.25">
      <c r="A2067" s="22" t="s">
        <v>22</v>
      </c>
      <c r="B2067" s="25"/>
      <c r="C2067" s="25"/>
      <c r="D2067" s="25"/>
      <c r="E2067" s="25"/>
      <c r="F2067" s="26"/>
      <c r="G2067" s="25"/>
      <c r="H2067" s="27"/>
      <c r="J2067" s="13"/>
      <c r="L2067" s="13"/>
      <c r="M2067" s="23"/>
    </row>
    <row r="2068" spans="1:13" x14ac:dyDescent="0.25">
      <c r="A2068" s="24" t="s">
        <v>23</v>
      </c>
      <c r="B2068" s="25"/>
      <c r="C2068" s="25"/>
      <c r="D2068" s="25"/>
      <c r="E2068" s="25"/>
      <c r="F2068" s="26"/>
      <c r="G2068" s="25"/>
      <c r="H2068" s="27"/>
      <c r="J2068" s="13"/>
      <c r="L2068" s="13"/>
      <c r="M2068" s="23"/>
    </row>
    <row r="2069" spans="1:13" x14ac:dyDescent="0.25">
      <c r="A2069" s="24" t="s">
        <v>69</v>
      </c>
      <c r="B2069" s="25"/>
      <c r="C2069" s="25"/>
      <c r="D2069" s="25"/>
      <c r="E2069" s="25"/>
      <c r="F2069" s="26"/>
      <c r="G2069" s="25"/>
      <c r="H2069" s="27"/>
      <c r="J2069" s="13"/>
      <c r="L2069" s="13"/>
      <c r="M2069" s="23"/>
    </row>
    <row r="2070" spans="1:13" x14ac:dyDescent="0.25">
      <c r="A2070" s="28"/>
      <c r="B2070" s="29"/>
      <c r="C2070" s="29"/>
      <c r="D2070" s="29"/>
      <c r="E2070" s="29"/>
      <c r="F2070" s="29"/>
      <c r="G2070" s="29"/>
      <c r="H2070" s="30"/>
      <c r="I2070" s="17"/>
      <c r="J2070" s="19"/>
      <c r="K2070" s="138">
        <v>4.05</v>
      </c>
      <c r="L2070" s="139"/>
      <c r="M2070" s="21">
        <f>K2070*I2060*12</f>
        <v>34520.579999999994</v>
      </c>
    </row>
    <row r="2071" spans="1:13" x14ac:dyDescent="0.25">
      <c r="A2071" s="162" t="s">
        <v>28</v>
      </c>
      <c r="B2071" s="163"/>
      <c r="C2071" s="163"/>
      <c r="D2071" s="163"/>
      <c r="E2071" s="163"/>
      <c r="F2071" s="163"/>
      <c r="G2071" s="163"/>
      <c r="H2071" s="151"/>
      <c r="I2071" s="2" t="s">
        <v>29</v>
      </c>
      <c r="J2071" s="13"/>
      <c r="K2071" s="2"/>
      <c r="L2071" s="13"/>
      <c r="M2071" s="23"/>
    </row>
    <row r="2072" spans="1:13" x14ac:dyDescent="0.25">
      <c r="A2072" s="12"/>
      <c r="B2072" s="2"/>
      <c r="C2072" s="2"/>
      <c r="D2072" s="2"/>
      <c r="E2072" s="2"/>
      <c r="F2072" s="2"/>
      <c r="G2072" s="2"/>
      <c r="H2072" s="13"/>
      <c r="I2072" s="2" t="s">
        <v>30</v>
      </c>
      <c r="J2072" s="13"/>
      <c r="K2072" s="2"/>
      <c r="L2072" s="13"/>
      <c r="M2072" s="23"/>
    </row>
    <row r="2073" spans="1:13" x14ac:dyDescent="0.25">
      <c r="A2073" s="12"/>
      <c r="B2073" s="2"/>
      <c r="C2073" s="2"/>
      <c r="D2073" s="2"/>
      <c r="E2073" s="2"/>
      <c r="F2073" s="2"/>
      <c r="G2073" s="2"/>
      <c r="H2073" s="13"/>
      <c r="I2073" s="2" t="s">
        <v>31</v>
      </c>
      <c r="J2073" s="13"/>
      <c r="K2073" s="108">
        <v>1.1200000000000001</v>
      </c>
      <c r="L2073" s="109"/>
      <c r="M2073" s="23">
        <f>K2073*12*I2060</f>
        <v>9546.4320000000007</v>
      </c>
    </row>
    <row r="2074" spans="1:13" x14ac:dyDescent="0.25">
      <c r="A2074" s="12"/>
      <c r="B2074" s="2"/>
      <c r="C2074" s="2"/>
      <c r="D2074" s="2"/>
      <c r="E2074" s="2"/>
      <c r="F2074" s="2"/>
      <c r="G2074" s="2"/>
      <c r="H2074" s="13"/>
      <c r="I2074" s="2" t="s">
        <v>32</v>
      </c>
      <c r="J2074" s="13"/>
      <c r="K2074" s="2"/>
      <c r="L2074" s="13"/>
      <c r="M2074" s="23"/>
    </row>
    <row r="2075" spans="1:13" x14ac:dyDescent="0.25">
      <c r="A2075" s="17"/>
      <c r="B2075" s="18"/>
      <c r="C2075" s="18"/>
      <c r="D2075" s="18"/>
      <c r="E2075" s="18"/>
      <c r="F2075" s="18"/>
      <c r="G2075" s="18"/>
      <c r="H2075" s="19"/>
      <c r="I2075" s="18" t="s">
        <v>33</v>
      </c>
      <c r="J2075" s="19"/>
      <c r="K2075" s="18"/>
      <c r="L2075" s="19"/>
      <c r="M2075" s="21"/>
    </row>
    <row r="2076" spans="1:13" x14ac:dyDescent="0.25">
      <c r="A2076" s="90" t="s">
        <v>34</v>
      </c>
      <c r="B2076" s="91"/>
      <c r="C2076" s="91"/>
      <c r="D2076" s="91"/>
      <c r="E2076" s="91"/>
      <c r="F2076" s="91"/>
      <c r="G2076" s="91"/>
      <c r="H2076" s="92"/>
      <c r="I2076" s="31" t="s">
        <v>46</v>
      </c>
      <c r="J2076" s="32"/>
      <c r="K2076" s="88">
        <v>0.71</v>
      </c>
      <c r="L2076" s="89"/>
      <c r="M2076" s="33">
        <f>K2076*12*I2060</f>
        <v>6051.7559999999994</v>
      </c>
    </row>
    <row r="2077" spans="1:13" x14ac:dyDescent="0.25">
      <c r="A2077" s="131" t="s">
        <v>74</v>
      </c>
      <c r="B2077" s="132"/>
      <c r="C2077" s="132"/>
      <c r="D2077" s="132"/>
      <c r="E2077" s="132"/>
      <c r="F2077" s="132"/>
      <c r="G2077" s="132"/>
      <c r="H2077" s="133"/>
      <c r="I2077" s="52"/>
      <c r="J2077" s="13"/>
      <c r="K2077" s="149">
        <f>K2078+K2084</f>
        <v>1.8900000000000001</v>
      </c>
      <c r="L2077" s="150"/>
      <c r="M2077" s="53">
        <f>M2078+M2084</f>
        <v>16109.603999999999</v>
      </c>
    </row>
    <row r="2078" spans="1:13" x14ac:dyDescent="0.25">
      <c r="A2078" s="114" t="s">
        <v>75</v>
      </c>
      <c r="B2078" s="115"/>
      <c r="C2078" s="115"/>
      <c r="D2078" s="115"/>
      <c r="E2078" s="115"/>
      <c r="F2078" s="115"/>
      <c r="G2078" s="115"/>
      <c r="H2078" s="116"/>
      <c r="J2078" s="13"/>
      <c r="K2078" s="108">
        <f>K2079+K2080+K2081+K2083</f>
        <v>1.1100000000000001</v>
      </c>
      <c r="L2078" s="109"/>
      <c r="M2078" s="46">
        <f>M2079+M2080+M2081+M2083</f>
        <v>9461.1959999999999</v>
      </c>
    </row>
    <row r="2079" spans="1:13" x14ac:dyDescent="0.25">
      <c r="A2079" s="12" t="s">
        <v>76</v>
      </c>
      <c r="H2079" s="13"/>
      <c r="I2079" t="s">
        <v>77</v>
      </c>
      <c r="J2079" s="13"/>
      <c r="K2079" s="112">
        <v>0.81</v>
      </c>
      <c r="L2079" s="113"/>
      <c r="M2079" s="23">
        <f>K2079*12*I2060</f>
        <v>6904.116</v>
      </c>
    </row>
    <row r="2080" spans="1:13" x14ac:dyDescent="0.25">
      <c r="A2080" s="12" t="s">
        <v>78</v>
      </c>
      <c r="H2080" s="13"/>
      <c r="I2080" t="s">
        <v>79</v>
      </c>
      <c r="J2080" s="13"/>
      <c r="K2080" s="112">
        <v>0.18</v>
      </c>
      <c r="L2080" s="113"/>
      <c r="M2080" s="23">
        <f>K2080*12*I2060</f>
        <v>1534.248</v>
      </c>
    </row>
    <row r="2081" spans="1:13" x14ac:dyDescent="0.25">
      <c r="A2081" s="12" t="s">
        <v>80</v>
      </c>
      <c r="H2081" s="13"/>
      <c r="I2081" t="s">
        <v>81</v>
      </c>
      <c r="J2081" s="13"/>
      <c r="K2081" s="112">
        <v>0.08</v>
      </c>
      <c r="L2081" s="113"/>
      <c r="M2081" s="23">
        <f>K2081*12*I2060</f>
        <v>681.88799999999992</v>
      </c>
    </row>
    <row r="2082" spans="1:13" x14ac:dyDescent="0.25">
      <c r="A2082" s="12" t="s">
        <v>82</v>
      </c>
      <c r="H2082" s="13"/>
      <c r="J2082" s="13"/>
      <c r="L2082" s="13"/>
      <c r="M2082" s="23"/>
    </row>
    <row r="2083" spans="1:13" x14ac:dyDescent="0.25">
      <c r="A2083" s="12" t="s">
        <v>83</v>
      </c>
      <c r="H2083" s="13"/>
      <c r="I2083" t="s">
        <v>84</v>
      </c>
      <c r="J2083" s="13"/>
      <c r="K2083" s="112">
        <v>0.04</v>
      </c>
      <c r="L2083" s="113"/>
      <c r="M2083" s="23">
        <f>K2083*12*I2060</f>
        <v>340.94399999999996</v>
      </c>
    </row>
    <row r="2084" spans="1:13" x14ac:dyDescent="0.25">
      <c r="A2084" s="114" t="s">
        <v>85</v>
      </c>
      <c r="B2084" s="115"/>
      <c r="C2084" s="115"/>
      <c r="D2084" s="115"/>
      <c r="E2084" s="115"/>
      <c r="F2084" s="115"/>
      <c r="G2084" s="115"/>
      <c r="H2084" s="116"/>
      <c r="J2084" s="13"/>
      <c r="K2084" s="108">
        <f>K2085+K2086+K2087</f>
        <v>0.78</v>
      </c>
      <c r="L2084" s="109"/>
      <c r="M2084" s="46">
        <f>M2085+M2086+M2087</f>
        <v>6648.4079999999994</v>
      </c>
    </row>
    <row r="2085" spans="1:13" x14ac:dyDescent="0.25">
      <c r="A2085" s="12" t="s">
        <v>86</v>
      </c>
      <c r="H2085" s="13"/>
      <c r="I2085" t="s">
        <v>81</v>
      </c>
      <c r="J2085" s="13"/>
      <c r="K2085" s="112">
        <v>0.28000000000000003</v>
      </c>
      <c r="L2085" s="113"/>
      <c r="M2085" s="23">
        <f>K2085*12*I2060</f>
        <v>2386.6080000000002</v>
      </c>
    </row>
    <row r="2086" spans="1:13" x14ac:dyDescent="0.25">
      <c r="A2086" s="12" t="s">
        <v>87</v>
      </c>
      <c r="H2086" s="13"/>
      <c r="I2086" t="s">
        <v>77</v>
      </c>
      <c r="J2086" s="13"/>
      <c r="K2086" s="112">
        <v>0.46</v>
      </c>
      <c r="L2086" s="113"/>
      <c r="M2086" s="23">
        <f>K2086*12*I2060</f>
        <v>3920.8560000000002</v>
      </c>
    </row>
    <row r="2087" spans="1:13" x14ac:dyDescent="0.25">
      <c r="A2087" s="12" t="s">
        <v>88</v>
      </c>
      <c r="H2087" s="13"/>
      <c r="I2087" t="s">
        <v>81</v>
      </c>
      <c r="J2087" s="13"/>
      <c r="K2087" s="138">
        <v>0.04</v>
      </c>
      <c r="L2087" s="139"/>
      <c r="M2087" s="21">
        <f>K2087*12*I2060</f>
        <v>340.94399999999996</v>
      </c>
    </row>
    <row r="2088" spans="1:13" ht="15.75" x14ac:dyDescent="0.25">
      <c r="A2088" s="85" t="s">
        <v>36</v>
      </c>
      <c r="B2088" s="86"/>
      <c r="C2088" s="86"/>
      <c r="D2088" s="86"/>
      <c r="E2088" s="86"/>
      <c r="F2088" s="86"/>
      <c r="G2088" s="86"/>
      <c r="H2088" s="87"/>
      <c r="I2088" s="34"/>
      <c r="J2088" s="32"/>
      <c r="K2088" s="88">
        <f>K2089+K2090+K2092+K2094+K2095</f>
        <v>2.13</v>
      </c>
      <c r="L2088" s="89"/>
      <c r="M2088" s="35">
        <f>M2089+M2090+M2092+M2094+M2095</f>
        <v>18155.268000000004</v>
      </c>
    </row>
    <row r="2089" spans="1:13" x14ac:dyDescent="0.25">
      <c r="A2089" s="36" t="s">
        <v>89</v>
      </c>
      <c r="B2089" s="37"/>
      <c r="C2089" s="38"/>
      <c r="D2089" s="38"/>
      <c r="E2089" s="38"/>
      <c r="F2089" s="38"/>
      <c r="G2089" s="38"/>
      <c r="H2089" s="13"/>
      <c r="I2089" s="95" t="s">
        <v>38</v>
      </c>
      <c r="J2089" s="96"/>
      <c r="K2089" s="117">
        <v>0.56999999999999995</v>
      </c>
      <c r="L2089" s="118"/>
      <c r="M2089" s="23">
        <f>K2089*12*I2060</f>
        <v>4858.4519999999993</v>
      </c>
    </row>
    <row r="2090" spans="1:13" x14ac:dyDescent="0.25">
      <c r="A2090" s="36" t="s">
        <v>39</v>
      </c>
      <c r="B2090" s="37"/>
      <c r="C2090" s="38"/>
      <c r="D2090" s="38"/>
      <c r="E2090" s="38"/>
      <c r="F2090" s="38"/>
      <c r="G2090" s="38"/>
      <c r="H2090" s="13"/>
      <c r="I2090" s="95" t="s">
        <v>90</v>
      </c>
      <c r="J2090" s="96"/>
      <c r="K2090" s="97">
        <v>1.35</v>
      </c>
      <c r="L2090" s="98"/>
      <c r="M2090" s="23">
        <f>K2090*12*I2060</f>
        <v>11506.86</v>
      </c>
    </row>
    <row r="2091" spans="1:13" x14ac:dyDescent="0.25">
      <c r="A2091" s="36" t="s">
        <v>41</v>
      </c>
      <c r="B2091" s="37"/>
      <c r="C2091" s="38"/>
      <c r="D2091" s="38"/>
      <c r="E2091" s="38"/>
      <c r="F2091" s="38"/>
      <c r="G2091" s="38"/>
      <c r="H2091" s="13"/>
      <c r="I2091" s="39"/>
      <c r="J2091" s="15"/>
      <c r="K2091" s="40"/>
      <c r="L2091" s="41"/>
      <c r="M2091" s="23"/>
    </row>
    <row r="2092" spans="1:13" x14ac:dyDescent="0.25">
      <c r="A2092" s="36" t="s">
        <v>42</v>
      </c>
      <c r="B2092" s="37"/>
      <c r="C2092" s="38"/>
      <c r="D2092" s="38"/>
      <c r="E2092" s="38"/>
      <c r="F2092" s="38"/>
      <c r="G2092" s="38"/>
      <c r="H2092" s="13"/>
      <c r="I2092" s="95" t="s">
        <v>43</v>
      </c>
      <c r="J2092" s="96"/>
      <c r="K2092" s="97">
        <v>0.09</v>
      </c>
      <c r="L2092" s="98"/>
      <c r="M2092" s="23">
        <f>K2092*12*I2060</f>
        <v>767.12400000000002</v>
      </c>
    </row>
    <row r="2093" spans="1:13" x14ac:dyDescent="0.25">
      <c r="A2093" s="36" t="s">
        <v>44</v>
      </c>
      <c r="B2093" s="37"/>
      <c r="C2093" s="38"/>
      <c r="D2093" s="38"/>
      <c r="E2093" s="38"/>
      <c r="F2093" s="38"/>
      <c r="G2093" s="38"/>
      <c r="H2093" s="13"/>
      <c r="I2093" s="39"/>
      <c r="J2093" s="15"/>
      <c r="K2093" s="40"/>
      <c r="L2093" s="41"/>
      <c r="M2093" s="23"/>
    </row>
    <row r="2094" spans="1:13" x14ac:dyDescent="0.25">
      <c r="A2094" s="36" t="s">
        <v>45</v>
      </c>
      <c r="B2094" s="37"/>
      <c r="C2094" s="38"/>
      <c r="D2094" s="38"/>
      <c r="E2094" s="38"/>
      <c r="F2094" s="38"/>
      <c r="G2094" s="38"/>
      <c r="H2094" s="13"/>
      <c r="I2094" s="95" t="s">
        <v>43</v>
      </c>
      <c r="J2094" s="96"/>
      <c r="K2094" s="97">
        <v>0.06</v>
      </c>
      <c r="L2094" s="98"/>
      <c r="M2094" s="23">
        <f>K2094*12*I2060</f>
        <v>511.41599999999994</v>
      </c>
    </row>
    <row r="2095" spans="1:13" x14ac:dyDescent="0.25">
      <c r="A2095" s="42" t="s">
        <v>112</v>
      </c>
      <c r="B2095" s="37"/>
      <c r="C2095" s="38"/>
      <c r="D2095" s="38"/>
      <c r="E2095" s="38"/>
      <c r="F2095" s="38"/>
      <c r="G2095" s="38"/>
      <c r="H2095" s="13"/>
      <c r="I2095" s="95" t="s">
        <v>46</v>
      </c>
      <c r="J2095" s="96"/>
      <c r="K2095" s="99">
        <v>0.06</v>
      </c>
      <c r="L2095" s="100"/>
      <c r="M2095" s="21">
        <f>K2095*12*I2060</f>
        <v>511.41599999999994</v>
      </c>
    </row>
    <row r="2096" spans="1:13" ht="15.75" x14ac:dyDescent="0.25">
      <c r="A2096" s="85" t="s">
        <v>50</v>
      </c>
      <c r="B2096" s="86"/>
      <c r="C2096" s="86"/>
      <c r="D2096" s="86"/>
      <c r="E2096" s="86"/>
      <c r="F2096" s="86"/>
      <c r="G2096" s="86"/>
      <c r="H2096" s="87"/>
      <c r="I2096" s="34"/>
      <c r="J2096" s="32"/>
      <c r="K2096" s="101">
        <v>5.67</v>
      </c>
      <c r="L2096" s="102"/>
      <c r="M2096" s="35">
        <f>K2096*12*I2060</f>
        <v>48328.811999999991</v>
      </c>
    </row>
    <row r="2097" spans="1:13" x14ac:dyDescent="0.25">
      <c r="A2097" s="90" t="s">
        <v>59</v>
      </c>
      <c r="B2097" s="91"/>
      <c r="C2097" s="91"/>
      <c r="D2097" s="91"/>
      <c r="E2097" s="91"/>
      <c r="F2097" s="91"/>
      <c r="G2097" s="91"/>
      <c r="H2097" s="92"/>
      <c r="J2097" s="47"/>
      <c r="K2097" s="88">
        <f>K2066+K2070+K2073+K2076+K2077+K2096+K2088</f>
        <v>20.500000000000004</v>
      </c>
      <c r="L2097" s="89"/>
      <c r="M2097" s="21">
        <f>M2060+M2073+M2076+M2077+M2088+M2096</f>
        <v>174733.8</v>
      </c>
    </row>
    <row r="2098" spans="1:13" x14ac:dyDescent="0.25">
      <c r="A2098" s="90" t="s">
        <v>60</v>
      </c>
      <c r="B2098" s="91"/>
      <c r="C2098" s="91"/>
      <c r="D2098" s="91"/>
      <c r="E2098" s="91"/>
      <c r="F2098" s="91"/>
      <c r="G2098" s="91"/>
      <c r="H2098" s="92"/>
      <c r="I2098" s="34"/>
      <c r="J2098" s="48"/>
      <c r="K2098" s="110">
        <v>15.37</v>
      </c>
      <c r="L2098" s="111"/>
      <c r="M2098" s="21">
        <f>K2098*12*I2060</f>
        <v>131007.73199999999</v>
      </c>
    </row>
    <row r="2099" spans="1:13" ht="15.75" x14ac:dyDescent="0.25">
      <c r="A2099" s="85" t="s">
        <v>61</v>
      </c>
      <c r="B2099" s="86"/>
      <c r="C2099" s="86"/>
      <c r="D2099" s="86"/>
      <c r="E2099" s="86"/>
      <c r="F2099" s="86"/>
      <c r="G2099" s="86"/>
      <c r="H2099" s="87"/>
      <c r="I2099" s="34"/>
      <c r="J2099" s="32"/>
      <c r="K2099" s="88">
        <v>3.45</v>
      </c>
      <c r="L2099" s="89"/>
      <c r="M2099" s="21">
        <f>K2099*12*I2060</f>
        <v>29406.420000000002</v>
      </c>
    </row>
    <row r="2100" spans="1:13" ht="15.75" x14ac:dyDescent="0.25">
      <c r="A2100" s="85" t="s">
        <v>62</v>
      </c>
      <c r="B2100" s="86"/>
      <c r="C2100" s="86"/>
      <c r="D2100" s="86"/>
      <c r="E2100" s="86"/>
      <c r="F2100" s="86"/>
      <c r="G2100" s="86"/>
      <c r="H2100" s="87"/>
      <c r="I2100" s="34"/>
      <c r="J2100" s="32"/>
      <c r="K2100" s="88">
        <v>0.81</v>
      </c>
      <c r="L2100" s="89"/>
      <c r="M2100" s="21">
        <f>K2100*12*I2060</f>
        <v>6904.116</v>
      </c>
    </row>
    <row r="2101" spans="1:13" x14ac:dyDescent="0.25">
      <c r="A2101" s="90" t="s">
        <v>92</v>
      </c>
      <c r="B2101" s="91"/>
      <c r="C2101" s="91"/>
      <c r="D2101" s="91"/>
      <c r="E2101" s="91"/>
      <c r="F2101" s="91"/>
      <c r="G2101" s="91"/>
      <c r="H2101" s="92"/>
      <c r="I2101" s="34"/>
      <c r="J2101" s="32"/>
      <c r="K2101" s="93">
        <v>1.32</v>
      </c>
      <c r="L2101" s="94"/>
      <c r="M2101" s="21">
        <f>K2101*12*I2060</f>
        <v>11251.152</v>
      </c>
    </row>
    <row r="2102" spans="1:13" x14ac:dyDescent="0.25">
      <c r="A2102" s="54" t="s">
        <v>109</v>
      </c>
      <c r="B2102" s="55"/>
      <c r="C2102" s="55"/>
      <c r="D2102" s="55"/>
      <c r="E2102" s="55"/>
      <c r="F2102" s="55"/>
      <c r="G2102" s="55"/>
      <c r="H2102" s="56"/>
      <c r="I2102" s="34"/>
      <c r="J2102" s="32"/>
      <c r="K2102" s="88">
        <v>0</v>
      </c>
      <c r="L2102" s="89"/>
      <c r="M2102" s="21">
        <f>K2102*I2060*12</f>
        <v>0</v>
      </c>
    </row>
    <row r="2103" spans="1:13" ht="15.75" x14ac:dyDescent="0.25">
      <c r="A2103" s="49" t="s">
        <v>107</v>
      </c>
      <c r="B2103" s="50"/>
      <c r="C2103" s="50"/>
      <c r="D2103" s="50"/>
      <c r="E2103" s="50"/>
      <c r="F2103" s="50"/>
      <c r="G2103" s="50"/>
      <c r="H2103" s="51"/>
      <c r="I2103" s="34"/>
      <c r="J2103" s="32"/>
      <c r="K2103" s="88">
        <v>0</v>
      </c>
      <c r="L2103" s="89"/>
      <c r="M2103" s="21">
        <v>0</v>
      </c>
    </row>
    <row r="2104" spans="1:13" ht="15.75" x14ac:dyDescent="0.25">
      <c r="A2104" s="49" t="s">
        <v>63</v>
      </c>
      <c r="B2104" s="50"/>
      <c r="C2104" s="50"/>
      <c r="D2104" s="50"/>
      <c r="E2104" s="50"/>
      <c r="F2104" s="50"/>
      <c r="G2104" s="50"/>
      <c r="H2104" s="51"/>
      <c r="I2104" s="34"/>
      <c r="J2104" s="32"/>
      <c r="K2104" s="88">
        <v>0.05</v>
      </c>
      <c r="L2104" s="89"/>
      <c r="M2104" s="21">
        <f>K2104*12*I2060</f>
        <v>426.18000000000006</v>
      </c>
    </row>
    <row r="2105" spans="1:13" ht="15.75" x14ac:dyDescent="0.25">
      <c r="A2105" s="49" t="s">
        <v>64</v>
      </c>
      <c r="B2105" s="50"/>
      <c r="C2105" s="50"/>
      <c r="D2105" s="50"/>
      <c r="E2105" s="50"/>
      <c r="F2105" s="50"/>
      <c r="G2105" s="50"/>
      <c r="H2105" s="51"/>
      <c r="I2105" s="34"/>
      <c r="J2105" s="32"/>
      <c r="K2105" s="88">
        <v>0.13</v>
      </c>
      <c r="L2105" s="89"/>
      <c r="M2105" s="21">
        <f>K2105*12*I2060</f>
        <v>1108.068</v>
      </c>
    </row>
    <row r="2106" spans="1:13" x14ac:dyDescent="0.25">
      <c r="A2106" s="90" t="s">
        <v>65</v>
      </c>
      <c r="B2106" s="91"/>
      <c r="C2106" s="91"/>
      <c r="D2106" s="91"/>
      <c r="E2106" s="91"/>
      <c r="F2106" s="91"/>
      <c r="G2106" s="91"/>
      <c r="H2106" s="92"/>
      <c r="I2106" s="34"/>
      <c r="J2106" s="48"/>
      <c r="K2106" s="88">
        <f>K2097+K2099+K2100+K2101+K2098+K2102+K2103+K2104+K2105</f>
        <v>41.63</v>
      </c>
      <c r="L2106" s="89"/>
      <c r="M2106" s="21">
        <f>M2097+M2098+M2099+M2100+M2101+M2102+M2103+M2104+M2105</f>
        <v>354837.46799999999</v>
      </c>
    </row>
    <row r="2107" spans="1:13" x14ac:dyDescent="0.25">
      <c r="M2107" s="5"/>
    </row>
    <row r="2108" spans="1:13" x14ac:dyDescent="0.25">
      <c r="A2108" s="119" t="s">
        <v>0</v>
      </c>
      <c r="B2108" s="119"/>
      <c r="C2108" s="119"/>
      <c r="D2108" s="119"/>
      <c r="E2108" s="119"/>
      <c r="F2108" s="119"/>
      <c r="G2108" s="119"/>
      <c r="H2108" s="119"/>
      <c r="I2108" s="119"/>
      <c r="J2108" s="119"/>
      <c r="K2108" s="119"/>
      <c r="L2108" s="119"/>
      <c r="M2108" s="5"/>
    </row>
    <row r="2109" spans="1:13" x14ac:dyDescent="0.25">
      <c r="A2109" s="120" t="s">
        <v>1</v>
      </c>
      <c r="B2109" s="120"/>
      <c r="C2109" s="120"/>
      <c r="D2109" s="120"/>
      <c r="E2109" s="120"/>
      <c r="F2109" s="120"/>
      <c r="G2109" s="120"/>
      <c r="H2109" s="120"/>
      <c r="I2109" s="120"/>
      <c r="J2109" s="120"/>
      <c r="K2109" s="120"/>
      <c r="L2109" s="120"/>
      <c r="M2109" s="120"/>
    </row>
    <row r="2110" spans="1:13" x14ac:dyDescent="0.25">
      <c r="A2110" s="121" t="s">
        <v>144</v>
      </c>
      <c r="B2110" s="121"/>
      <c r="C2110" s="121"/>
      <c r="D2110" s="121"/>
      <c r="E2110" s="121"/>
      <c r="F2110" s="121"/>
      <c r="G2110" s="121"/>
      <c r="H2110" s="121"/>
      <c r="I2110" s="121"/>
      <c r="J2110" s="121"/>
      <c r="K2110" s="121"/>
      <c r="L2110" s="121"/>
      <c r="M2110" s="121"/>
    </row>
    <row r="2111" spans="1:13" x14ac:dyDescent="0.25">
      <c r="A2111" s="6"/>
      <c r="B2111" s="7"/>
      <c r="C2111" s="7" t="s">
        <v>3</v>
      </c>
      <c r="D2111" s="7"/>
      <c r="E2111" s="7"/>
      <c r="F2111" s="7"/>
      <c r="G2111" s="7"/>
      <c r="H2111" s="8"/>
      <c r="I2111" s="7" t="s">
        <v>4</v>
      </c>
      <c r="J2111" s="8"/>
      <c r="K2111" s="9" t="s">
        <v>5</v>
      </c>
      <c r="L2111" s="10"/>
      <c r="M2111" s="11"/>
    </row>
    <row r="2112" spans="1:13" x14ac:dyDescent="0.25">
      <c r="A2112" s="12"/>
      <c r="B2112" s="2"/>
      <c r="C2112" s="2"/>
      <c r="D2112" s="2"/>
      <c r="E2112" s="2"/>
      <c r="F2112" s="2"/>
      <c r="G2112" s="2"/>
      <c r="H2112" s="13"/>
      <c r="I2112" s="2"/>
      <c r="J2112" s="13"/>
      <c r="K2112" s="14" t="s">
        <v>7</v>
      </c>
      <c r="L2112" s="15"/>
      <c r="M2112" s="16" t="s">
        <v>8</v>
      </c>
    </row>
    <row r="2113" spans="1:13" x14ac:dyDescent="0.25">
      <c r="A2113" s="17"/>
      <c r="B2113" s="18"/>
      <c r="C2113" s="18"/>
      <c r="D2113" s="18"/>
      <c r="E2113" s="18"/>
      <c r="F2113" s="18"/>
      <c r="G2113" s="18"/>
      <c r="H2113" s="19"/>
      <c r="I2113" s="122" t="s">
        <v>9</v>
      </c>
      <c r="J2113" s="123"/>
      <c r="K2113" s="18" t="s">
        <v>10</v>
      </c>
      <c r="L2113" s="19"/>
      <c r="M2113" s="20" t="s">
        <v>11</v>
      </c>
    </row>
    <row r="2114" spans="1:13" x14ac:dyDescent="0.25">
      <c r="A2114" s="90"/>
      <c r="B2114" s="91"/>
      <c r="C2114" s="91"/>
      <c r="D2114" s="91"/>
      <c r="E2114" s="91"/>
      <c r="F2114" s="91"/>
      <c r="G2114" s="91"/>
      <c r="H2114" s="92"/>
      <c r="I2114" s="124">
        <v>520.9</v>
      </c>
      <c r="J2114" s="125"/>
      <c r="K2114" s="126">
        <f>K2120+K2124</f>
        <v>8.98</v>
      </c>
      <c r="L2114" s="145"/>
      <c r="M2114" s="21">
        <f>M2120+M2124</f>
        <v>56132.183999999994</v>
      </c>
    </row>
    <row r="2115" spans="1:13" x14ac:dyDescent="0.25">
      <c r="A2115" s="22" t="s">
        <v>13</v>
      </c>
      <c r="F2115" s="2"/>
      <c r="H2115" s="13"/>
      <c r="J2115" s="13"/>
      <c r="L2115" s="13"/>
      <c r="M2115" s="23"/>
    </row>
    <row r="2116" spans="1:13" x14ac:dyDescent="0.25">
      <c r="A2116" s="22" t="s">
        <v>14</v>
      </c>
      <c r="F2116" s="2"/>
      <c r="H2116" s="13"/>
      <c r="J2116" s="13"/>
      <c r="L2116" s="13"/>
      <c r="M2116" s="23"/>
    </row>
    <row r="2117" spans="1:13" x14ac:dyDescent="0.25">
      <c r="A2117" s="24" t="s">
        <v>15</v>
      </c>
      <c r="B2117" s="25"/>
      <c r="C2117" s="25"/>
      <c r="D2117" s="25"/>
      <c r="E2117" s="25"/>
      <c r="F2117" s="26"/>
      <c r="G2117" s="25"/>
      <c r="H2117" s="27"/>
      <c r="J2117" s="13"/>
      <c r="L2117" s="13"/>
      <c r="M2117" s="23"/>
    </row>
    <row r="2118" spans="1:13" x14ac:dyDescent="0.25">
      <c r="A2118" s="24" t="s">
        <v>16</v>
      </c>
      <c r="B2118" s="25"/>
      <c r="C2118" s="25"/>
      <c r="D2118" s="25"/>
      <c r="E2118" s="25"/>
      <c r="F2118" s="26"/>
      <c r="G2118" s="25"/>
      <c r="H2118" s="27"/>
      <c r="J2118" s="13"/>
      <c r="L2118" s="13"/>
      <c r="M2118" s="23"/>
    </row>
    <row r="2119" spans="1:13" x14ac:dyDescent="0.25">
      <c r="A2119" s="24" t="s">
        <v>68</v>
      </c>
      <c r="B2119" s="25"/>
      <c r="C2119" s="25"/>
      <c r="D2119" s="25"/>
      <c r="E2119" s="25"/>
      <c r="F2119" s="26"/>
      <c r="G2119" s="25"/>
      <c r="H2119" s="27"/>
      <c r="J2119" s="13"/>
      <c r="L2119" s="13"/>
      <c r="M2119" s="23"/>
    </row>
    <row r="2120" spans="1:13" x14ac:dyDescent="0.25">
      <c r="A2120" s="24"/>
      <c r="B2120" s="25"/>
      <c r="C2120" s="25"/>
      <c r="D2120" s="25"/>
      <c r="E2120" s="25"/>
      <c r="F2120" s="26"/>
      <c r="G2120" s="25"/>
      <c r="H2120" s="27"/>
      <c r="J2120" s="13"/>
      <c r="K2120" s="112">
        <v>4.93</v>
      </c>
      <c r="L2120" s="113"/>
      <c r="M2120" s="23">
        <f>K2120*I2114*12</f>
        <v>30816.443999999996</v>
      </c>
    </row>
    <row r="2121" spans="1:13" x14ac:dyDescent="0.25">
      <c r="A2121" s="22" t="s">
        <v>22</v>
      </c>
      <c r="B2121" s="25"/>
      <c r="C2121" s="25"/>
      <c r="D2121" s="25"/>
      <c r="E2121" s="25"/>
      <c r="F2121" s="26"/>
      <c r="G2121" s="25"/>
      <c r="H2121" s="27"/>
      <c r="J2121" s="13"/>
      <c r="L2121" s="13"/>
      <c r="M2121" s="23"/>
    </row>
    <row r="2122" spans="1:13" x14ac:dyDescent="0.25">
      <c r="A2122" s="24" t="s">
        <v>23</v>
      </c>
      <c r="B2122" s="25"/>
      <c r="C2122" s="25"/>
      <c r="D2122" s="25"/>
      <c r="E2122" s="25"/>
      <c r="F2122" s="26"/>
      <c r="G2122" s="25"/>
      <c r="H2122" s="27"/>
      <c r="J2122" s="13"/>
      <c r="L2122" s="13"/>
      <c r="M2122" s="23"/>
    </row>
    <row r="2123" spans="1:13" x14ac:dyDescent="0.25">
      <c r="A2123" s="24" t="s">
        <v>69</v>
      </c>
      <c r="B2123" s="25"/>
      <c r="C2123" s="25"/>
      <c r="D2123" s="25"/>
      <c r="E2123" s="25"/>
      <c r="F2123" s="26"/>
      <c r="G2123" s="25"/>
      <c r="H2123" s="27"/>
      <c r="J2123" s="13"/>
      <c r="L2123" s="13"/>
      <c r="M2123" s="23"/>
    </row>
    <row r="2124" spans="1:13" x14ac:dyDescent="0.25">
      <c r="A2124" s="24"/>
      <c r="B2124" s="25"/>
      <c r="C2124" s="25"/>
      <c r="D2124" s="25"/>
      <c r="E2124" s="25"/>
      <c r="F2124" s="26"/>
      <c r="G2124" s="25"/>
      <c r="H2124" s="27"/>
      <c r="I2124" s="17"/>
      <c r="J2124" s="19"/>
      <c r="K2124" s="138">
        <v>4.05</v>
      </c>
      <c r="L2124" s="139"/>
      <c r="M2124" s="21">
        <f>K2124*I2114*12</f>
        <v>25315.739999999998</v>
      </c>
    </row>
    <row r="2125" spans="1:13" x14ac:dyDescent="0.25">
      <c r="A2125" s="128" t="s">
        <v>28</v>
      </c>
      <c r="B2125" s="129"/>
      <c r="C2125" s="129"/>
      <c r="D2125" s="129"/>
      <c r="E2125" s="129"/>
      <c r="F2125" s="129"/>
      <c r="G2125" s="129"/>
      <c r="H2125" s="130"/>
      <c r="I2125" s="2" t="s">
        <v>29</v>
      </c>
      <c r="J2125" s="13"/>
      <c r="K2125" s="2"/>
      <c r="L2125" s="13"/>
      <c r="M2125" s="23"/>
    </row>
    <row r="2126" spans="1:13" x14ac:dyDescent="0.25">
      <c r="A2126" s="12"/>
      <c r="B2126" s="2"/>
      <c r="C2126" s="2"/>
      <c r="D2126" s="2"/>
      <c r="E2126" s="2"/>
      <c r="F2126" s="2"/>
      <c r="G2126" s="2"/>
      <c r="H2126" s="13"/>
      <c r="I2126" s="2" t="s">
        <v>30</v>
      </c>
      <c r="J2126" s="13"/>
      <c r="K2126" s="2"/>
      <c r="L2126" s="13"/>
      <c r="M2126" s="23"/>
    </row>
    <row r="2127" spans="1:13" x14ac:dyDescent="0.25">
      <c r="A2127" s="12"/>
      <c r="B2127" s="2"/>
      <c r="C2127" s="2"/>
      <c r="D2127" s="2"/>
      <c r="E2127" s="2"/>
      <c r="F2127" s="2"/>
      <c r="G2127" s="2"/>
      <c r="H2127" s="13"/>
      <c r="I2127" s="2" t="s">
        <v>31</v>
      </c>
      <c r="J2127" s="13"/>
      <c r="K2127" s="108">
        <v>1.1200000000000001</v>
      </c>
      <c r="L2127" s="109"/>
      <c r="M2127" s="23">
        <f>K2127*12*I2114</f>
        <v>7000.8960000000006</v>
      </c>
    </row>
    <row r="2128" spans="1:13" x14ac:dyDescent="0.25">
      <c r="A2128" s="12"/>
      <c r="B2128" s="2"/>
      <c r="C2128" s="2"/>
      <c r="D2128" s="2"/>
      <c r="E2128" s="2"/>
      <c r="F2128" s="2"/>
      <c r="G2128" s="2"/>
      <c r="H2128" s="13"/>
      <c r="I2128" s="2" t="s">
        <v>32</v>
      </c>
      <c r="J2128" s="13"/>
      <c r="K2128" s="2"/>
      <c r="L2128" s="13"/>
      <c r="M2128" s="23"/>
    </row>
    <row r="2129" spans="1:13" x14ac:dyDescent="0.25">
      <c r="A2129" s="17"/>
      <c r="B2129" s="18"/>
      <c r="C2129" s="18"/>
      <c r="D2129" s="18"/>
      <c r="E2129" s="18"/>
      <c r="F2129" s="18"/>
      <c r="G2129" s="18"/>
      <c r="H2129" s="19"/>
      <c r="I2129" s="18" t="s">
        <v>33</v>
      </c>
      <c r="J2129" s="19"/>
      <c r="K2129" s="18"/>
      <c r="L2129" s="19"/>
      <c r="M2129" s="21"/>
    </row>
    <row r="2130" spans="1:13" x14ac:dyDescent="0.25">
      <c r="A2130" s="90" t="s">
        <v>34</v>
      </c>
      <c r="B2130" s="91"/>
      <c r="C2130" s="91"/>
      <c r="D2130" s="91"/>
      <c r="E2130" s="91"/>
      <c r="F2130" s="91"/>
      <c r="G2130" s="91"/>
      <c r="H2130" s="92"/>
      <c r="I2130" s="31" t="s">
        <v>46</v>
      </c>
      <c r="J2130" s="32"/>
      <c r="K2130" s="88">
        <v>0.97</v>
      </c>
      <c r="L2130" s="89"/>
      <c r="M2130" s="33">
        <f>K2130*12*I2114</f>
        <v>6063.2759999999998</v>
      </c>
    </row>
    <row r="2131" spans="1:13" x14ac:dyDescent="0.25">
      <c r="A2131" s="131" t="s">
        <v>74</v>
      </c>
      <c r="B2131" s="132"/>
      <c r="C2131" s="132"/>
      <c r="D2131" s="132"/>
      <c r="E2131" s="132"/>
      <c r="F2131" s="132"/>
      <c r="G2131" s="132"/>
      <c r="H2131" s="133"/>
      <c r="I2131" s="52"/>
      <c r="J2131" s="13"/>
      <c r="K2131" s="149">
        <f>K2132+K2138</f>
        <v>1.8900000000000001</v>
      </c>
      <c r="L2131" s="150"/>
      <c r="M2131" s="53">
        <f>M2132+M2138</f>
        <v>11814.012000000002</v>
      </c>
    </row>
    <row r="2132" spans="1:13" x14ac:dyDescent="0.25">
      <c r="A2132" s="114" t="s">
        <v>75</v>
      </c>
      <c r="B2132" s="115"/>
      <c r="C2132" s="115"/>
      <c r="D2132" s="115"/>
      <c r="E2132" s="115"/>
      <c r="F2132" s="115"/>
      <c r="G2132" s="115"/>
      <c r="H2132" s="116"/>
      <c r="J2132" s="13"/>
      <c r="K2132" s="108">
        <f>K2133+K2134+K2135+K2137</f>
        <v>1.1100000000000001</v>
      </c>
      <c r="L2132" s="109"/>
      <c r="M2132" s="46">
        <f>M2133+M2134+M2135+M2137</f>
        <v>6938.3880000000008</v>
      </c>
    </row>
    <row r="2133" spans="1:13" x14ac:dyDescent="0.25">
      <c r="A2133" s="12" t="s">
        <v>76</v>
      </c>
      <c r="H2133" s="13"/>
      <c r="I2133" t="s">
        <v>77</v>
      </c>
      <c r="J2133" s="13"/>
      <c r="K2133" s="112">
        <v>0.81</v>
      </c>
      <c r="L2133" s="113"/>
      <c r="M2133" s="23">
        <f>K2133*12*I2114</f>
        <v>5063.1480000000001</v>
      </c>
    </row>
    <row r="2134" spans="1:13" x14ac:dyDescent="0.25">
      <c r="A2134" s="12" t="s">
        <v>78</v>
      </c>
      <c r="H2134" s="13"/>
      <c r="I2134" t="s">
        <v>79</v>
      </c>
      <c r="J2134" s="13"/>
      <c r="K2134" s="112">
        <v>0.18</v>
      </c>
      <c r="L2134" s="113"/>
      <c r="M2134" s="23">
        <f>K2134*12*I2114</f>
        <v>1125.144</v>
      </c>
    </row>
    <row r="2135" spans="1:13" x14ac:dyDescent="0.25">
      <c r="A2135" s="12" t="s">
        <v>80</v>
      </c>
      <c r="H2135" s="13"/>
      <c r="I2135" t="s">
        <v>81</v>
      </c>
      <c r="J2135" s="13"/>
      <c r="K2135" s="112">
        <v>0.08</v>
      </c>
      <c r="L2135" s="113"/>
      <c r="M2135" s="23">
        <f>K2135*12*I2114</f>
        <v>500.06399999999996</v>
      </c>
    </row>
    <row r="2136" spans="1:13" x14ac:dyDescent="0.25">
      <c r="A2136" s="12" t="s">
        <v>82</v>
      </c>
      <c r="H2136" s="13"/>
      <c r="J2136" s="13"/>
      <c r="L2136" s="13"/>
      <c r="M2136" s="23"/>
    </row>
    <row r="2137" spans="1:13" x14ac:dyDescent="0.25">
      <c r="A2137" s="12" t="s">
        <v>83</v>
      </c>
      <c r="H2137" s="13"/>
      <c r="I2137" t="s">
        <v>84</v>
      </c>
      <c r="J2137" s="13"/>
      <c r="K2137" s="112">
        <v>0.04</v>
      </c>
      <c r="L2137" s="113"/>
      <c r="M2137" s="23">
        <f>K2137*12*I2114</f>
        <v>250.03199999999998</v>
      </c>
    </row>
    <row r="2138" spans="1:13" x14ac:dyDescent="0.25">
      <c r="A2138" s="114" t="s">
        <v>85</v>
      </c>
      <c r="B2138" s="115"/>
      <c r="C2138" s="115"/>
      <c r="D2138" s="115"/>
      <c r="E2138" s="115"/>
      <c r="F2138" s="115"/>
      <c r="G2138" s="115"/>
      <c r="H2138" s="116"/>
      <c r="J2138" s="13"/>
      <c r="K2138" s="108">
        <f>K2139+K2140+K2141</f>
        <v>0.78</v>
      </c>
      <c r="L2138" s="109"/>
      <c r="M2138" s="46">
        <f>M2139+M2140+M2141</f>
        <v>4875.6240000000007</v>
      </c>
    </row>
    <row r="2139" spans="1:13" x14ac:dyDescent="0.25">
      <c r="A2139" s="12" t="s">
        <v>86</v>
      </c>
      <c r="H2139" s="13"/>
      <c r="I2139" t="s">
        <v>81</v>
      </c>
      <c r="J2139" s="13"/>
      <c r="K2139" s="112">
        <v>0.28000000000000003</v>
      </c>
      <c r="L2139" s="113"/>
      <c r="M2139" s="23">
        <f>K2139*12*I2114</f>
        <v>1750.2240000000002</v>
      </c>
    </row>
    <row r="2140" spans="1:13" x14ac:dyDescent="0.25">
      <c r="A2140" s="12" t="s">
        <v>87</v>
      </c>
      <c r="H2140" s="13"/>
      <c r="I2140" t="s">
        <v>35</v>
      </c>
      <c r="J2140" s="13"/>
      <c r="K2140" s="112">
        <v>0.46</v>
      </c>
      <c r="L2140" s="113"/>
      <c r="M2140" s="23">
        <f>K2140*12*I2114</f>
        <v>2875.3679999999999</v>
      </c>
    </row>
    <row r="2141" spans="1:13" x14ac:dyDescent="0.25">
      <c r="A2141" s="12" t="s">
        <v>88</v>
      </c>
      <c r="H2141" s="13"/>
      <c r="I2141" t="s">
        <v>81</v>
      </c>
      <c r="J2141" s="13"/>
      <c r="K2141" s="138">
        <v>0.04</v>
      </c>
      <c r="L2141" s="139"/>
      <c r="M2141" s="21">
        <f>K2141*12*I2114</f>
        <v>250.03199999999998</v>
      </c>
    </row>
    <row r="2142" spans="1:13" ht="15.75" x14ac:dyDescent="0.25">
      <c r="A2142" s="85" t="s">
        <v>36</v>
      </c>
      <c r="B2142" s="86"/>
      <c r="C2142" s="86"/>
      <c r="D2142" s="86"/>
      <c r="E2142" s="86"/>
      <c r="F2142" s="86"/>
      <c r="G2142" s="86"/>
      <c r="H2142" s="87"/>
      <c r="I2142" s="34"/>
      <c r="J2142" s="32"/>
      <c r="K2142" s="88">
        <f>K2143+K2144+K2146+K2148+K2149</f>
        <v>2.13</v>
      </c>
      <c r="L2142" s="89"/>
      <c r="M2142" s="35">
        <f>M2143+M2144+M2146+M2148+M2149</f>
        <v>13314.204000000003</v>
      </c>
    </row>
    <row r="2143" spans="1:13" x14ac:dyDescent="0.25">
      <c r="A2143" s="36" t="s">
        <v>89</v>
      </c>
      <c r="B2143" s="37"/>
      <c r="C2143" s="38"/>
      <c r="D2143" s="38"/>
      <c r="E2143" s="38"/>
      <c r="F2143" s="38"/>
      <c r="G2143" s="38"/>
      <c r="H2143" s="13"/>
      <c r="I2143" s="95" t="s">
        <v>38</v>
      </c>
      <c r="J2143" s="96"/>
      <c r="K2143" s="117">
        <v>0.56999999999999995</v>
      </c>
      <c r="L2143" s="118"/>
      <c r="M2143" s="23">
        <f>K2143*12*I2114</f>
        <v>3562.9559999999997</v>
      </c>
    </row>
    <row r="2144" spans="1:13" x14ac:dyDescent="0.25">
      <c r="A2144" s="36" t="s">
        <v>39</v>
      </c>
      <c r="B2144" s="37"/>
      <c r="C2144" s="38"/>
      <c r="D2144" s="38"/>
      <c r="E2144" s="38"/>
      <c r="F2144" s="38"/>
      <c r="G2144" s="38"/>
      <c r="H2144" s="13"/>
      <c r="I2144" s="95" t="s">
        <v>90</v>
      </c>
      <c r="J2144" s="96"/>
      <c r="K2144" s="97">
        <v>1.35</v>
      </c>
      <c r="L2144" s="98"/>
      <c r="M2144" s="23">
        <f>K2144*12*I2114</f>
        <v>8438.5800000000017</v>
      </c>
    </row>
    <row r="2145" spans="1:13" x14ac:dyDescent="0.25">
      <c r="A2145" s="36" t="s">
        <v>41</v>
      </c>
      <c r="B2145" s="37"/>
      <c r="C2145" s="38"/>
      <c r="D2145" s="38"/>
      <c r="E2145" s="38"/>
      <c r="F2145" s="38"/>
      <c r="G2145" s="38"/>
      <c r="H2145" s="13"/>
      <c r="I2145" s="39"/>
      <c r="J2145" s="15"/>
      <c r="K2145" s="40"/>
      <c r="L2145" s="41"/>
      <c r="M2145" s="23"/>
    </row>
    <row r="2146" spans="1:13" x14ac:dyDescent="0.25">
      <c r="A2146" s="36" t="s">
        <v>42</v>
      </c>
      <c r="B2146" s="37"/>
      <c r="C2146" s="38"/>
      <c r="D2146" s="38"/>
      <c r="E2146" s="38"/>
      <c r="F2146" s="38"/>
      <c r="G2146" s="38"/>
      <c r="H2146" s="13"/>
      <c r="I2146" s="95" t="s">
        <v>43</v>
      </c>
      <c r="J2146" s="96"/>
      <c r="K2146" s="97">
        <v>0.09</v>
      </c>
      <c r="L2146" s="98"/>
      <c r="M2146" s="23">
        <f>K2146*12*I2114</f>
        <v>562.572</v>
      </c>
    </row>
    <row r="2147" spans="1:13" x14ac:dyDescent="0.25">
      <c r="A2147" s="36" t="s">
        <v>44</v>
      </c>
      <c r="B2147" s="37"/>
      <c r="C2147" s="38"/>
      <c r="D2147" s="38"/>
      <c r="E2147" s="38"/>
      <c r="F2147" s="38"/>
      <c r="G2147" s="38"/>
      <c r="H2147" s="13"/>
      <c r="I2147" s="39"/>
      <c r="J2147" s="15"/>
      <c r="K2147" s="40"/>
      <c r="L2147" s="41"/>
      <c r="M2147" s="23"/>
    </row>
    <row r="2148" spans="1:13" x14ac:dyDescent="0.25">
      <c r="A2148" s="36" t="s">
        <v>45</v>
      </c>
      <c r="B2148" s="37"/>
      <c r="C2148" s="38"/>
      <c r="D2148" s="38"/>
      <c r="E2148" s="38"/>
      <c r="F2148" s="38"/>
      <c r="G2148" s="38"/>
      <c r="H2148" s="13"/>
      <c r="I2148" s="95" t="s">
        <v>43</v>
      </c>
      <c r="J2148" s="96"/>
      <c r="K2148" s="97">
        <v>0.06</v>
      </c>
      <c r="L2148" s="98"/>
      <c r="M2148" s="23">
        <f>K2148*12*I2114</f>
        <v>375.04799999999994</v>
      </c>
    </row>
    <row r="2149" spans="1:13" x14ac:dyDescent="0.25">
      <c r="A2149" s="42" t="s">
        <v>112</v>
      </c>
      <c r="B2149" s="37"/>
      <c r="C2149" s="38"/>
      <c r="D2149" s="38"/>
      <c r="E2149" s="38"/>
      <c r="F2149" s="38"/>
      <c r="G2149" s="38"/>
      <c r="H2149" s="13"/>
      <c r="I2149" s="95" t="s">
        <v>46</v>
      </c>
      <c r="J2149" s="96"/>
      <c r="K2149" s="99">
        <v>0.06</v>
      </c>
      <c r="L2149" s="100"/>
      <c r="M2149" s="21">
        <f>K2149*12*I2114</f>
        <v>375.04799999999994</v>
      </c>
    </row>
    <row r="2150" spans="1:13" ht="15.75" x14ac:dyDescent="0.25">
      <c r="A2150" s="85" t="s">
        <v>50</v>
      </c>
      <c r="B2150" s="86"/>
      <c r="C2150" s="86"/>
      <c r="D2150" s="86"/>
      <c r="E2150" s="86"/>
      <c r="F2150" s="86"/>
      <c r="G2150" s="86"/>
      <c r="H2150" s="87"/>
      <c r="I2150" s="34"/>
      <c r="J2150" s="32"/>
      <c r="K2150" s="101">
        <v>5.67</v>
      </c>
      <c r="L2150" s="102"/>
      <c r="M2150" s="35">
        <f>K2150*12*I2114</f>
        <v>35442.035999999993</v>
      </c>
    </row>
    <row r="2151" spans="1:13" x14ac:dyDescent="0.25">
      <c r="A2151" s="90" t="s">
        <v>59</v>
      </c>
      <c r="B2151" s="91"/>
      <c r="C2151" s="91"/>
      <c r="D2151" s="91"/>
      <c r="E2151" s="91"/>
      <c r="F2151" s="91"/>
      <c r="G2151" s="91"/>
      <c r="H2151" s="92"/>
      <c r="J2151" s="47"/>
      <c r="K2151" s="88">
        <f>K2120+K2124+K2127+K2130+K2131+K2150+K2142</f>
        <v>20.76</v>
      </c>
      <c r="L2151" s="89"/>
      <c r="M2151" s="21">
        <f>M2114+M2127+M2130+M2131+M2142+M2150</f>
        <v>129766.60799999999</v>
      </c>
    </row>
    <row r="2152" spans="1:13" x14ac:dyDescent="0.25">
      <c r="A2152" s="90" t="s">
        <v>60</v>
      </c>
      <c r="B2152" s="91"/>
      <c r="C2152" s="91"/>
      <c r="D2152" s="91"/>
      <c r="E2152" s="91"/>
      <c r="F2152" s="91"/>
      <c r="G2152" s="91"/>
      <c r="H2152" s="92"/>
      <c r="I2152" s="34"/>
      <c r="J2152" s="48"/>
      <c r="K2152" s="110">
        <v>15.79</v>
      </c>
      <c r="L2152" s="111"/>
      <c r="M2152" s="21">
        <f>K2152*12*I2114</f>
        <v>98700.131999999983</v>
      </c>
    </row>
    <row r="2153" spans="1:13" ht="15.75" x14ac:dyDescent="0.25">
      <c r="A2153" s="85" t="s">
        <v>61</v>
      </c>
      <c r="B2153" s="86"/>
      <c r="C2153" s="86"/>
      <c r="D2153" s="86"/>
      <c r="E2153" s="86"/>
      <c r="F2153" s="86"/>
      <c r="G2153" s="86"/>
      <c r="H2153" s="87"/>
      <c r="I2153" s="34"/>
      <c r="J2153" s="32"/>
      <c r="K2153" s="88">
        <v>3.45</v>
      </c>
      <c r="L2153" s="89"/>
      <c r="M2153" s="21">
        <f>K2153*12*I2114</f>
        <v>21565.260000000002</v>
      </c>
    </row>
    <row r="2154" spans="1:13" ht="15.75" x14ac:dyDescent="0.25">
      <c r="A2154" s="85" t="s">
        <v>62</v>
      </c>
      <c r="B2154" s="86"/>
      <c r="C2154" s="86"/>
      <c r="D2154" s="86"/>
      <c r="E2154" s="86"/>
      <c r="F2154" s="86"/>
      <c r="G2154" s="86"/>
      <c r="H2154" s="87"/>
      <c r="I2154" s="34"/>
      <c r="J2154" s="32"/>
      <c r="K2154" s="88">
        <v>0.81</v>
      </c>
      <c r="L2154" s="89"/>
      <c r="M2154" s="21">
        <f>K2154*12*I2114</f>
        <v>5063.1480000000001</v>
      </c>
    </row>
    <row r="2155" spans="1:13" x14ac:dyDescent="0.25">
      <c r="A2155" s="90" t="s">
        <v>92</v>
      </c>
      <c r="B2155" s="91"/>
      <c r="C2155" s="91"/>
      <c r="D2155" s="91"/>
      <c r="E2155" s="91"/>
      <c r="F2155" s="91"/>
      <c r="G2155" s="91"/>
      <c r="H2155" s="92"/>
      <c r="I2155" s="34"/>
      <c r="J2155" s="32"/>
      <c r="K2155" s="93">
        <v>1.32</v>
      </c>
      <c r="L2155" s="94"/>
      <c r="M2155" s="21">
        <f>K2155*12*I2114</f>
        <v>8251.0559999999987</v>
      </c>
    </row>
    <row r="2156" spans="1:13" x14ac:dyDescent="0.25">
      <c r="A2156" s="54" t="s">
        <v>109</v>
      </c>
      <c r="B2156" s="55"/>
      <c r="C2156" s="55"/>
      <c r="D2156" s="55"/>
      <c r="E2156" s="55"/>
      <c r="F2156" s="55"/>
      <c r="G2156" s="55"/>
      <c r="H2156" s="56"/>
      <c r="I2156" s="34"/>
      <c r="J2156" s="32"/>
      <c r="K2156" s="88">
        <v>0</v>
      </c>
      <c r="L2156" s="89"/>
      <c r="M2156" s="21">
        <f>K2156*I2114*12</f>
        <v>0</v>
      </c>
    </row>
    <row r="2157" spans="1:13" ht="15.75" x14ac:dyDescent="0.25">
      <c r="A2157" s="49" t="s">
        <v>107</v>
      </c>
      <c r="B2157" s="50"/>
      <c r="C2157" s="50"/>
      <c r="D2157" s="50"/>
      <c r="E2157" s="50"/>
      <c r="F2157" s="50"/>
      <c r="G2157" s="50"/>
      <c r="H2157" s="51"/>
      <c r="I2157" s="34"/>
      <c r="J2157" s="32"/>
      <c r="K2157" s="88">
        <v>0</v>
      </c>
      <c r="L2157" s="89"/>
      <c r="M2157" s="21">
        <v>0</v>
      </c>
    </row>
    <row r="2158" spans="1:13" ht="15.75" x14ac:dyDescent="0.25">
      <c r="A2158" s="49" t="s">
        <v>63</v>
      </c>
      <c r="B2158" s="50"/>
      <c r="C2158" s="50"/>
      <c r="D2158" s="50"/>
      <c r="E2158" s="50"/>
      <c r="F2158" s="50"/>
      <c r="G2158" s="50"/>
      <c r="H2158" s="51"/>
      <c r="I2158" s="34"/>
      <c r="J2158" s="32"/>
      <c r="K2158" s="88">
        <v>0.05</v>
      </c>
      <c r="L2158" s="89"/>
      <c r="M2158" s="21">
        <f>K2158*12*I2114</f>
        <v>312.54000000000002</v>
      </c>
    </row>
    <row r="2159" spans="1:13" ht="15.75" x14ac:dyDescent="0.25">
      <c r="A2159" s="49" t="s">
        <v>64</v>
      </c>
      <c r="B2159" s="50"/>
      <c r="C2159" s="50"/>
      <c r="D2159" s="50"/>
      <c r="E2159" s="50"/>
      <c r="F2159" s="50"/>
      <c r="G2159" s="50"/>
      <c r="H2159" s="51"/>
      <c r="I2159" s="34"/>
      <c r="J2159" s="32"/>
      <c r="K2159" s="88">
        <v>0.12</v>
      </c>
      <c r="L2159" s="89"/>
      <c r="M2159" s="21">
        <f>K2159*12*I2114</f>
        <v>750.09599999999989</v>
      </c>
    </row>
    <row r="2160" spans="1:13" x14ac:dyDescent="0.25">
      <c r="A2160" s="90" t="s">
        <v>65</v>
      </c>
      <c r="B2160" s="91"/>
      <c r="C2160" s="91"/>
      <c r="D2160" s="91"/>
      <c r="E2160" s="91"/>
      <c r="F2160" s="91"/>
      <c r="G2160" s="91"/>
      <c r="H2160" s="92"/>
      <c r="I2160" s="34"/>
      <c r="J2160" s="48"/>
      <c r="K2160" s="88">
        <f>K2151+K2153+K2154+K2155+K2152+K2156+K2157+K2158+K2159</f>
        <v>42.29999999999999</v>
      </c>
      <c r="L2160" s="89"/>
      <c r="M2160" s="21">
        <f>M2151+M2152+M2153+M2154+M2155+M2156+M2157+M2158+M2159</f>
        <v>264408.83999999997</v>
      </c>
    </row>
    <row r="2161" spans="1:13" x14ac:dyDescent="0.25">
      <c r="M2161" s="5"/>
    </row>
    <row r="2162" spans="1:13" x14ac:dyDescent="0.25">
      <c r="A2162" s="119" t="s">
        <v>0</v>
      </c>
      <c r="B2162" s="119"/>
      <c r="C2162" s="119"/>
      <c r="D2162" s="119"/>
      <c r="E2162" s="119"/>
      <c r="F2162" s="119"/>
      <c r="G2162" s="119"/>
      <c r="H2162" s="119"/>
      <c r="I2162" s="119"/>
      <c r="J2162" s="119"/>
      <c r="K2162" s="119"/>
      <c r="L2162" s="119"/>
      <c r="M2162" s="5"/>
    </row>
    <row r="2163" spans="1:13" x14ac:dyDescent="0.25">
      <c r="A2163" s="120" t="s">
        <v>1</v>
      </c>
      <c r="B2163" s="120"/>
      <c r="C2163" s="120"/>
      <c r="D2163" s="120"/>
      <c r="E2163" s="120"/>
      <c r="F2163" s="120"/>
      <c r="G2163" s="120"/>
      <c r="H2163" s="120"/>
      <c r="I2163" s="120"/>
      <c r="J2163" s="120"/>
      <c r="K2163" s="120"/>
      <c r="L2163" s="120"/>
      <c r="M2163" s="120"/>
    </row>
    <row r="2164" spans="1:13" x14ac:dyDescent="0.25">
      <c r="A2164" s="121" t="s">
        <v>145</v>
      </c>
      <c r="B2164" s="121"/>
      <c r="C2164" s="121"/>
      <c r="D2164" s="121"/>
      <c r="E2164" s="121"/>
      <c r="F2164" s="121"/>
      <c r="G2164" s="121"/>
      <c r="H2164" s="121"/>
      <c r="I2164" s="121"/>
      <c r="J2164" s="121"/>
      <c r="K2164" s="121"/>
      <c r="L2164" s="121"/>
      <c r="M2164" s="121"/>
    </row>
    <row r="2165" spans="1:13" x14ac:dyDescent="0.25">
      <c r="A2165" s="6"/>
      <c r="B2165" s="7"/>
      <c r="C2165" s="7" t="s">
        <v>3</v>
      </c>
      <c r="D2165" s="7"/>
      <c r="E2165" s="7"/>
      <c r="F2165" s="7"/>
      <c r="G2165" s="7"/>
      <c r="H2165" s="8"/>
      <c r="I2165" s="7" t="s">
        <v>4</v>
      </c>
      <c r="J2165" s="8"/>
      <c r="K2165" s="9" t="s">
        <v>5</v>
      </c>
      <c r="L2165" s="10"/>
      <c r="M2165" s="11"/>
    </row>
    <row r="2166" spans="1:13" x14ac:dyDescent="0.25">
      <c r="A2166" s="12"/>
      <c r="B2166" s="2"/>
      <c r="C2166" s="2"/>
      <c r="D2166" s="2"/>
      <c r="E2166" s="2"/>
      <c r="F2166" s="2"/>
      <c r="G2166" s="2"/>
      <c r="H2166" s="13"/>
      <c r="I2166" s="2"/>
      <c r="J2166" s="13"/>
      <c r="K2166" s="14" t="s">
        <v>7</v>
      </c>
      <c r="L2166" s="15"/>
      <c r="M2166" s="16" t="s">
        <v>8</v>
      </c>
    </row>
    <row r="2167" spans="1:13" x14ac:dyDescent="0.25">
      <c r="A2167" s="17"/>
      <c r="B2167" s="18"/>
      <c r="C2167" s="18"/>
      <c r="D2167" s="18"/>
      <c r="E2167" s="18"/>
      <c r="F2167" s="18"/>
      <c r="G2167" s="18"/>
      <c r="H2167" s="19"/>
      <c r="I2167" s="122" t="s">
        <v>9</v>
      </c>
      <c r="J2167" s="123"/>
      <c r="K2167" s="18" t="s">
        <v>10</v>
      </c>
      <c r="L2167" s="19"/>
      <c r="M2167" s="20" t="s">
        <v>11</v>
      </c>
    </row>
    <row r="2168" spans="1:13" x14ac:dyDescent="0.25">
      <c r="A2168" s="90"/>
      <c r="B2168" s="91"/>
      <c r="C2168" s="91"/>
      <c r="D2168" s="91"/>
      <c r="E2168" s="91"/>
      <c r="F2168" s="91"/>
      <c r="G2168" s="91"/>
      <c r="H2168" s="92"/>
      <c r="I2168" s="124">
        <v>1036.5</v>
      </c>
      <c r="J2168" s="125"/>
      <c r="K2168" s="126">
        <f>K2174+K2178</f>
        <v>8.98</v>
      </c>
      <c r="L2168" s="145"/>
      <c r="M2168" s="21">
        <f>M2174+M2178</f>
        <v>111693.23999999999</v>
      </c>
    </row>
    <row r="2169" spans="1:13" x14ac:dyDescent="0.25">
      <c r="A2169" s="22" t="s">
        <v>13</v>
      </c>
      <c r="F2169" s="2"/>
      <c r="H2169" s="13"/>
      <c r="J2169" s="13"/>
      <c r="L2169" s="13"/>
      <c r="M2169" s="23"/>
    </row>
    <row r="2170" spans="1:13" x14ac:dyDescent="0.25">
      <c r="A2170" s="22" t="s">
        <v>14</v>
      </c>
      <c r="F2170" s="2"/>
      <c r="H2170" s="13"/>
      <c r="J2170" s="13"/>
      <c r="L2170" s="13"/>
      <c r="M2170" s="23"/>
    </row>
    <row r="2171" spans="1:13" x14ac:dyDescent="0.25">
      <c r="A2171" s="24" t="s">
        <v>15</v>
      </c>
      <c r="B2171" s="25"/>
      <c r="C2171" s="25"/>
      <c r="D2171" s="25"/>
      <c r="E2171" s="25"/>
      <c r="F2171" s="26"/>
      <c r="G2171" s="25"/>
      <c r="H2171" s="27"/>
      <c r="J2171" s="13"/>
      <c r="L2171" s="13"/>
      <c r="M2171" s="23"/>
    </row>
    <row r="2172" spans="1:13" x14ac:dyDescent="0.25">
      <c r="A2172" s="24" t="s">
        <v>16</v>
      </c>
      <c r="B2172" s="25"/>
      <c r="C2172" s="25"/>
      <c r="D2172" s="25"/>
      <c r="E2172" s="25"/>
      <c r="F2172" s="26"/>
      <c r="G2172" s="25"/>
      <c r="H2172" s="27"/>
      <c r="J2172" s="13"/>
      <c r="L2172" s="13"/>
      <c r="M2172" s="23"/>
    </row>
    <row r="2173" spans="1:13" x14ac:dyDescent="0.25">
      <c r="A2173" s="24" t="s">
        <v>68</v>
      </c>
      <c r="B2173" s="25"/>
      <c r="C2173" s="25"/>
      <c r="D2173" s="25"/>
      <c r="E2173" s="25"/>
      <c r="F2173" s="26"/>
      <c r="G2173" s="25"/>
      <c r="H2173" s="27"/>
      <c r="J2173" s="13"/>
      <c r="L2173" s="13"/>
      <c r="M2173" s="23"/>
    </row>
    <row r="2174" spans="1:13" x14ac:dyDescent="0.25">
      <c r="A2174" s="24"/>
      <c r="B2174" s="25"/>
      <c r="C2174" s="25"/>
      <c r="D2174" s="25"/>
      <c r="E2174" s="25"/>
      <c r="F2174" s="26"/>
      <c r="G2174" s="25"/>
      <c r="H2174" s="27"/>
      <c r="J2174" s="13"/>
      <c r="K2174" s="112">
        <v>4.93</v>
      </c>
      <c r="L2174" s="113"/>
      <c r="M2174" s="23">
        <f>K2174*I2168*12</f>
        <v>61319.34</v>
      </c>
    </row>
    <row r="2175" spans="1:13" x14ac:dyDescent="0.25">
      <c r="A2175" s="22" t="s">
        <v>22</v>
      </c>
      <c r="B2175" s="25"/>
      <c r="C2175" s="25"/>
      <c r="D2175" s="25"/>
      <c r="E2175" s="25"/>
      <c r="F2175" s="26"/>
      <c r="G2175" s="25"/>
      <c r="H2175" s="27"/>
      <c r="J2175" s="13"/>
      <c r="L2175" s="13"/>
      <c r="M2175" s="23"/>
    </row>
    <row r="2176" spans="1:13" x14ac:dyDescent="0.25">
      <c r="A2176" s="24" t="s">
        <v>23</v>
      </c>
      <c r="B2176" s="25"/>
      <c r="C2176" s="25"/>
      <c r="D2176" s="25"/>
      <c r="E2176" s="25"/>
      <c r="F2176" s="26"/>
      <c r="G2176" s="25"/>
      <c r="H2176" s="27"/>
      <c r="J2176" s="13"/>
      <c r="L2176" s="13"/>
      <c r="M2176" s="23"/>
    </row>
    <row r="2177" spans="1:13" x14ac:dyDescent="0.25">
      <c r="A2177" s="24" t="s">
        <v>69</v>
      </c>
      <c r="B2177" s="25"/>
      <c r="C2177" s="25"/>
      <c r="D2177" s="25"/>
      <c r="E2177" s="25"/>
      <c r="F2177" s="26"/>
      <c r="G2177" s="25"/>
      <c r="H2177" s="27"/>
      <c r="J2177" s="13"/>
      <c r="L2177" s="13"/>
      <c r="M2177" s="23"/>
    </row>
    <row r="2178" spans="1:13" x14ac:dyDescent="0.25">
      <c r="A2178" s="24"/>
      <c r="B2178" s="25"/>
      <c r="C2178" s="25"/>
      <c r="D2178" s="25"/>
      <c r="E2178" s="25"/>
      <c r="F2178" s="26"/>
      <c r="G2178" s="25"/>
      <c r="H2178" s="27"/>
      <c r="I2178" s="17"/>
      <c r="J2178" s="19"/>
      <c r="K2178" s="138">
        <v>4.05</v>
      </c>
      <c r="L2178" s="139"/>
      <c r="M2178" s="21">
        <f>K2178*I2168*12</f>
        <v>50373.899999999994</v>
      </c>
    </row>
    <row r="2179" spans="1:13" x14ac:dyDescent="0.25">
      <c r="A2179" s="128" t="s">
        <v>28</v>
      </c>
      <c r="B2179" s="129"/>
      <c r="C2179" s="129"/>
      <c r="D2179" s="129"/>
      <c r="E2179" s="129"/>
      <c r="F2179" s="129"/>
      <c r="G2179" s="129"/>
      <c r="H2179" s="130"/>
      <c r="I2179" s="2" t="s">
        <v>29</v>
      </c>
      <c r="J2179" s="13"/>
      <c r="K2179" s="2"/>
      <c r="L2179" s="13"/>
      <c r="M2179" s="23"/>
    </row>
    <row r="2180" spans="1:13" x14ac:dyDescent="0.25">
      <c r="A2180" s="12"/>
      <c r="B2180" s="2"/>
      <c r="C2180" s="2"/>
      <c r="D2180" s="2"/>
      <c r="E2180" s="2"/>
      <c r="F2180" s="2"/>
      <c r="G2180" s="2"/>
      <c r="H2180" s="13"/>
      <c r="I2180" s="2" t="s">
        <v>30</v>
      </c>
      <c r="J2180" s="13"/>
      <c r="K2180" s="2"/>
      <c r="L2180" s="13"/>
      <c r="M2180" s="23"/>
    </row>
    <row r="2181" spans="1:13" x14ac:dyDescent="0.25">
      <c r="A2181" s="12"/>
      <c r="B2181" s="2"/>
      <c r="C2181" s="2"/>
      <c r="D2181" s="2"/>
      <c r="E2181" s="2"/>
      <c r="F2181" s="2"/>
      <c r="G2181" s="2"/>
      <c r="H2181" s="13"/>
      <c r="I2181" s="2" t="s">
        <v>31</v>
      </c>
      <c r="J2181" s="13"/>
      <c r="K2181" s="108">
        <v>1.1200000000000001</v>
      </c>
      <c r="L2181" s="109"/>
      <c r="M2181" s="23">
        <f>K2181*12*I2168</f>
        <v>13930.560000000001</v>
      </c>
    </row>
    <row r="2182" spans="1:13" x14ac:dyDescent="0.25">
      <c r="A2182" s="12"/>
      <c r="B2182" s="2"/>
      <c r="C2182" s="2"/>
      <c r="D2182" s="2"/>
      <c r="E2182" s="2"/>
      <c r="F2182" s="2"/>
      <c r="G2182" s="2"/>
      <c r="H2182" s="13"/>
      <c r="I2182" s="2" t="s">
        <v>32</v>
      </c>
      <c r="J2182" s="13"/>
      <c r="K2182" s="2"/>
      <c r="L2182" s="13"/>
      <c r="M2182" s="23"/>
    </row>
    <row r="2183" spans="1:13" x14ac:dyDescent="0.25">
      <c r="A2183" s="17"/>
      <c r="B2183" s="18"/>
      <c r="C2183" s="18"/>
      <c r="D2183" s="18"/>
      <c r="E2183" s="18"/>
      <c r="F2183" s="18"/>
      <c r="G2183" s="18"/>
      <c r="H2183" s="19"/>
      <c r="I2183" s="18" t="s">
        <v>33</v>
      </c>
      <c r="J2183" s="19"/>
      <c r="K2183" s="18"/>
      <c r="L2183" s="19"/>
      <c r="M2183" s="21"/>
    </row>
    <row r="2184" spans="1:13" x14ac:dyDescent="0.25">
      <c r="A2184" s="90" t="s">
        <v>34</v>
      </c>
      <c r="B2184" s="91"/>
      <c r="C2184" s="91"/>
      <c r="D2184" s="91"/>
      <c r="E2184" s="91"/>
      <c r="F2184" s="91"/>
      <c r="G2184" s="91"/>
      <c r="H2184" s="92"/>
      <c r="I2184" s="31" t="s">
        <v>46</v>
      </c>
      <c r="J2184" s="32"/>
      <c r="K2184" s="88"/>
      <c r="L2184" s="89"/>
      <c r="M2184" s="33">
        <f>K2184*12*I2168</f>
        <v>0</v>
      </c>
    </row>
    <row r="2185" spans="1:13" x14ac:dyDescent="0.25">
      <c r="A2185" s="131" t="s">
        <v>74</v>
      </c>
      <c r="B2185" s="132"/>
      <c r="C2185" s="132"/>
      <c r="D2185" s="132"/>
      <c r="E2185" s="132"/>
      <c r="F2185" s="132"/>
      <c r="G2185" s="132"/>
      <c r="H2185" s="133"/>
      <c r="I2185" s="52"/>
      <c r="J2185" s="13"/>
      <c r="K2185" s="149">
        <f>K2186+K2192</f>
        <v>1.63</v>
      </c>
      <c r="L2185" s="150"/>
      <c r="M2185" s="53">
        <f>M2186+M2192</f>
        <v>20273.940000000002</v>
      </c>
    </row>
    <row r="2186" spans="1:13" x14ac:dyDescent="0.25">
      <c r="A2186" s="114" t="s">
        <v>75</v>
      </c>
      <c r="B2186" s="115"/>
      <c r="C2186" s="115"/>
      <c r="D2186" s="115"/>
      <c r="E2186" s="115"/>
      <c r="F2186" s="115"/>
      <c r="G2186" s="115"/>
      <c r="H2186" s="116"/>
      <c r="J2186" s="13"/>
      <c r="K2186" s="108">
        <f>K2187+K2188+K2189+K2191</f>
        <v>0.89</v>
      </c>
      <c r="L2186" s="109"/>
      <c r="M2186" s="46">
        <f>M2187+M2188+M2189+M2191</f>
        <v>11069.82</v>
      </c>
    </row>
    <row r="2187" spans="1:13" x14ac:dyDescent="0.25">
      <c r="A2187" s="12" t="s">
        <v>76</v>
      </c>
      <c r="H2187" s="13"/>
      <c r="I2187" t="s">
        <v>77</v>
      </c>
      <c r="J2187" s="13"/>
      <c r="K2187" s="112">
        <v>0.81</v>
      </c>
      <c r="L2187" s="113"/>
      <c r="M2187" s="23">
        <f>K2187*12*I2168</f>
        <v>10074.780000000001</v>
      </c>
    </row>
    <row r="2188" spans="1:13" x14ac:dyDescent="0.25">
      <c r="A2188" s="12" t="s">
        <v>78</v>
      </c>
      <c r="H2188" s="13"/>
      <c r="I2188" t="s">
        <v>79</v>
      </c>
      <c r="J2188" s="13"/>
      <c r="K2188" s="112"/>
      <c r="L2188" s="113"/>
      <c r="M2188" s="23">
        <f>K2188*12*I2168</f>
        <v>0</v>
      </c>
    </row>
    <row r="2189" spans="1:13" x14ac:dyDescent="0.25">
      <c r="A2189" s="12" t="s">
        <v>80</v>
      </c>
      <c r="H2189" s="13"/>
      <c r="I2189" t="s">
        <v>81</v>
      </c>
      <c r="J2189" s="13"/>
      <c r="K2189" s="112">
        <v>0.08</v>
      </c>
      <c r="L2189" s="113"/>
      <c r="M2189" s="23">
        <f>K2189*12*I2168</f>
        <v>995.04</v>
      </c>
    </row>
    <row r="2190" spans="1:13" x14ac:dyDescent="0.25">
      <c r="A2190" s="12" t="s">
        <v>82</v>
      </c>
      <c r="H2190" s="13"/>
      <c r="J2190" s="13"/>
      <c r="L2190" s="13"/>
      <c r="M2190" s="23"/>
    </row>
    <row r="2191" spans="1:13" x14ac:dyDescent="0.25">
      <c r="A2191" s="12" t="s">
        <v>83</v>
      </c>
      <c r="H2191" s="13"/>
      <c r="I2191" t="s">
        <v>84</v>
      </c>
      <c r="J2191" s="13"/>
      <c r="K2191" s="112"/>
      <c r="L2191" s="113"/>
      <c r="M2191" s="23">
        <f>K2191*12*I2168</f>
        <v>0</v>
      </c>
    </row>
    <row r="2192" spans="1:13" x14ac:dyDescent="0.25">
      <c r="A2192" s="114" t="s">
        <v>85</v>
      </c>
      <c r="B2192" s="115"/>
      <c r="C2192" s="115"/>
      <c r="D2192" s="115"/>
      <c r="E2192" s="115"/>
      <c r="F2192" s="115"/>
      <c r="G2192" s="115"/>
      <c r="H2192" s="116"/>
      <c r="J2192" s="13"/>
      <c r="K2192" s="108">
        <f>K2193+K2194+K2195</f>
        <v>0.74</v>
      </c>
      <c r="L2192" s="109"/>
      <c r="M2192" s="46">
        <f>M2193+M2194+M2195</f>
        <v>9204.1200000000008</v>
      </c>
    </row>
    <row r="2193" spans="1:13" x14ac:dyDescent="0.25">
      <c r="A2193" s="12" t="s">
        <v>86</v>
      </c>
      <c r="H2193" s="13"/>
      <c r="I2193" t="s">
        <v>81</v>
      </c>
      <c r="J2193" s="13"/>
      <c r="K2193" s="112">
        <v>0.28000000000000003</v>
      </c>
      <c r="L2193" s="113"/>
      <c r="M2193" s="23">
        <f>K2193*12*I2168</f>
        <v>3482.6400000000003</v>
      </c>
    </row>
    <row r="2194" spans="1:13" x14ac:dyDescent="0.25">
      <c r="A2194" s="12" t="s">
        <v>87</v>
      </c>
      <c r="H2194" s="13"/>
      <c r="I2194" t="s">
        <v>35</v>
      </c>
      <c r="J2194" s="13"/>
      <c r="K2194" s="112">
        <v>0.46</v>
      </c>
      <c r="L2194" s="113"/>
      <c r="M2194" s="23">
        <f>K2194*12*I2168</f>
        <v>5721.4800000000005</v>
      </c>
    </row>
    <row r="2195" spans="1:13" x14ac:dyDescent="0.25">
      <c r="A2195" s="12" t="s">
        <v>88</v>
      </c>
      <c r="H2195" s="13"/>
      <c r="I2195" t="s">
        <v>81</v>
      </c>
      <c r="J2195" s="13"/>
      <c r="K2195" s="138"/>
      <c r="L2195" s="139"/>
      <c r="M2195" s="21">
        <f>K2195*12*I2168</f>
        <v>0</v>
      </c>
    </row>
    <row r="2196" spans="1:13" ht="15.75" x14ac:dyDescent="0.25">
      <c r="A2196" s="85" t="s">
        <v>36</v>
      </c>
      <c r="B2196" s="86"/>
      <c r="C2196" s="86"/>
      <c r="D2196" s="86"/>
      <c r="E2196" s="86"/>
      <c r="F2196" s="86"/>
      <c r="G2196" s="86"/>
      <c r="H2196" s="87"/>
      <c r="I2196" s="34"/>
      <c r="J2196" s="32"/>
      <c r="K2196" s="88"/>
      <c r="L2196" s="89"/>
      <c r="M2196" s="35"/>
    </row>
    <row r="2197" spans="1:13" x14ac:dyDescent="0.25">
      <c r="A2197" s="36" t="s">
        <v>89</v>
      </c>
      <c r="B2197" s="37"/>
      <c r="C2197" s="38"/>
      <c r="D2197" s="38"/>
      <c r="E2197" s="38"/>
      <c r="F2197" s="38"/>
      <c r="G2197" s="38"/>
      <c r="H2197" s="13"/>
      <c r="I2197" s="95" t="s">
        <v>38</v>
      </c>
      <c r="J2197" s="96"/>
      <c r="K2197" s="117">
        <v>0.56999999999999995</v>
      </c>
      <c r="L2197" s="118"/>
      <c r="M2197" s="23">
        <f>K2197*12*I2168</f>
        <v>7089.66</v>
      </c>
    </row>
    <row r="2198" spans="1:13" x14ac:dyDescent="0.25">
      <c r="A2198" s="36" t="s">
        <v>39</v>
      </c>
      <c r="B2198" s="37"/>
      <c r="C2198" s="38"/>
      <c r="D2198" s="38"/>
      <c r="E2198" s="38"/>
      <c r="F2198" s="38"/>
      <c r="G2198" s="38"/>
      <c r="H2198" s="13"/>
      <c r="I2198" s="95" t="s">
        <v>90</v>
      </c>
      <c r="J2198" s="96"/>
      <c r="K2198" s="97">
        <v>1.35</v>
      </c>
      <c r="L2198" s="98"/>
      <c r="M2198" s="23">
        <f>K2198*12*I2168</f>
        <v>16791.300000000003</v>
      </c>
    </row>
    <row r="2199" spans="1:13" x14ac:dyDescent="0.25">
      <c r="A2199" s="36" t="s">
        <v>41</v>
      </c>
      <c r="B2199" s="37"/>
      <c r="C2199" s="38"/>
      <c r="D2199" s="38"/>
      <c r="E2199" s="38"/>
      <c r="F2199" s="38"/>
      <c r="G2199" s="38"/>
      <c r="H2199" s="13"/>
      <c r="I2199" s="39"/>
      <c r="J2199" s="15"/>
      <c r="K2199" s="40"/>
      <c r="L2199" s="41"/>
      <c r="M2199" s="23"/>
    </row>
    <row r="2200" spans="1:13" x14ac:dyDescent="0.25">
      <c r="A2200" s="36" t="s">
        <v>42</v>
      </c>
      <c r="B2200" s="37"/>
      <c r="C2200" s="38"/>
      <c r="D2200" s="38"/>
      <c r="E2200" s="38"/>
      <c r="F2200" s="38"/>
      <c r="G2200" s="38"/>
      <c r="H2200" s="13"/>
      <c r="I2200" s="95" t="s">
        <v>43</v>
      </c>
      <c r="J2200" s="96"/>
      <c r="K2200" s="97">
        <v>0.09</v>
      </c>
      <c r="L2200" s="98"/>
      <c r="M2200" s="23">
        <f>K2200*12*I2168</f>
        <v>1119.42</v>
      </c>
    </row>
    <row r="2201" spans="1:13" x14ac:dyDescent="0.25">
      <c r="A2201" s="36" t="s">
        <v>44</v>
      </c>
      <c r="B2201" s="37"/>
      <c r="C2201" s="38"/>
      <c r="D2201" s="38"/>
      <c r="E2201" s="38"/>
      <c r="F2201" s="38"/>
      <c r="G2201" s="38"/>
      <c r="H2201" s="13"/>
      <c r="I2201" s="39"/>
      <c r="J2201" s="15"/>
      <c r="K2201" s="40"/>
      <c r="L2201" s="41"/>
      <c r="M2201" s="23"/>
    </row>
    <row r="2202" spans="1:13" x14ac:dyDescent="0.25">
      <c r="A2202" s="36" t="s">
        <v>45</v>
      </c>
      <c r="B2202" s="37"/>
      <c r="C2202" s="38"/>
      <c r="D2202" s="38"/>
      <c r="E2202" s="38"/>
      <c r="F2202" s="38"/>
      <c r="G2202" s="38"/>
      <c r="H2202" s="13"/>
      <c r="I2202" s="95" t="s">
        <v>43</v>
      </c>
      <c r="J2202" s="96"/>
      <c r="K2202" s="97">
        <v>0.06</v>
      </c>
      <c r="L2202" s="98"/>
      <c r="M2202" s="23">
        <f>K2202*12*I2168</f>
        <v>746.28</v>
      </c>
    </row>
    <row r="2203" spans="1:13" x14ac:dyDescent="0.25">
      <c r="A2203" s="42" t="s">
        <v>112</v>
      </c>
      <c r="B2203" s="37"/>
      <c r="C2203" s="38"/>
      <c r="D2203" s="38"/>
      <c r="E2203" s="38"/>
      <c r="F2203" s="38"/>
      <c r="G2203" s="38"/>
      <c r="H2203" s="13"/>
      <c r="I2203" s="95" t="s">
        <v>46</v>
      </c>
      <c r="J2203" s="96"/>
      <c r="K2203" s="99">
        <v>0.06</v>
      </c>
      <c r="L2203" s="100"/>
      <c r="M2203" s="21">
        <f>K2203*12*I2168</f>
        <v>746.28</v>
      </c>
    </row>
    <row r="2204" spans="1:13" ht="15.75" x14ac:dyDescent="0.25">
      <c r="A2204" s="85" t="s">
        <v>50</v>
      </c>
      <c r="B2204" s="86"/>
      <c r="C2204" s="86"/>
      <c r="D2204" s="86"/>
      <c r="E2204" s="86"/>
      <c r="F2204" s="86"/>
      <c r="G2204" s="86"/>
      <c r="H2204" s="87"/>
      <c r="I2204" s="34"/>
      <c r="J2204" s="32"/>
      <c r="K2204" s="101">
        <v>5.67</v>
      </c>
      <c r="L2204" s="102"/>
      <c r="M2204" s="35">
        <f>K2204*12*I2168</f>
        <v>70523.459999999992</v>
      </c>
    </row>
    <row r="2205" spans="1:13" x14ac:dyDescent="0.25">
      <c r="A2205" s="90" t="s">
        <v>59</v>
      </c>
      <c r="B2205" s="91"/>
      <c r="C2205" s="91"/>
      <c r="D2205" s="91"/>
      <c r="E2205" s="91"/>
      <c r="F2205" s="91"/>
      <c r="G2205" s="91"/>
      <c r="H2205" s="92"/>
      <c r="J2205" s="47"/>
      <c r="K2205" s="88">
        <f>K2174+K2178+K2181+K2184+K2185+K2204+K2196</f>
        <v>17.399999999999999</v>
      </c>
      <c r="L2205" s="89"/>
      <c r="M2205" s="21">
        <f>M2168+M2181+M2184+M2185+M2196+M2204</f>
        <v>216421.19999999998</v>
      </c>
    </row>
    <row r="2206" spans="1:13" x14ac:dyDescent="0.25">
      <c r="A2206" s="90" t="s">
        <v>60</v>
      </c>
      <c r="B2206" s="91"/>
      <c r="C2206" s="91"/>
      <c r="D2206" s="91"/>
      <c r="E2206" s="91"/>
      <c r="F2206" s="91"/>
      <c r="G2206" s="91"/>
      <c r="H2206" s="92"/>
      <c r="I2206" s="34"/>
      <c r="J2206" s="48"/>
      <c r="K2206" s="110">
        <v>9.36</v>
      </c>
      <c r="L2206" s="111"/>
      <c r="M2206" s="21">
        <f>K2206*12*I2168</f>
        <v>116419.68</v>
      </c>
    </row>
    <row r="2207" spans="1:13" ht="15.75" x14ac:dyDescent="0.25">
      <c r="A2207" s="85" t="s">
        <v>61</v>
      </c>
      <c r="B2207" s="86"/>
      <c r="C2207" s="86"/>
      <c r="D2207" s="86"/>
      <c r="E2207" s="86"/>
      <c r="F2207" s="86"/>
      <c r="G2207" s="86"/>
      <c r="H2207" s="87"/>
      <c r="I2207" s="34"/>
      <c r="J2207" s="32"/>
      <c r="K2207" s="88">
        <v>3.45</v>
      </c>
      <c r="L2207" s="89"/>
      <c r="M2207" s="21">
        <f>K2207*12*I2168</f>
        <v>42911.100000000006</v>
      </c>
    </row>
    <row r="2208" spans="1:13" ht="15.75" x14ac:dyDescent="0.25">
      <c r="A2208" s="85" t="s">
        <v>62</v>
      </c>
      <c r="B2208" s="86"/>
      <c r="C2208" s="86"/>
      <c r="D2208" s="86"/>
      <c r="E2208" s="86"/>
      <c r="F2208" s="86"/>
      <c r="G2208" s="86"/>
      <c r="H2208" s="87"/>
      <c r="I2208" s="34"/>
      <c r="J2208" s="32"/>
      <c r="K2208" s="88">
        <v>0.81</v>
      </c>
      <c r="L2208" s="89"/>
      <c r="M2208" s="21">
        <f>K2208*12*I2168</f>
        <v>10074.780000000001</v>
      </c>
    </row>
    <row r="2209" spans="1:13" x14ac:dyDescent="0.25">
      <c r="A2209" s="90" t="s">
        <v>92</v>
      </c>
      <c r="B2209" s="91"/>
      <c r="C2209" s="91"/>
      <c r="D2209" s="91"/>
      <c r="E2209" s="91"/>
      <c r="F2209" s="91"/>
      <c r="G2209" s="91"/>
      <c r="H2209" s="92"/>
      <c r="I2209" s="34"/>
      <c r="J2209" s="32"/>
      <c r="K2209" s="93">
        <v>1.32</v>
      </c>
      <c r="L2209" s="94"/>
      <c r="M2209" s="21">
        <f>K2209*12*I2168</f>
        <v>16418.16</v>
      </c>
    </row>
    <row r="2210" spans="1:13" ht="15.75" x14ac:dyDescent="0.25">
      <c r="A2210" s="49" t="s">
        <v>93</v>
      </c>
      <c r="B2210" s="50"/>
      <c r="C2210" s="50"/>
      <c r="D2210" s="50"/>
      <c r="E2210" s="50"/>
      <c r="F2210" s="50"/>
      <c r="G2210" s="50"/>
      <c r="H2210" s="51"/>
      <c r="I2210" s="34"/>
      <c r="J2210" s="32"/>
      <c r="K2210" s="88">
        <v>1.31</v>
      </c>
      <c r="L2210" s="89"/>
      <c r="M2210" s="21">
        <f>K2210*12*I2168</f>
        <v>16293.78</v>
      </c>
    </row>
    <row r="2211" spans="1:13" ht="15.75" x14ac:dyDescent="0.25">
      <c r="A2211" s="49" t="s">
        <v>63</v>
      </c>
      <c r="B2211" s="50"/>
      <c r="C2211" s="50"/>
      <c r="D2211" s="50"/>
      <c r="E2211" s="50"/>
      <c r="F2211" s="50"/>
      <c r="G2211" s="50"/>
      <c r="H2211" s="51"/>
      <c r="I2211" s="34"/>
      <c r="J2211" s="32"/>
      <c r="K2211" s="88">
        <v>0.05</v>
      </c>
      <c r="L2211" s="89"/>
      <c r="M2211" s="21">
        <f>K2211*12*I2168</f>
        <v>621.90000000000009</v>
      </c>
    </row>
    <row r="2212" spans="1:13" ht="15.75" x14ac:dyDescent="0.25">
      <c r="A2212" s="49" t="s">
        <v>64</v>
      </c>
      <c r="B2212" s="50"/>
      <c r="C2212" s="50"/>
      <c r="D2212" s="50"/>
      <c r="E2212" s="50"/>
      <c r="F2212" s="50"/>
      <c r="G2212" s="50"/>
      <c r="H2212" s="51"/>
      <c r="I2212" s="34"/>
      <c r="J2212" s="32"/>
      <c r="K2212" s="88">
        <v>0.91</v>
      </c>
      <c r="L2212" s="89"/>
      <c r="M2212" s="21">
        <f>K2212*12*I2168</f>
        <v>11318.58</v>
      </c>
    </row>
    <row r="2213" spans="1:13" x14ac:dyDescent="0.25">
      <c r="A2213" s="90" t="s">
        <v>65</v>
      </c>
      <c r="B2213" s="91"/>
      <c r="C2213" s="91"/>
      <c r="D2213" s="91"/>
      <c r="E2213" s="91"/>
      <c r="F2213" s="91"/>
      <c r="G2213" s="91"/>
      <c r="H2213" s="92"/>
      <c r="I2213" s="34"/>
      <c r="J2213" s="48"/>
      <c r="K2213" s="88">
        <f>K2205+K2207+K2208+K2209+K2206+K2210+K2211+K2212</f>
        <v>34.609999999999992</v>
      </c>
      <c r="L2213" s="89"/>
      <c r="M2213" s="21">
        <f>M2205+M2206+M2207+M2208+M2209+M2210+M2211+M2212</f>
        <v>430479.18000000005</v>
      </c>
    </row>
    <row r="2214" spans="1:13" x14ac:dyDescent="0.25">
      <c r="M2214" s="5"/>
    </row>
    <row r="2215" spans="1:13" x14ac:dyDescent="0.25">
      <c r="A2215" s="119" t="s">
        <v>0</v>
      </c>
      <c r="B2215" s="119"/>
      <c r="C2215" s="119"/>
      <c r="D2215" s="119"/>
      <c r="E2215" s="119"/>
      <c r="F2215" s="119"/>
      <c r="G2215" s="119"/>
      <c r="H2215" s="119"/>
      <c r="I2215" s="119"/>
      <c r="J2215" s="119"/>
      <c r="K2215" s="119"/>
      <c r="L2215" s="119"/>
      <c r="M2215" s="5"/>
    </row>
    <row r="2216" spans="1:13" x14ac:dyDescent="0.25">
      <c r="A2216" s="120" t="s">
        <v>1</v>
      </c>
      <c r="B2216" s="120"/>
      <c r="C2216" s="120"/>
      <c r="D2216" s="120"/>
      <c r="E2216" s="120"/>
      <c r="F2216" s="120"/>
      <c r="G2216" s="120"/>
      <c r="H2216" s="120"/>
      <c r="I2216" s="120"/>
      <c r="J2216" s="120"/>
      <c r="K2216" s="120"/>
      <c r="L2216" s="120"/>
      <c r="M2216" s="120"/>
    </row>
    <row r="2217" spans="1:13" x14ac:dyDescent="0.25">
      <c r="A2217" s="121" t="s">
        <v>146</v>
      </c>
      <c r="B2217" s="121"/>
      <c r="C2217" s="121"/>
      <c r="D2217" s="121"/>
      <c r="E2217" s="121"/>
      <c r="F2217" s="121"/>
      <c r="G2217" s="121"/>
      <c r="H2217" s="121"/>
      <c r="I2217" s="121"/>
      <c r="J2217" s="121"/>
      <c r="K2217" s="121"/>
      <c r="L2217" s="121"/>
      <c r="M2217" s="121"/>
    </row>
    <row r="2218" spans="1:13" x14ac:dyDescent="0.25">
      <c r="A2218" s="6"/>
      <c r="B2218" s="7"/>
      <c r="C2218" s="7" t="s">
        <v>3</v>
      </c>
      <c r="D2218" s="7"/>
      <c r="E2218" s="7"/>
      <c r="F2218" s="7"/>
      <c r="G2218" s="7"/>
      <c r="H2218" s="8"/>
      <c r="I2218" s="7" t="s">
        <v>4</v>
      </c>
      <c r="J2218" s="8"/>
      <c r="K2218" s="9" t="s">
        <v>5</v>
      </c>
      <c r="L2218" s="10"/>
      <c r="M2218" s="11"/>
    </row>
    <row r="2219" spans="1:13" x14ac:dyDescent="0.25">
      <c r="A2219" s="12"/>
      <c r="B2219" s="2"/>
      <c r="C2219" s="2"/>
      <c r="D2219" s="2"/>
      <c r="E2219" s="2"/>
      <c r="F2219" s="2"/>
      <c r="G2219" s="2"/>
      <c r="H2219" s="13"/>
      <c r="I2219" s="2"/>
      <c r="J2219" s="13"/>
      <c r="K2219" s="14" t="s">
        <v>7</v>
      </c>
      <c r="L2219" s="15"/>
      <c r="M2219" s="16" t="s">
        <v>8</v>
      </c>
    </row>
    <row r="2220" spans="1:13" x14ac:dyDescent="0.25">
      <c r="A2220" s="17"/>
      <c r="B2220" s="18"/>
      <c r="C2220" s="18"/>
      <c r="D2220" s="18"/>
      <c r="E2220" s="18"/>
      <c r="F2220" s="18"/>
      <c r="G2220" s="18"/>
      <c r="H2220" s="19"/>
      <c r="I2220" s="122" t="s">
        <v>9</v>
      </c>
      <c r="J2220" s="123"/>
      <c r="K2220" s="18" t="s">
        <v>10</v>
      </c>
      <c r="L2220" s="19"/>
      <c r="M2220" s="20" t="s">
        <v>11</v>
      </c>
    </row>
    <row r="2221" spans="1:13" x14ac:dyDescent="0.25">
      <c r="A2221" s="90" t="s">
        <v>12</v>
      </c>
      <c r="B2221" s="91"/>
      <c r="C2221" s="91"/>
      <c r="D2221" s="91"/>
      <c r="E2221" s="91"/>
      <c r="F2221" s="91"/>
      <c r="G2221" s="91"/>
      <c r="H2221" s="92"/>
      <c r="I2221" s="124">
        <v>1441.5</v>
      </c>
      <c r="J2221" s="125"/>
      <c r="K2221" s="126">
        <f>K2227+K2234</f>
        <v>8.98</v>
      </c>
      <c r="L2221" s="145"/>
      <c r="M2221" s="21">
        <f>M2227+M2234</f>
        <v>155336.03999999998</v>
      </c>
    </row>
    <row r="2222" spans="1:13" x14ac:dyDescent="0.25">
      <c r="A2222" s="22" t="s">
        <v>13</v>
      </c>
      <c r="F2222" s="2"/>
      <c r="H2222" s="13"/>
      <c r="J2222" s="13"/>
      <c r="L2222" s="13"/>
      <c r="M2222" s="23"/>
    </row>
    <row r="2223" spans="1:13" x14ac:dyDescent="0.25">
      <c r="A2223" s="22" t="s">
        <v>14</v>
      </c>
      <c r="F2223" s="2"/>
      <c r="H2223" s="13"/>
      <c r="J2223" s="13"/>
      <c r="L2223" s="13"/>
      <c r="M2223" s="23"/>
    </row>
    <row r="2224" spans="1:13" x14ac:dyDescent="0.25">
      <c r="A2224" s="24" t="s">
        <v>15</v>
      </c>
      <c r="B2224" s="25"/>
      <c r="C2224" s="25"/>
      <c r="D2224" s="25"/>
      <c r="E2224" s="25"/>
      <c r="F2224" s="26"/>
      <c r="G2224" s="25"/>
      <c r="H2224" s="27"/>
      <c r="J2224" s="13"/>
      <c r="L2224" s="13"/>
      <c r="M2224" s="23"/>
    </row>
    <row r="2225" spans="1:13" x14ac:dyDescent="0.25">
      <c r="A2225" s="24" t="s">
        <v>16</v>
      </c>
      <c r="B2225" s="25"/>
      <c r="C2225" s="25"/>
      <c r="D2225" s="25"/>
      <c r="E2225" s="25"/>
      <c r="F2225" s="26"/>
      <c r="G2225" s="25"/>
      <c r="H2225" s="27"/>
      <c r="J2225" s="13"/>
      <c r="L2225" s="13"/>
      <c r="M2225" s="23"/>
    </row>
    <row r="2226" spans="1:13" x14ac:dyDescent="0.25">
      <c r="A2226" s="24" t="s">
        <v>17</v>
      </c>
      <c r="B2226" s="25"/>
      <c r="C2226" s="25"/>
      <c r="D2226" s="25"/>
      <c r="E2226" s="25"/>
      <c r="F2226" s="26"/>
      <c r="G2226" s="25"/>
      <c r="H2226" s="27"/>
      <c r="J2226" s="13"/>
      <c r="L2226" s="13"/>
      <c r="M2226" s="23"/>
    </row>
    <row r="2227" spans="1:13" x14ac:dyDescent="0.25">
      <c r="A2227" s="24" t="s">
        <v>18</v>
      </c>
      <c r="B2227" s="25"/>
      <c r="C2227" s="25"/>
      <c r="D2227" s="25"/>
      <c r="E2227" s="25"/>
      <c r="F2227" s="26"/>
      <c r="G2227" s="25"/>
      <c r="H2227" s="27"/>
      <c r="J2227" s="13"/>
      <c r="K2227" s="112">
        <v>4.93</v>
      </c>
      <c r="L2227" s="113"/>
      <c r="M2227" s="23">
        <f>K2227*I2221*12</f>
        <v>85279.139999999985</v>
      </c>
    </row>
    <row r="2228" spans="1:13" x14ac:dyDescent="0.25">
      <c r="A2228" s="24" t="s">
        <v>19</v>
      </c>
      <c r="B2228" s="25"/>
      <c r="C2228" s="25"/>
      <c r="D2228" s="25"/>
      <c r="E2228" s="25"/>
      <c r="F2228" s="26"/>
      <c r="G2228" s="25"/>
      <c r="H2228" s="27"/>
      <c r="J2228" s="13"/>
      <c r="L2228" s="13"/>
      <c r="M2228" s="23"/>
    </row>
    <row r="2229" spans="1:13" x14ac:dyDescent="0.25">
      <c r="A2229" s="24" t="s">
        <v>20</v>
      </c>
      <c r="B2229" s="25"/>
      <c r="C2229" s="25"/>
      <c r="D2229" s="25"/>
      <c r="E2229" s="25"/>
      <c r="F2229" s="26"/>
      <c r="G2229" s="25"/>
      <c r="H2229" s="27"/>
      <c r="J2229" s="13"/>
      <c r="L2229" s="13"/>
      <c r="M2229" s="23"/>
    </row>
    <row r="2230" spans="1:13" x14ac:dyDescent="0.25">
      <c r="A2230" s="24" t="s">
        <v>21</v>
      </c>
      <c r="B2230" s="25"/>
      <c r="C2230" s="25"/>
      <c r="D2230" s="25"/>
      <c r="E2230" s="25"/>
      <c r="F2230" s="26"/>
      <c r="G2230" s="25"/>
      <c r="H2230" s="27"/>
      <c r="J2230" s="13"/>
      <c r="L2230" s="13"/>
      <c r="M2230" s="23"/>
    </row>
    <row r="2231" spans="1:13" x14ac:dyDescent="0.25">
      <c r="A2231" s="22" t="s">
        <v>22</v>
      </c>
      <c r="B2231" s="25"/>
      <c r="C2231" s="25"/>
      <c r="D2231" s="25"/>
      <c r="E2231" s="25"/>
      <c r="F2231" s="26"/>
      <c r="G2231" s="25"/>
      <c r="H2231" s="27"/>
      <c r="J2231" s="13"/>
      <c r="L2231" s="13"/>
      <c r="M2231" s="23"/>
    </row>
    <row r="2232" spans="1:13" x14ac:dyDescent="0.25">
      <c r="A2232" s="24" t="s">
        <v>23</v>
      </c>
      <c r="B2232" s="25"/>
      <c r="C2232" s="25"/>
      <c r="D2232" s="25"/>
      <c r="E2232" s="25"/>
      <c r="F2232" s="26"/>
      <c r="G2232" s="25"/>
      <c r="H2232" s="27"/>
      <c r="J2232" s="13"/>
      <c r="L2232" s="13"/>
      <c r="M2232" s="23"/>
    </row>
    <row r="2233" spans="1:13" x14ac:dyDescent="0.25">
      <c r="A2233" s="24" t="s">
        <v>24</v>
      </c>
      <c r="B2233" s="25"/>
      <c r="C2233" s="25"/>
      <c r="D2233" s="25"/>
      <c r="E2233" s="25"/>
      <c r="F2233" s="26"/>
      <c r="G2233" s="25"/>
      <c r="H2233" s="27"/>
      <c r="J2233" s="13"/>
      <c r="L2233" s="13"/>
      <c r="M2233" s="23"/>
    </row>
    <row r="2234" spans="1:13" x14ac:dyDescent="0.25">
      <c r="A2234" s="24" t="s">
        <v>25</v>
      </c>
      <c r="B2234" s="25"/>
      <c r="C2234" s="25"/>
      <c r="D2234" s="25"/>
      <c r="E2234" s="25"/>
      <c r="F2234" s="26"/>
      <c r="G2234" s="25"/>
      <c r="H2234" s="27"/>
      <c r="J2234" s="13"/>
      <c r="K2234" s="112">
        <v>4.05</v>
      </c>
      <c r="L2234" s="113"/>
      <c r="M2234" s="23">
        <f>K2234*I2221*12</f>
        <v>70056.899999999994</v>
      </c>
    </row>
    <row r="2235" spans="1:13" x14ac:dyDescent="0.25">
      <c r="A2235" s="24" t="s">
        <v>26</v>
      </c>
      <c r="B2235" s="25"/>
      <c r="C2235" s="25"/>
      <c r="D2235" s="25"/>
      <c r="E2235" s="25"/>
      <c r="F2235" s="26"/>
      <c r="G2235" s="25"/>
      <c r="H2235" s="27"/>
      <c r="J2235" s="13"/>
      <c r="L2235" s="13"/>
      <c r="M2235" s="23"/>
    </row>
    <row r="2236" spans="1:13" x14ac:dyDescent="0.25">
      <c r="A2236" s="28" t="s">
        <v>27</v>
      </c>
      <c r="B2236" s="29"/>
      <c r="C2236" s="29"/>
      <c r="D2236" s="29"/>
      <c r="E2236" s="29"/>
      <c r="F2236" s="29"/>
      <c r="G2236" s="29"/>
      <c r="H2236" s="30"/>
      <c r="I2236" s="18"/>
      <c r="J2236" s="19"/>
      <c r="K2236" s="18"/>
      <c r="L2236" s="19"/>
      <c r="M2236" s="21"/>
    </row>
    <row r="2237" spans="1:13" x14ac:dyDescent="0.25">
      <c r="A2237" s="128" t="s">
        <v>28</v>
      </c>
      <c r="B2237" s="129"/>
      <c r="C2237" s="129"/>
      <c r="D2237" s="129"/>
      <c r="E2237" s="129"/>
      <c r="F2237" s="129"/>
      <c r="G2237" s="129"/>
      <c r="H2237" s="130"/>
      <c r="I2237" s="2" t="s">
        <v>29</v>
      </c>
      <c r="J2237" s="13"/>
      <c r="K2237" s="2"/>
      <c r="L2237" s="13"/>
      <c r="M2237" s="23"/>
    </row>
    <row r="2238" spans="1:13" x14ac:dyDescent="0.25">
      <c r="A2238" s="12"/>
      <c r="B2238" s="2"/>
      <c r="C2238" s="2"/>
      <c r="D2238" s="2"/>
      <c r="E2238" s="2"/>
      <c r="F2238" s="2"/>
      <c r="G2238" s="2"/>
      <c r="H2238" s="13"/>
      <c r="I2238" s="2" t="s">
        <v>30</v>
      </c>
      <c r="J2238" s="13"/>
      <c r="K2238" s="2"/>
      <c r="L2238" s="13"/>
      <c r="M2238" s="23"/>
    </row>
    <row r="2239" spans="1:13" x14ac:dyDescent="0.25">
      <c r="A2239" s="12"/>
      <c r="B2239" s="2"/>
      <c r="C2239" s="2"/>
      <c r="D2239" s="2"/>
      <c r="E2239" s="2"/>
      <c r="F2239" s="2"/>
      <c r="G2239" s="2"/>
      <c r="H2239" s="13"/>
      <c r="I2239" s="2" t="s">
        <v>31</v>
      </c>
      <c r="J2239" s="13"/>
      <c r="K2239" s="108">
        <v>1.1200000000000001</v>
      </c>
      <c r="L2239" s="109"/>
      <c r="M2239" s="23">
        <f>K2239*12*I2221</f>
        <v>19373.760000000002</v>
      </c>
    </row>
    <row r="2240" spans="1:13" x14ac:dyDescent="0.25">
      <c r="A2240" s="12"/>
      <c r="B2240" s="2"/>
      <c r="C2240" s="2"/>
      <c r="D2240" s="2"/>
      <c r="E2240" s="2"/>
      <c r="F2240" s="2"/>
      <c r="G2240" s="2"/>
      <c r="H2240" s="13"/>
      <c r="I2240" s="2" t="s">
        <v>32</v>
      </c>
      <c r="J2240" s="13"/>
      <c r="K2240" s="2"/>
      <c r="L2240" s="13"/>
      <c r="M2240" s="23"/>
    </row>
    <row r="2241" spans="1:13" x14ac:dyDescent="0.25">
      <c r="A2241" s="17"/>
      <c r="B2241" s="18"/>
      <c r="C2241" s="18"/>
      <c r="D2241" s="18"/>
      <c r="E2241" s="18"/>
      <c r="F2241" s="18"/>
      <c r="G2241" s="18"/>
      <c r="H2241" s="19"/>
      <c r="I2241" s="18" t="s">
        <v>33</v>
      </c>
      <c r="J2241" s="19"/>
      <c r="K2241" s="18"/>
      <c r="L2241" s="19"/>
      <c r="M2241" s="21"/>
    </row>
    <row r="2242" spans="1:13" x14ac:dyDescent="0.25">
      <c r="A2242" s="131" t="s">
        <v>74</v>
      </c>
      <c r="B2242" s="132"/>
      <c r="C2242" s="132"/>
      <c r="D2242" s="132"/>
      <c r="E2242" s="132"/>
      <c r="F2242" s="132"/>
      <c r="G2242" s="132"/>
      <c r="H2242" s="133"/>
      <c r="I2242" s="52"/>
      <c r="J2242" s="13"/>
      <c r="K2242" s="149">
        <f>K2243+K2251</f>
        <v>1.8900000000000001</v>
      </c>
      <c r="L2242" s="150"/>
      <c r="M2242" s="53">
        <f>M2243+M2251</f>
        <v>32693.22</v>
      </c>
    </row>
    <row r="2243" spans="1:13" x14ac:dyDescent="0.25">
      <c r="A2243" s="114" t="s">
        <v>75</v>
      </c>
      <c r="B2243" s="115"/>
      <c r="C2243" s="115"/>
      <c r="D2243" s="115"/>
      <c r="E2243" s="115"/>
      <c r="F2243" s="115"/>
      <c r="G2243" s="115"/>
      <c r="H2243" s="116"/>
      <c r="J2243" s="13"/>
      <c r="K2243" s="108">
        <f>K2244+K2245+K2246+K2248+K2250</f>
        <v>1.1100000000000001</v>
      </c>
      <c r="L2243" s="109"/>
      <c r="M2243" s="46">
        <f>M2244+M2245+M2246+M2248+M2250</f>
        <v>19200.78</v>
      </c>
    </row>
    <row r="2244" spans="1:13" x14ac:dyDescent="0.25">
      <c r="A2244" s="12" t="s">
        <v>76</v>
      </c>
      <c r="H2244" s="13"/>
      <c r="I2244" t="s">
        <v>77</v>
      </c>
      <c r="J2244" s="13"/>
      <c r="K2244" s="112">
        <v>0.39</v>
      </c>
      <c r="L2244" s="113"/>
      <c r="M2244" s="23">
        <f>K2244*12*I2221</f>
        <v>6746.2199999999993</v>
      </c>
    </row>
    <row r="2245" spans="1:13" x14ac:dyDescent="0.25">
      <c r="A2245" s="12" t="s">
        <v>78</v>
      </c>
      <c r="H2245" s="13"/>
      <c r="I2245" t="s">
        <v>79</v>
      </c>
      <c r="J2245" s="13"/>
      <c r="K2245" s="112">
        <v>0.18</v>
      </c>
      <c r="L2245" s="113"/>
      <c r="M2245" s="23">
        <f>K2245*12*I2221</f>
        <v>3113.6400000000003</v>
      </c>
    </row>
    <row r="2246" spans="1:13" x14ac:dyDescent="0.25">
      <c r="A2246" s="12" t="s">
        <v>80</v>
      </c>
      <c r="H2246" s="13"/>
      <c r="I2246" t="s">
        <v>81</v>
      </c>
      <c r="J2246" s="13"/>
      <c r="K2246" s="112">
        <v>0.08</v>
      </c>
      <c r="L2246" s="113"/>
      <c r="M2246" s="23">
        <f>K2246*12*I2221</f>
        <v>1383.84</v>
      </c>
    </row>
    <row r="2247" spans="1:13" x14ac:dyDescent="0.25">
      <c r="A2247" s="12" t="s">
        <v>82</v>
      </c>
      <c r="H2247" s="13"/>
      <c r="J2247" s="13"/>
      <c r="L2247" s="13"/>
      <c r="M2247" s="23"/>
    </row>
    <row r="2248" spans="1:13" x14ac:dyDescent="0.25">
      <c r="A2248" s="12" t="s">
        <v>97</v>
      </c>
      <c r="H2248" s="13"/>
      <c r="I2248" t="s">
        <v>98</v>
      </c>
      <c r="J2248" s="13"/>
      <c r="K2248" s="112">
        <v>0.42</v>
      </c>
      <c r="L2248" s="113"/>
      <c r="M2248" s="23">
        <f>K2248*12*I2221</f>
        <v>7265.16</v>
      </c>
    </row>
    <row r="2249" spans="1:13" x14ac:dyDescent="0.25">
      <c r="A2249" s="12" t="s">
        <v>99</v>
      </c>
      <c r="H2249" s="13"/>
      <c r="I2249" t="s">
        <v>100</v>
      </c>
      <c r="J2249" s="13"/>
      <c r="L2249" s="13"/>
      <c r="M2249" s="23"/>
    </row>
    <row r="2250" spans="1:13" x14ac:dyDescent="0.25">
      <c r="A2250" s="12" t="s">
        <v>101</v>
      </c>
      <c r="H2250" s="13"/>
      <c r="I2250" t="s">
        <v>84</v>
      </c>
      <c r="J2250" s="13"/>
      <c r="K2250" s="112">
        <v>0.04</v>
      </c>
      <c r="L2250" s="113"/>
      <c r="M2250" s="23">
        <f>K2250*12*I2221</f>
        <v>691.92</v>
      </c>
    </row>
    <row r="2251" spans="1:13" x14ac:dyDescent="0.25">
      <c r="A2251" s="114" t="s">
        <v>85</v>
      </c>
      <c r="B2251" s="115"/>
      <c r="C2251" s="115"/>
      <c r="D2251" s="115"/>
      <c r="E2251" s="115"/>
      <c r="F2251" s="115"/>
      <c r="G2251" s="115"/>
      <c r="H2251" s="116"/>
      <c r="J2251" s="13"/>
      <c r="K2251" s="108">
        <f>K2252+K2253+K2254+K2255</f>
        <v>0.78</v>
      </c>
      <c r="L2251" s="109"/>
      <c r="M2251" s="46">
        <f>M2252+M2253+M2254+M2255</f>
        <v>13492.44</v>
      </c>
    </row>
    <row r="2252" spans="1:13" x14ac:dyDescent="0.25">
      <c r="A2252" s="12" t="s">
        <v>102</v>
      </c>
      <c r="H2252" s="13"/>
      <c r="I2252" t="s">
        <v>81</v>
      </c>
      <c r="J2252" s="13"/>
      <c r="K2252" s="112">
        <v>0.22</v>
      </c>
      <c r="L2252" s="113"/>
      <c r="M2252" s="23">
        <f>K2252*12*I2221</f>
        <v>3805.5600000000004</v>
      </c>
    </row>
    <row r="2253" spans="1:13" x14ac:dyDescent="0.25">
      <c r="A2253" s="12" t="s">
        <v>103</v>
      </c>
      <c r="H2253" s="13"/>
      <c r="I2253" t="s">
        <v>104</v>
      </c>
      <c r="J2253" s="13"/>
      <c r="K2253" s="112">
        <v>0.06</v>
      </c>
      <c r="L2253" s="113"/>
      <c r="M2253" s="23">
        <f>K2253*12*I2221</f>
        <v>1037.8799999999999</v>
      </c>
    </row>
    <row r="2254" spans="1:13" x14ac:dyDescent="0.25">
      <c r="A2254" s="12" t="s">
        <v>105</v>
      </c>
      <c r="H2254" s="13"/>
      <c r="I2254" t="s">
        <v>35</v>
      </c>
      <c r="J2254" s="13"/>
      <c r="K2254" s="112">
        <v>0.46</v>
      </c>
      <c r="L2254" s="113"/>
      <c r="M2254" s="23">
        <f>K2254*12*I2221</f>
        <v>7957.0800000000008</v>
      </c>
    </row>
    <row r="2255" spans="1:13" x14ac:dyDescent="0.25">
      <c r="A2255" s="12" t="s">
        <v>106</v>
      </c>
      <c r="H2255" s="13"/>
      <c r="I2255" t="s">
        <v>81</v>
      </c>
      <c r="J2255" s="13"/>
      <c r="K2255" s="138">
        <v>0.04</v>
      </c>
      <c r="L2255" s="139"/>
      <c r="M2255" s="21">
        <f>K2255*12*I2221</f>
        <v>691.92</v>
      </c>
    </row>
    <row r="2256" spans="1:13" ht="15.75" x14ac:dyDescent="0.25">
      <c r="A2256" s="85" t="s">
        <v>36</v>
      </c>
      <c r="B2256" s="86"/>
      <c r="C2256" s="86"/>
      <c r="D2256" s="86"/>
      <c r="E2256" s="86"/>
      <c r="F2256" s="86"/>
      <c r="G2256" s="86"/>
      <c r="H2256" s="87"/>
      <c r="I2256" s="34"/>
      <c r="J2256" s="32"/>
      <c r="K2256" s="88">
        <f>K2257+K2258+K2260+K2262+K2263</f>
        <v>0.53</v>
      </c>
      <c r="L2256" s="89"/>
      <c r="M2256" s="35">
        <f>M2257+M2258+M2260+M2262+M2263</f>
        <v>9167.94</v>
      </c>
    </row>
    <row r="2257" spans="1:13" x14ac:dyDescent="0.25">
      <c r="A2257" s="36" t="s">
        <v>37</v>
      </c>
      <c r="B2257" s="37"/>
      <c r="C2257" s="38"/>
      <c r="D2257" s="38"/>
      <c r="E2257" s="38"/>
      <c r="F2257" s="38"/>
      <c r="G2257" s="38"/>
      <c r="H2257" s="13"/>
      <c r="I2257" s="95" t="s">
        <v>38</v>
      </c>
      <c r="J2257" s="96"/>
      <c r="K2257" s="117">
        <v>0.37</v>
      </c>
      <c r="L2257" s="118"/>
      <c r="M2257" s="23">
        <f>K2257*12*I2221</f>
        <v>6400.2599999999993</v>
      </c>
    </row>
    <row r="2258" spans="1:13" x14ac:dyDescent="0.25">
      <c r="A2258" s="36" t="s">
        <v>39</v>
      </c>
      <c r="B2258" s="37"/>
      <c r="C2258" s="38"/>
      <c r="D2258" s="38"/>
      <c r="E2258" s="38"/>
      <c r="F2258" s="38"/>
      <c r="G2258" s="38"/>
      <c r="H2258" s="13"/>
      <c r="I2258" s="95" t="s">
        <v>40</v>
      </c>
      <c r="J2258" s="96"/>
      <c r="K2258" s="97">
        <v>0.06</v>
      </c>
      <c r="L2258" s="98"/>
      <c r="M2258" s="23">
        <f>K2258*12*I2221</f>
        <v>1037.8799999999999</v>
      </c>
    </row>
    <row r="2259" spans="1:13" x14ac:dyDescent="0.25">
      <c r="A2259" s="36" t="s">
        <v>41</v>
      </c>
      <c r="B2259" s="37"/>
      <c r="C2259" s="38"/>
      <c r="D2259" s="38"/>
      <c r="E2259" s="38"/>
      <c r="F2259" s="38"/>
      <c r="G2259" s="38"/>
      <c r="H2259" s="13"/>
      <c r="I2259" s="39"/>
      <c r="J2259" s="15"/>
      <c r="K2259" s="40"/>
      <c r="L2259" s="41"/>
      <c r="M2259" s="23"/>
    </row>
    <row r="2260" spans="1:13" x14ac:dyDescent="0.25">
      <c r="A2260" s="36" t="s">
        <v>42</v>
      </c>
      <c r="B2260" s="37"/>
      <c r="C2260" s="38"/>
      <c r="D2260" s="38"/>
      <c r="E2260" s="38"/>
      <c r="F2260" s="38"/>
      <c r="G2260" s="38"/>
      <c r="H2260" s="13"/>
      <c r="I2260" s="95" t="s">
        <v>43</v>
      </c>
      <c r="J2260" s="96"/>
      <c r="K2260" s="97">
        <v>0.04</v>
      </c>
      <c r="L2260" s="98"/>
      <c r="M2260" s="23">
        <f>K2260*12*I2221</f>
        <v>691.92</v>
      </c>
    </row>
    <row r="2261" spans="1:13" x14ac:dyDescent="0.25">
      <c r="A2261" s="36" t="s">
        <v>44</v>
      </c>
      <c r="B2261" s="37"/>
      <c r="C2261" s="38"/>
      <c r="D2261" s="38"/>
      <c r="E2261" s="38"/>
      <c r="F2261" s="38"/>
      <c r="G2261" s="38"/>
      <c r="H2261" s="13"/>
      <c r="I2261" s="39"/>
      <c r="J2261" s="15"/>
      <c r="K2261" s="40"/>
      <c r="L2261" s="41"/>
      <c r="M2261" s="23"/>
    </row>
    <row r="2262" spans="1:13" x14ac:dyDescent="0.25">
      <c r="A2262" s="36" t="s">
        <v>45</v>
      </c>
      <c r="B2262" s="37"/>
      <c r="C2262" s="38"/>
      <c r="D2262" s="38"/>
      <c r="E2262" s="38"/>
      <c r="F2262" s="38"/>
      <c r="G2262" s="38"/>
      <c r="H2262" s="13"/>
      <c r="I2262" s="95" t="s">
        <v>46</v>
      </c>
      <c r="J2262" s="96"/>
      <c r="K2262" s="97">
        <v>0.03</v>
      </c>
      <c r="L2262" s="98"/>
      <c r="M2262" s="23">
        <f>K2262*12*I2221</f>
        <v>518.93999999999994</v>
      </c>
    </row>
    <row r="2263" spans="1:13" x14ac:dyDescent="0.25">
      <c r="A2263" s="42" t="s">
        <v>47</v>
      </c>
      <c r="B2263" s="37"/>
      <c r="C2263" s="38"/>
      <c r="D2263" s="38"/>
      <c r="E2263" s="38"/>
      <c r="F2263" s="38"/>
      <c r="G2263" s="38"/>
      <c r="H2263" s="13"/>
      <c r="I2263" s="95" t="s">
        <v>46</v>
      </c>
      <c r="J2263" s="96"/>
      <c r="K2263" s="99">
        <v>0.03</v>
      </c>
      <c r="L2263" s="100"/>
      <c r="M2263" s="21">
        <f>K2263*12*I2221</f>
        <v>518.93999999999994</v>
      </c>
    </row>
    <row r="2264" spans="1:13" ht="15.75" x14ac:dyDescent="0.25">
      <c r="A2264" s="85" t="s">
        <v>48</v>
      </c>
      <c r="B2264" s="86"/>
      <c r="C2264" s="86"/>
      <c r="D2264" s="86"/>
      <c r="E2264" s="86"/>
      <c r="F2264" s="86"/>
      <c r="G2264" s="86"/>
      <c r="H2264" s="87"/>
      <c r="I2264" s="34" t="s">
        <v>49</v>
      </c>
      <c r="J2264" s="32"/>
      <c r="K2264" s="101">
        <v>0.16</v>
      </c>
      <c r="L2264" s="102"/>
      <c r="M2264" s="35">
        <f>K2264*12*I2221</f>
        <v>2767.68</v>
      </c>
    </row>
    <row r="2265" spans="1:13" ht="15.75" x14ac:dyDescent="0.25">
      <c r="A2265" s="103" t="s">
        <v>50</v>
      </c>
      <c r="B2265" s="104"/>
      <c r="C2265" s="104"/>
      <c r="D2265" s="104"/>
      <c r="E2265" s="104"/>
      <c r="F2265" s="104"/>
      <c r="G2265" s="104"/>
      <c r="H2265" s="105"/>
      <c r="J2265" s="13"/>
      <c r="K2265" s="136"/>
      <c r="L2265" s="137"/>
      <c r="M2265" s="23"/>
    </row>
    <row r="2266" spans="1:13" x14ac:dyDescent="0.25">
      <c r="A2266" s="12" t="s">
        <v>51</v>
      </c>
      <c r="D2266" s="5"/>
      <c r="H2266" s="13"/>
      <c r="J2266" s="13"/>
      <c r="K2266" s="43"/>
      <c r="L2266" s="44"/>
      <c r="M2266" s="23"/>
    </row>
    <row r="2267" spans="1:13" x14ac:dyDescent="0.25">
      <c r="A2267" s="12" t="s">
        <v>52</v>
      </c>
      <c r="D2267" s="5"/>
      <c r="H2267" s="13"/>
      <c r="J2267" s="13"/>
      <c r="K2267" s="43"/>
      <c r="L2267" s="44"/>
      <c r="M2267" s="23"/>
    </row>
    <row r="2268" spans="1:13" x14ac:dyDescent="0.25">
      <c r="A2268" s="12" t="s">
        <v>53</v>
      </c>
      <c r="D2268" s="5"/>
      <c r="H2268" s="13"/>
      <c r="J2268" s="13"/>
      <c r="K2268" s="43"/>
      <c r="L2268" s="44"/>
      <c r="M2268" s="23"/>
    </row>
    <row r="2269" spans="1:13" x14ac:dyDescent="0.25">
      <c r="A2269" s="12" t="s">
        <v>54</v>
      </c>
      <c r="D2269" s="5"/>
      <c r="F2269" s="45"/>
      <c r="H2269" s="13"/>
      <c r="J2269" s="13"/>
      <c r="K2269" s="43"/>
      <c r="L2269" s="44"/>
      <c r="M2269" s="23"/>
    </row>
    <row r="2270" spans="1:13" x14ac:dyDescent="0.25">
      <c r="A2270" s="12" t="s">
        <v>55</v>
      </c>
      <c r="H2270" s="13"/>
      <c r="J2270" s="13"/>
      <c r="K2270" s="108">
        <f>2.51+3</f>
        <v>5.51</v>
      </c>
      <c r="L2270" s="109"/>
      <c r="M2270" s="46">
        <f>K2270*12*I2221</f>
        <v>95311.98000000001</v>
      </c>
    </row>
    <row r="2271" spans="1:13" x14ac:dyDescent="0.25">
      <c r="A2271" s="12" t="s">
        <v>56</v>
      </c>
      <c r="H2271" s="13"/>
      <c r="J2271" s="13"/>
      <c r="L2271" s="13"/>
      <c r="M2271" s="23"/>
    </row>
    <row r="2272" spans="1:13" x14ac:dyDescent="0.25">
      <c r="A2272" s="12" t="s">
        <v>57</v>
      </c>
      <c r="H2272" s="13"/>
      <c r="J2272" s="13"/>
      <c r="L2272" s="13"/>
      <c r="M2272" s="23"/>
    </row>
    <row r="2273" spans="1:13" x14ac:dyDescent="0.25">
      <c r="A2273" s="17" t="s">
        <v>58</v>
      </c>
      <c r="B2273" s="18"/>
      <c r="C2273" s="18"/>
      <c r="D2273" s="18"/>
      <c r="E2273" s="18"/>
      <c r="F2273" s="18"/>
      <c r="G2273" s="18"/>
      <c r="H2273" s="19"/>
      <c r="I2273" s="18"/>
      <c r="J2273" s="19"/>
      <c r="K2273" s="18"/>
      <c r="L2273" s="19"/>
      <c r="M2273" s="21"/>
    </row>
    <row r="2274" spans="1:13" x14ac:dyDescent="0.25">
      <c r="A2274" s="90" t="s">
        <v>59</v>
      </c>
      <c r="B2274" s="91"/>
      <c r="C2274" s="91"/>
      <c r="D2274" s="91"/>
      <c r="E2274" s="91"/>
      <c r="F2274" s="91"/>
      <c r="G2274" s="91"/>
      <c r="H2274" s="92"/>
      <c r="J2274" s="47"/>
      <c r="K2274" s="88">
        <f>K2227+K2234+K2239+K2242+K2264+K2256+K2270</f>
        <v>18.190000000000001</v>
      </c>
      <c r="L2274" s="89"/>
      <c r="M2274" s="21">
        <f>M2221+M2239+M2242+M2256+M2264+M2270</f>
        <v>314650.62</v>
      </c>
    </row>
    <row r="2275" spans="1:13" x14ac:dyDescent="0.25">
      <c r="A2275" s="90" t="s">
        <v>60</v>
      </c>
      <c r="B2275" s="91"/>
      <c r="C2275" s="91"/>
      <c r="D2275" s="91"/>
      <c r="E2275" s="91"/>
      <c r="F2275" s="91"/>
      <c r="G2275" s="91"/>
      <c r="H2275" s="92"/>
      <c r="I2275" s="34"/>
      <c r="J2275" s="48"/>
      <c r="K2275" s="110">
        <v>30.38</v>
      </c>
      <c r="L2275" s="111"/>
      <c r="M2275" s="21">
        <f>K2275*12*I2221</f>
        <v>525513.24</v>
      </c>
    </row>
    <row r="2276" spans="1:13" ht="15.75" x14ac:dyDescent="0.25">
      <c r="A2276" s="85" t="s">
        <v>61</v>
      </c>
      <c r="B2276" s="86"/>
      <c r="C2276" s="86"/>
      <c r="D2276" s="86"/>
      <c r="E2276" s="86"/>
      <c r="F2276" s="86"/>
      <c r="G2276" s="86"/>
      <c r="H2276" s="87"/>
      <c r="I2276" s="34"/>
      <c r="J2276" s="32"/>
      <c r="K2276" s="88">
        <v>3.45</v>
      </c>
      <c r="L2276" s="89"/>
      <c r="M2276" s="21">
        <f>K2276*12*I2221</f>
        <v>59678.100000000006</v>
      </c>
    </row>
    <row r="2277" spans="1:13" ht="15.75" x14ac:dyDescent="0.25">
      <c r="A2277" s="85" t="s">
        <v>62</v>
      </c>
      <c r="B2277" s="86"/>
      <c r="C2277" s="86"/>
      <c r="D2277" s="86"/>
      <c r="E2277" s="86"/>
      <c r="F2277" s="86"/>
      <c r="G2277" s="86"/>
      <c r="H2277" s="87"/>
      <c r="I2277" s="34"/>
      <c r="J2277" s="32"/>
      <c r="K2277" s="88">
        <v>0.81</v>
      </c>
      <c r="L2277" s="89"/>
      <c r="M2277" s="21">
        <f>K2277*12*I2221</f>
        <v>14011.380000000001</v>
      </c>
    </row>
    <row r="2278" spans="1:13" ht="15.75" x14ac:dyDescent="0.25">
      <c r="A2278" s="49" t="s">
        <v>107</v>
      </c>
      <c r="B2278" s="50"/>
      <c r="C2278" s="50"/>
      <c r="D2278" s="50"/>
      <c r="E2278" s="50"/>
      <c r="F2278" s="50"/>
      <c r="G2278" s="50"/>
      <c r="H2278" s="51"/>
      <c r="I2278" s="34"/>
      <c r="J2278" s="32"/>
      <c r="K2278" s="88">
        <v>0</v>
      </c>
      <c r="L2278" s="89"/>
      <c r="M2278" s="21">
        <v>0</v>
      </c>
    </row>
    <row r="2279" spans="1:13" ht="15.75" x14ac:dyDescent="0.25">
      <c r="A2279" s="49" t="s">
        <v>63</v>
      </c>
      <c r="B2279" s="50"/>
      <c r="C2279" s="50"/>
      <c r="D2279" s="50"/>
      <c r="E2279" s="50"/>
      <c r="F2279" s="50"/>
      <c r="G2279" s="50"/>
      <c r="H2279" s="51"/>
      <c r="I2279" s="34"/>
      <c r="J2279" s="32"/>
      <c r="K2279" s="88">
        <v>0.18</v>
      </c>
      <c r="L2279" s="89"/>
      <c r="M2279" s="21">
        <f>K2279*12*I2221</f>
        <v>3113.6400000000003</v>
      </c>
    </row>
    <row r="2280" spans="1:13" ht="15.75" x14ac:dyDescent="0.25">
      <c r="A2280" s="49" t="s">
        <v>64</v>
      </c>
      <c r="B2280" s="50"/>
      <c r="C2280" s="50"/>
      <c r="D2280" s="50"/>
      <c r="E2280" s="50"/>
      <c r="F2280" s="50"/>
      <c r="G2280" s="50"/>
      <c r="H2280" s="51"/>
      <c r="I2280" s="34"/>
      <c r="J2280" s="32"/>
      <c r="K2280" s="88">
        <v>0.54</v>
      </c>
      <c r="L2280" s="89"/>
      <c r="M2280" s="21">
        <f>K2280*12*I2221</f>
        <v>9340.92</v>
      </c>
    </row>
    <row r="2281" spans="1:13" x14ac:dyDescent="0.25">
      <c r="A2281" s="90" t="s">
        <v>65</v>
      </c>
      <c r="B2281" s="91"/>
      <c r="C2281" s="91"/>
      <c r="D2281" s="91"/>
      <c r="E2281" s="91"/>
      <c r="F2281" s="91"/>
      <c r="G2281" s="91"/>
      <c r="H2281" s="92"/>
      <c r="I2281" s="34"/>
      <c r="J2281" s="48"/>
      <c r="K2281" s="88">
        <f>K2274+K2276+K2277+K2275+K2278+K2279+K2280</f>
        <v>53.55</v>
      </c>
      <c r="L2281" s="89"/>
      <c r="M2281" s="21">
        <f>M2274+M2275+M2276+M2277+M2278+M2279+M2280</f>
        <v>926307.9</v>
      </c>
    </row>
    <row r="2282" spans="1:13" x14ac:dyDescent="0.25">
      <c r="M2282" s="5"/>
    </row>
    <row r="2283" spans="1:13" x14ac:dyDescent="0.25">
      <c r="A2283" s="119" t="s">
        <v>0</v>
      </c>
      <c r="B2283" s="119"/>
      <c r="C2283" s="119"/>
      <c r="D2283" s="119"/>
      <c r="E2283" s="119"/>
      <c r="F2283" s="119"/>
      <c r="G2283" s="119"/>
      <c r="H2283" s="119"/>
      <c r="I2283" s="119"/>
      <c r="J2283" s="119"/>
      <c r="K2283" s="119"/>
      <c r="L2283" s="119"/>
      <c r="M2283" s="5"/>
    </row>
    <row r="2284" spans="1:13" x14ac:dyDescent="0.25">
      <c r="A2284" s="120" t="s">
        <v>1</v>
      </c>
      <c r="B2284" s="120"/>
      <c r="C2284" s="120"/>
      <c r="D2284" s="120"/>
      <c r="E2284" s="120"/>
      <c r="F2284" s="120"/>
      <c r="G2284" s="120"/>
      <c r="H2284" s="120"/>
      <c r="I2284" s="120"/>
      <c r="J2284" s="120"/>
      <c r="K2284" s="120"/>
      <c r="L2284" s="120"/>
      <c r="M2284" s="120"/>
    </row>
    <row r="2285" spans="1:13" x14ac:dyDescent="0.25">
      <c r="A2285" s="121" t="s">
        <v>147</v>
      </c>
      <c r="B2285" s="121"/>
      <c r="C2285" s="121"/>
      <c r="D2285" s="121"/>
      <c r="E2285" s="121"/>
      <c r="F2285" s="121"/>
      <c r="G2285" s="121"/>
      <c r="H2285" s="121"/>
      <c r="I2285" s="121"/>
      <c r="J2285" s="121"/>
      <c r="K2285" s="121"/>
      <c r="L2285" s="121"/>
      <c r="M2285" s="121"/>
    </row>
    <row r="2286" spans="1:13" x14ac:dyDescent="0.25">
      <c r="A2286" s="6"/>
      <c r="B2286" s="7"/>
      <c r="C2286" s="7" t="s">
        <v>3</v>
      </c>
      <c r="D2286" s="7"/>
      <c r="E2286" s="7"/>
      <c r="F2286" s="7"/>
      <c r="G2286" s="7"/>
      <c r="H2286" s="8"/>
      <c r="I2286" s="7" t="s">
        <v>4</v>
      </c>
      <c r="J2286" s="8"/>
      <c r="K2286" s="9" t="s">
        <v>5</v>
      </c>
      <c r="L2286" s="10"/>
      <c r="M2286" s="11"/>
    </row>
    <row r="2287" spans="1:13" x14ac:dyDescent="0.25">
      <c r="A2287" s="12"/>
      <c r="B2287" s="2"/>
      <c r="C2287" s="2"/>
      <c r="D2287" s="2"/>
      <c r="E2287" s="2"/>
      <c r="F2287" s="2"/>
      <c r="G2287" s="2"/>
      <c r="H2287" s="13"/>
      <c r="I2287" s="2"/>
      <c r="J2287" s="13"/>
      <c r="K2287" s="14" t="s">
        <v>7</v>
      </c>
      <c r="L2287" s="15"/>
      <c r="M2287" s="16" t="s">
        <v>8</v>
      </c>
    </row>
    <row r="2288" spans="1:13" x14ac:dyDescent="0.25">
      <c r="A2288" s="17"/>
      <c r="B2288" s="18"/>
      <c r="C2288" s="18"/>
      <c r="D2288" s="18"/>
      <c r="E2288" s="18"/>
      <c r="F2288" s="18"/>
      <c r="G2288" s="18"/>
      <c r="H2288" s="19"/>
      <c r="I2288" s="122" t="s">
        <v>9</v>
      </c>
      <c r="J2288" s="123"/>
      <c r="K2288" s="18" t="s">
        <v>10</v>
      </c>
      <c r="L2288" s="19"/>
      <c r="M2288" s="20" t="s">
        <v>11</v>
      </c>
    </row>
    <row r="2289" spans="1:13" x14ac:dyDescent="0.25">
      <c r="A2289" s="90"/>
      <c r="B2289" s="91"/>
      <c r="C2289" s="91"/>
      <c r="D2289" s="91"/>
      <c r="E2289" s="91"/>
      <c r="F2289" s="91"/>
      <c r="G2289" s="91"/>
      <c r="H2289" s="92"/>
      <c r="I2289" s="124">
        <v>1297.5</v>
      </c>
      <c r="J2289" s="125"/>
      <c r="K2289" s="126">
        <f>K2295+K2299</f>
        <v>8.98</v>
      </c>
      <c r="L2289" s="145"/>
      <c r="M2289" s="21">
        <f>M2295+M2299</f>
        <v>139818.59999999998</v>
      </c>
    </row>
    <row r="2290" spans="1:13" x14ac:dyDescent="0.25">
      <c r="A2290" s="22" t="s">
        <v>13</v>
      </c>
      <c r="F2290" s="2"/>
      <c r="H2290" s="13"/>
      <c r="J2290" s="13"/>
      <c r="L2290" s="13"/>
      <c r="M2290" s="23"/>
    </row>
    <row r="2291" spans="1:13" x14ac:dyDescent="0.25">
      <c r="A2291" s="22" t="s">
        <v>14</v>
      </c>
      <c r="F2291" s="2"/>
      <c r="H2291" s="13"/>
      <c r="J2291" s="13"/>
      <c r="L2291" s="13"/>
      <c r="M2291" s="23"/>
    </row>
    <row r="2292" spans="1:13" x14ac:dyDescent="0.25">
      <c r="A2292" s="24" t="s">
        <v>15</v>
      </c>
      <c r="B2292" s="25"/>
      <c r="C2292" s="25"/>
      <c r="D2292" s="25"/>
      <c r="E2292" s="25"/>
      <c r="F2292" s="26"/>
      <c r="G2292" s="25"/>
      <c r="H2292" s="27"/>
      <c r="J2292" s="13"/>
      <c r="L2292" s="13"/>
      <c r="M2292" s="23"/>
    </row>
    <row r="2293" spans="1:13" x14ac:dyDescent="0.25">
      <c r="A2293" s="24" t="s">
        <v>16</v>
      </c>
      <c r="B2293" s="25"/>
      <c r="C2293" s="25"/>
      <c r="D2293" s="25"/>
      <c r="E2293" s="25"/>
      <c r="F2293" s="26"/>
      <c r="G2293" s="25"/>
      <c r="H2293" s="27"/>
      <c r="J2293" s="13"/>
      <c r="L2293" s="13"/>
      <c r="M2293" s="23"/>
    </row>
    <row r="2294" spans="1:13" x14ac:dyDescent="0.25">
      <c r="A2294" s="24" t="s">
        <v>68</v>
      </c>
      <c r="B2294" s="25"/>
      <c r="C2294" s="25"/>
      <c r="D2294" s="25"/>
      <c r="E2294" s="25"/>
      <c r="F2294" s="26"/>
      <c r="G2294" s="25"/>
      <c r="H2294" s="27"/>
      <c r="J2294" s="13"/>
      <c r="L2294" s="13"/>
      <c r="M2294" s="23"/>
    </row>
    <row r="2295" spans="1:13" x14ac:dyDescent="0.25">
      <c r="A2295" s="24"/>
      <c r="B2295" s="25"/>
      <c r="C2295" s="25"/>
      <c r="D2295" s="25"/>
      <c r="E2295" s="25"/>
      <c r="F2295" s="26"/>
      <c r="G2295" s="25"/>
      <c r="H2295" s="27"/>
      <c r="J2295" s="13"/>
      <c r="K2295" s="112">
        <v>4.93</v>
      </c>
      <c r="L2295" s="113"/>
      <c r="M2295" s="23">
        <f>K2295*I2289*12</f>
        <v>76760.099999999991</v>
      </c>
    </row>
    <row r="2296" spans="1:13" x14ac:dyDescent="0.25">
      <c r="A2296" s="22" t="s">
        <v>22</v>
      </c>
      <c r="B2296" s="25"/>
      <c r="C2296" s="25"/>
      <c r="D2296" s="25"/>
      <c r="E2296" s="25"/>
      <c r="F2296" s="26"/>
      <c r="G2296" s="25"/>
      <c r="H2296" s="27"/>
      <c r="J2296" s="13"/>
      <c r="L2296" s="13"/>
      <c r="M2296" s="23"/>
    </row>
    <row r="2297" spans="1:13" x14ac:dyDescent="0.25">
      <c r="A2297" s="24" t="s">
        <v>23</v>
      </c>
      <c r="B2297" s="25"/>
      <c r="C2297" s="25"/>
      <c r="D2297" s="25"/>
      <c r="E2297" s="25"/>
      <c r="F2297" s="26"/>
      <c r="G2297" s="25"/>
      <c r="H2297" s="27"/>
      <c r="J2297" s="13"/>
      <c r="L2297" s="13"/>
      <c r="M2297" s="23"/>
    </row>
    <row r="2298" spans="1:13" x14ac:dyDescent="0.25">
      <c r="A2298" s="24" t="s">
        <v>69</v>
      </c>
      <c r="B2298" s="25"/>
      <c r="C2298" s="25"/>
      <c r="D2298" s="25"/>
      <c r="E2298" s="25"/>
      <c r="F2298" s="26"/>
      <c r="G2298" s="25"/>
      <c r="H2298" s="27"/>
      <c r="J2298" s="13"/>
      <c r="L2298" s="13"/>
      <c r="M2298" s="23"/>
    </row>
    <row r="2299" spans="1:13" x14ac:dyDescent="0.25">
      <c r="A2299" s="24"/>
      <c r="B2299" s="25"/>
      <c r="C2299" s="25"/>
      <c r="D2299" s="25"/>
      <c r="E2299" s="25"/>
      <c r="F2299" s="26"/>
      <c r="G2299" s="25"/>
      <c r="H2299" s="27"/>
      <c r="I2299" s="17"/>
      <c r="J2299" s="19"/>
      <c r="K2299" s="138">
        <v>4.05</v>
      </c>
      <c r="L2299" s="139"/>
      <c r="M2299" s="21">
        <f>K2299*I2289*12</f>
        <v>63058.5</v>
      </c>
    </row>
    <row r="2300" spans="1:13" x14ac:dyDescent="0.25">
      <c r="A2300" s="128" t="s">
        <v>28</v>
      </c>
      <c r="B2300" s="129"/>
      <c r="C2300" s="129"/>
      <c r="D2300" s="129"/>
      <c r="E2300" s="129"/>
      <c r="F2300" s="129"/>
      <c r="G2300" s="129"/>
      <c r="H2300" s="130"/>
      <c r="I2300" s="2" t="s">
        <v>29</v>
      </c>
      <c r="J2300" s="13"/>
      <c r="K2300" s="2"/>
      <c r="L2300" s="13"/>
      <c r="M2300" s="23"/>
    </row>
    <row r="2301" spans="1:13" x14ac:dyDescent="0.25">
      <c r="A2301" s="12"/>
      <c r="B2301" s="2"/>
      <c r="C2301" s="2"/>
      <c r="D2301" s="2"/>
      <c r="E2301" s="2"/>
      <c r="F2301" s="2"/>
      <c r="G2301" s="2"/>
      <c r="H2301" s="13"/>
      <c r="I2301" s="2" t="s">
        <v>30</v>
      </c>
      <c r="J2301" s="13"/>
      <c r="K2301" s="2"/>
      <c r="L2301" s="13"/>
      <c r="M2301" s="23"/>
    </row>
    <row r="2302" spans="1:13" x14ac:dyDescent="0.25">
      <c r="A2302" s="12"/>
      <c r="B2302" s="2"/>
      <c r="C2302" s="2"/>
      <c r="D2302" s="2"/>
      <c r="E2302" s="2"/>
      <c r="F2302" s="2"/>
      <c r="G2302" s="2"/>
      <c r="H2302" s="13"/>
      <c r="I2302" s="2" t="s">
        <v>31</v>
      </c>
      <c r="J2302" s="13"/>
      <c r="K2302" s="108">
        <v>1.1200000000000001</v>
      </c>
      <c r="L2302" s="109"/>
      <c r="M2302" s="23">
        <f>K2302*12*I2289</f>
        <v>17438.400000000001</v>
      </c>
    </row>
    <row r="2303" spans="1:13" x14ac:dyDescent="0.25">
      <c r="A2303" s="12"/>
      <c r="B2303" s="2"/>
      <c r="C2303" s="2"/>
      <c r="D2303" s="2"/>
      <c r="E2303" s="2"/>
      <c r="F2303" s="2"/>
      <c r="G2303" s="2"/>
      <c r="H2303" s="13"/>
      <c r="I2303" s="2" t="s">
        <v>32</v>
      </c>
      <c r="J2303" s="13"/>
      <c r="K2303" s="2"/>
      <c r="L2303" s="13"/>
      <c r="M2303" s="23"/>
    </row>
    <row r="2304" spans="1:13" x14ac:dyDescent="0.25">
      <c r="A2304" s="17"/>
      <c r="B2304" s="18"/>
      <c r="C2304" s="18"/>
      <c r="D2304" s="18"/>
      <c r="E2304" s="18"/>
      <c r="F2304" s="18"/>
      <c r="G2304" s="18"/>
      <c r="H2304" s="19"/>
      <c r="I2304" s="18" t="s">
        <v>33</v>
      </c>
      <c r="J2304" s="19"/>
      <c r="K2304" s="18"/>
      <c r="L2304" s="19"/>
      <c r="M2304" s="21"/>
    </row>
    <row r="2305" spans="1:13" x14ac:dyDescent="0.25">
      <c r="A2305" s="90" t="s">
        <v>34</v>
      </c>
      <c r="B2305" s="91"/>
      <c r="C2305" s="91"/>
      <c r="D2305" s="91"/>
      <c r="E2305" s="91"/>
      <c r="F2305" s="91"/>
      <c r="G2305" s="91"/>
      <c r="H2305" s="92"/>
      <c r="I2305" s="31" t="s">
        <v>46</v>
      </c>
      <c r="J2305" s="32"/>
      <c r="K2305" s="88">
        <v>2.4500000000000002</v>
      </c>
      <c r="L2305" s="89"/>
      <c r="M2305" s="33">
        <f>K2305*12*I2289</f>
        <v>38146.5</v>
      </c>
    </row>
    <row r="2306" spans="1:13" x14ac:dyDescent="0.25">
      <c r="A2306" s="131" t="s">
        <v>74</v>
      </c>
      <c r="B2306" s="132"/>
      <c r="C2306" s="132"/>
      <c r="D2306" s="132"/>
      <c r="E2306" s="132"/>
      <c r="F2306" s="132"/>
      <c r="G2306" s="132"/>
      <c r="H2306" s="133"/>
      <c r="I2306" s="52"/>
      <c r="J2306" s="13"/>
      <c r="K2306" s="149">
        <f>K2307+K2313</f>
        <v>1.8900000000000001</v>
      </c>
      <c r="L2306" s="150"/>
      <c r="M2306" s="53">
        <f>M2307+M2313</f>
        <v>29427.300000000003</v>
      </c>
    </row>
    <row r="2307" spans="1:13" x14ac:dyDescent="0.25">
      <c r="A2307" s="114" t="s">
        <v>75</v>
      </c>
      <c r="B2307" s="115"/>
      <c r="C2307" s="115"/>
      <c r="D2307" s="115"/>
      <c r="E2307" s="115"/>
      <c r="F2307" s="115"/>
      <c r="G2307" s="115"/>
      <c r="H2307" s="116"/>
      <c r="J2307" s="13"/>
      <c r="K2307" s="108">
        <f>K2308+K2309+K2310+K2312</f>
        <v>1.1100000000000001</v>
      </c>
      <c r="L2307" s="109"/>
      <c r="M2307" s="46">
        <f>M2308+M2309+M2310+M2312</f>
        <v>17282.7</v>
      </c>
    </row>
    <row r="2308" spans="1:13" x14ac:dyDescent="0.25">
      <c r="A2308" s="12" t="s">
        <v>76</v>
      </c>
      <c r="H2308" s="13"/>
      <c r="I2308" t="s">
        <v>77</v>
      </c>
      <c r="J2308" s="13"/>
      <c r="K2308" s="112">
        <v>0.81</v>
      </c>
      <c r="L2308" s="113"/>
      <c r="M2308" s="23">
        <f>K2308*12*I2289</f>
        <v>12611.7</v>
      </c>
    </row>
    <row r="2309" spans="1:13" x14ac:dyDescent="0.25">
      <c r="A2309" s="12" t="s">
        <v>78</v>
      </c>
      <c r="H2309" s="13"/>
      <c r="I2309" t="s">
        <v>79</v>
      </c>
      <c r="J2309" s="13"/>
      <c r="K2309" s="112">
        <v>0.18</v>
      </c>
      <c r="L2309" s="113"/>
      <c r="M2309" s="23">
        <f>K2309*12*I2289</f>
        <v>2802.6000000000004</v>
      </c>
    </row>
    <row r="2310" spans="1:13" x14ac:dyDescent="0.25">
      <c r="A2310" s="12" t="s">
        <v>80</v>
      </c>
      <c r="H2310" s="13"/>
      <c r="I2310" t="s">
        <v>81</v>
      </c>
      <c r="J2310" s="13"/>
      <c r="K2310" s="112">
        <v>0.08</v>
      </c>
      <c r="L2310" s="113"/>
      <c r="M2310" s="23">
        <f>K2310*12*I2289</f>
        <v>1245.5999999999999</v>
      </c>
    </row>
    <row r="2311" spans="1:13" x14ac:dyDescent="0.25">
      <c r="A2311" s="12" t="s">
        <v>82</v>
      </c>
      <c r="H2311" s="13"/>
      <c r="J2311" s="13"/>
      <c r="L2311" s="13"/>
      <c r="M2311" s="23"/>
    </row>
    <row r="2312" spans="1:13" x14ac:dyDescent="0.25">
      <c r="A2312" s="12" t="s">
        <v>83</v>
      </c>
      <c r="H2312" s="13"/>
      <c r="I2312" t="s">
        <v>84</v>
      </c>
      <c r="J2312" s="13"/>
      <c r="K2312" s="112">
        <v>0.04</v>
      </c>
      <c r="L2312" s="113"/>
      <c r="M2312" s="23">
        <f>K2312*12*I2289</f>
        <v>622.79999999999995</v>
      </c>
    </row>
    <row r="2313" spans="1:13" x14ac:dyDescent="0.25">
      <c r="A2313" s="114" t="s">
        <v>85</v>
      </c>
      <c r="B2313" s="115"/>
      <c r="C2313" s="115"/>
      <c r="D2313" s="115"/>
      <c r="E2313" s="115"/>
      <c r="F2313" s="115"/>
      <c r="G2313" s="115"/>
      <c r="H2313" s="116"/>
      <c r="J2313" s="13"/>
      <c r="K2313" s="108">
        <f>K2314+K2315+K2316</f>
        <v>0.78</v>
      </c>
      <c r="L2313" s="109"/>
      <c r="M2313" s="46">
        <f>M2314+M2315+M2316</f>
        <v>12144.6</v>
      </c>
    </row>
    <row r="2314" spans="1:13" x14ac:dyDescent="0.25">
      <c r="A2314" s="12" t="s">
        <v>86</v>
      </c>
      <c r="H2314" s="13"/>
      <c r="I2314" t="s">
        <v>81</v>
      </c>
      <c r="J2314" s="13"/>
      <c r="K2314" s="112">
        <v>0.28000000000000003</v>
      </c>
      <c r="L2314" s="113"/>
      <c r="M2314" s="23">
        <f>K2314*12*I2289</f>
        <v>4359.6000000000004</v>
      </c>
    </row>
    <row r="2315" spans="1:13" x14ac:dyDescent="0.25">
      <c r="A2315" s="12" t="s">
        <v>87</v>
      </c>
      <c r="H2315" s="13"/>
      <c r="I2315" t="s">
        <v>77</v>
      </c>
      <c r="J2315" s="13"/>
      <c r="K2315" s="112">
        <v>0.46</v>
      </c>
      <c r="L2315" s="113"/>
      <c r="M2315" s="23">
        <f>K2315*12*I2289</f>
        <v>7162.2000000000007</v>
      </c>
    </row>
    <row r="2316" spans="1:13" x14ac:dyDescent="0.25">
      <c r="A2316" s="12" t="s">
        <v>88</v>
      </c>
      <c r="H2316" s="13"/>
      <c r="I2316" t="s">
        <v>81</v>
      </c>
      <c r="J2316" s="13"/>
      <c r="K2316" s="138">
        <v>0.04</v>
      </c>
      <c r="L2316" s="139"/>
      <c r="M2316" s="21">
        <f>K2316*12*I2289</f>
        <v>622.79999999999995</v>
      </c>
    </row>
    <row r="2317" spans="1:13" ht="15.75" x14ac:dyDescent="0.25">
      <c r="A2317" s="85" t="s">
        <v>36</v>
      </c>
      <c r="B2317" s="86"/>
      <c r="C2317" s="86"/>
      <c r="D2317" s="86"/>
      <c r="E2317" s="86"/>
      <c r="F2317" s="86"/>
      <c r="G2317" s="86"/>
      <c r="H2317" s="87"/>
      <c r="I2317" s="34"/>
      <c r="J2317" s="32"/>
      <c r="K2317" s="88">
        <f>K2318+K2319+K2321+K2323+K2324</f>
        <v>2.13</v>
      </c>
      <c r="L2317" s="89"/>
      <c r="M2317" s="35">
        <f>M2318+M2319+M2321+M2323+M2324</f>
        <v>33164.1</v>
      </c>
    </row>
    <row r="2318" spans="1:13" x14ac:dyDescent="0.25">
      <c r="A2318" s="36" t="s">
        <v>89</v>
      </c>
      <c r="B2318" s="37"/>
      <c r="C2318" s="38"/>
      <c r="D2318" s="38"/>
      <c r="E2318" s="38"/>
      <c r="F2318" s="38"/>
      <c r="G2318" s="38"/>
      <c r="H2318" s="13"/>
      <c r="I2318" s="95" t="s">
        <v>38</v>
      </c>
      <c r="J2318" s="96"/>
      <c r="K2318" s="117">
        <v>0.56999999999999995</v>
      </c>
      <c r="L2318" s="118"/>
      <c r="M2318" s="23">
        <f>K2318*12*I2289</f>
        <v>8874.9</v>
      </c>
    </row>
    <row r="2319" spans="1:13" x14ac:dyDescent="0.25">
      <c r="A2319" s="36" t="s">
        <v>39</v>
      </c>
      <c r="B2319" s="37"/>
      <c r="C2319" s="38"/>
      <c r="D2319" s="38"/>
      <c r="E2319" s="38"/>
      <c r="F2319" s="38"/>
      <c r="G2319" s="38"/>
      <c r="H2319" s="13"/>
      <c r="I2319" s="95" t="s">
        <v>90</v>
      </c>
      <c r="J2319" s="96"/>
      <c r="K2319" s="97">
        <v>1.35</v>
      </c>
      <c r="L2319" s="98"/>
      <c r="M2319" s="23">
        <f>K2319*12*I2289</f>
        <v>21019.500000000004</v>
      </c>
    </row>
    <row r="2320" spans="1:13" x14ac:dyDescent="0.25">
      <c r="A2320" s="36" t="s">
        <v>41</v>
      </c>
      <c r="B2320" s="37"/>
      <c r="C2320" s="38"/>
      <c r="D2320" s="38"/>
      <c r="E2320" s="38"/>
      <c r="F2320" s="38"/>
      <c r="G2320" s="38"/>
      <c r="H2320" s="13"/>
      <c r="I2320" s="39"/>
      <c r="J2320" s="15"/>
      <c r="K2320" s="40"/>
      <c r="L2320" s="41"/>
      <c r="M2320" s="23"/>
    </row>
    <row r="2321" spans="1:13" x14ac:dyDescent="0.25">
      <c r="A2321" s="36" t="s">
        <v>42</v>
      </c>
      <c r="B2321" s="37"/>
      <c r="C2321" s="38"/>
      <c r="D2321" s="38"/>
      <c r="E2321" s="38"/>
      <c r="F2321" s="38"/>
      <c r="G2321" s="38"/>
      <c r="H2321" s="13"/>
      <c r="I2321" s="95" t="s">
        <v>43</v>
      </c>
      <c r="J2321" s="96"/>
      <c r="K2321" s="97">
        <v>0.09</v>
      </c>
      <c r="L2321" s="98"/>
      <c r="M2321" s="23">
        <f>K2321*12*I2289</f>
        <v>1401.3000000000002</v>
      </c>
    </row>
    <row r="2322" spans="1:13" x14ac:dyDescent="0.25">
      <c r="A2322" s="36" t="s">
        <v>44</v>
      </c>
      <c r="B2322" s="37"/>
      <c r="C2322" s="38"/>
      <c r="D2322" s="38"/>
      <c r="E2322" s="38"/>
      <c r="F2322" s="38"/>
      <c r="G2322" s="38"/>
      <c r="H2322" s="13"/>
      <c r="I2322" s="39"/>
      <c r="J2322" s="15"/>
      <c r="K2322" s="40"/>
      <c r="L2322" s="41"/>
      <c r="M2322" s="23"/>
    </row>
    <row r="2323" spans="1:13" x14ac:dyDescent="0.25">
      <c r="A2323" s="36" t="s">
        <v>45</v>
      </c>
      <c r="B2323" s="37"/>
      <c r="C2323" s="38"/>
      <c r="D2323" s="38"/>
      <c r="E2323" s="38"/>
      <c r="F2323" s="38"/>
      <c r="G2323" s="38"/>
      <c r="H2323" s="13"/>
      <c r="I2323" s="95" t="s">
        <v>43</v>
      </c>
      <c r="J2323" s="96"/>
      <c r="K2323" s="97">
        <v>0.06</v>
      </c>
      <c r="L2323" s="98"/>
      <c r="M2323" s="23">
        <f>K2323*12*I2289</f>
        <v>934.19999999999993</v>
      </c>
    </row>
    <row r="2324" spans="1:13" x14ac:dyDescent="0.25">
      <c r="A2324" s="42" t="s">
        <v>112</v>
      </c>
      <c r="B2324" s="37"/>
      <c r="C2324" s="38"/>
      <c r="D2324" s="38"/>
      <c r="E2324" s="38"/>
      <c r="F2324" s="38"/>
      <c r="G2324" s="38"/>
      <c r="H2324" s="13"/>
      <c r="I2324" s="95" t="s">
        <v>46</v>
      </c>
      <c r="J2324" s="96"/>
      <c r="K2324" s="99">
        <v>0.06</v>
      </c>
      <c r="L2324" s="100"/>
      <c r="M2324" s="21">
        <f>K2324*12*I2289</f>
        <v>934.19999999999993</v>
      </c>
    </row>
    <row r="2325" spans="1:13" ht="15.75" x14ac:dyDescent="0.25">
      <c r="A2325" s="85" t="s">
        <v>50</v>
      </c>
      <c r="B2325" s="86"/>
      <c r="C2325" s="86"/>
      <c r="D2325" s="86"/>
      <c r="E2325" s="86"/>
      <c r="F2325" s="86"/>
      <c r="G2325" s="86"/>
      <c r="H2325" s="87"/>
      <c r="I2325" s="34"/>
      <c r="J2325" s="32"/>
      <c r="K2325" s="101">
        <v>5.67</v>
      </c>
      <c r="L2325" s="102"/>
      <c r="M2325" s="35">
        <f>K2325*12*I2289</f>
        <v>88281.9</v>
      </c>
    </row>
    <row r="2326" spans="1:13" x14ac:dyDescent="0.25">
      <c r="A2326" s="90" t="s">
        <v>59</v>
      </c>
      <c r="B2326" s="91"/>
      <c r="C2326" s="91"/>
      <c r="D2326" s="91"/>
      <c r="E2326" s="91"/>
      <c r="F2326" s="91"/>
      <c r="G2326" s="91"/>
      <c r="H2326" s="92"/>
      <c r="J2326" s="47"/>
      <c r="K2326" s="88">
        <f>K2295+K2299+K2302+K2305+K2306+K2325+K2317</f>
        <v>22.24</v>
      </c>
      <c r="L2326" s="89"/>
      <c r="M2326" s="21">
        <f>M2289+M2302+M2305+M2306+M2317+M2325</f>
        <v>346276.8</v>
      </c>
    </row>
    <row r="2327" spans="1:13" x14ac:dyDescent="0.25">
      <c r="A2327" s="90" t="s">
        <v>60</v>
      </c>
      <c r="B2327" s="91"/>
      <c r="C2327" s="91"/>
      <c r="D2327" s="91"/>
      <c r="E2327" s="91"/>
      <c r="F2327" s="91"/>
      <c r="G2327" s="91"/>
      <c r="H2327" s="92"/>
      <c r="I2327" s="34"/>
      <c r="J2327" s="48"/>
      <c r="K2327" s="110">
        <v>12.19</v>
      </c>
      <c r="L2327" s="111"/>
      <c r="M2327" s="21">
        <f>K2327*12*I2289</f>
        <v>189798.3</v>
      </c>
    </row>
    <row r="2328" spans="1:13" ht="15.75" x14ac:dyDescent="0.25">
      <c r="A2328" s="85" t="s">
        <v>61</v>
      </c>
      <c r="B2328" s="86"/>
      <c r="C2328" s="86"/>
      <c r="D2328" s="86"/>
      <c r="E2328" s="86"/>
      <c r="F2328" s="86"/>
      <c r="G2328" s="86"/>
      <c r="H2328" s="87"/>
      <c r="I2328" s="34"/>
      <c r="J2328" s="32"/>
      <c r="K2328" s="88">
        <v>3.45</v>
      </c>
      <c r="L2328" s="89"/>
      <c r="M2328" s="21">
        <f>K2328*12*I2289</f>
        <v>53716.500000000007</v>
      </c>
    </row>
    <row r="2329" spans="1:13" ht="15.75" x14ac:dyDescent="0.25">
      <c r="A2329" s="85" t="s">
        <v>62</v>
      </c>
      <c r="B2329" s="86"/>
      <c r="C2329" s="86"/>
      <c r="D2329" s="86"/>
      <c r="E2329" s="86"/>
      <c r="F2329" s="86"/>
      <c r="G2329" s="86"/>
      <c r="H2329" s="87"/>
      <c r="I2329" s="34"/>
      <c r="J2329" s="32"/>
      <c r="K2329" s="88">
        <v>0.81</v>
      </c>
      <c r="L2329" s="89"/>
      <c r="M2329" s="21">
        <f>K2329*12*I2289</f>
        <v>12611.7</v>
      </c>
    </row>
    <row r="2330" spans="1:13" x14ac:dyDescent="0.25">
      <c r="A2330" s="90" t="s">
        <v>92</v>
      </c>
      <c r="B2330" s="91"/>
      <c r="C2330" s="91"/>
      <c r="D2330" s="91"/>
      <c r="E2330" s="91"/>
      <c r="F2330" s="91"/>
      <c r="G2330" s="91"/>
      <c r="H2330" s="92"/>
      <c r="I2330" s="34"/>
      <c r="J2330" s="32"/>
      <c r="K2330" s="93">
        <v>1.32</v>
      </c>
      <c r="L2330" s="94"/>
      <c r="M2330" s="21">
        <f>K2330*12*I2289</f>
        <v>20552.400000000001</v>
      </c>
    </row>
    <row r="2331" spans="1:13" ht="15.75" x14ac:dyDescent="0.25">
      <c r="A2331" s="49" t="s">
        <v>107</v>
      </c>
      <c r="B2331" s="50"/>
      <c r="C2331" s="50"/>
      <c r="D2331" s="50"/>
      <c r="E2331" s="50"/>
      <c r="F2331" s="50"/>
      <c r="G2331" s="50"/>
      <c r="H2331" s="51"/>
      <c r="I2331" s="34"/>
      <c r="J2331" s="32"/>
      <c r="K2331" s="88">
        <v>0</v>
      </c>
      <c r="L2331" s="89"/>
      <c r="M2331" s="21">
        <v>0</v>
      </c>
    </row>
    <row r="2332" spans="1:13" ht="15.75" x14ac:dyDescent="0.25">
      <c r="A2332" s="49" t="s">
        <v>63</v>
      </c>
      <c r="B2332" s="50"/>
      <c r="C2332" s="50"/>
      <c r="D2332" s="50"/>
      <c r="E2332" s="50"/>
      <c r="F2332" s="50"/>
      <c r="G2332" s="50"/>
      <c r="H2332" s="51"/>
      <c r="I2332" s="34"/>
      <c r="J2332" s="32"/>
      <c r="K2332" s="88">
        <v>7.0000000000000007E-2</v>
      </c>
      <c r="L2332" s="89"/>
      <c r="M2332" s="21">
        <f>K2332*12*I2289</f>
        <v>1089.9000000000001</v>
      </c>
    </row>
    <row r="2333" spans="1:13" ht="15.75" x14ac:dyDescent="0.25">
      <c r="A2333" s="49" t="s">
        <v>64</v>
      </c>
      <c r="B2333" s="50"/>
      <c r="C2333" s="50"/>
      <c r="D2333" s="50"/>
      <c r="E2333" s="50"/>
      <c r="F2333" s="50"/>
      <c r="G2333" s="50"/>
      <c r="H2333" s="51"/>
      <c r="I2333" s="34"/>
      <c r="J2333" s="32"/>
      <c r="K2333" s="88">
        <v>0.99</v>
      </c>
      <c r="L2333" s="89"/>
      <c r="M2333" s="21">
        <f>K2333*12*I2289</f>
        <v>15414.3</v>
      </c>
    </row>
    <row r="2334" spans="1:13" x14ac:dyDescent="0.25">
      <c r="A2334" s="90" t="s">
        <v>65</v>
      </c>
      <c r="B2334" s="91"/>
      <c r="C2334" s="91"/>
      <c r="D2334" s="91"/>
      <c r="E2334" s="91"/>
      <c r="F2334" s="91"/>
      <c r="G2334" s="91"/>
      <c r="H2334" s="92"/>
      <c r="I2334" s="34"/>
      <c r="J2334" s="48"/>
      <c r="K2334" s="88">
        <f>K2326+K2328+K2329+K2330+K2327+K2331+K2332+K2333</f>
        <v>41.07</v>
      </c>
      <c r="L2334" s="89"/>
      <c r="M2334" s="21">
        <f>M2326+M2327+M2328+M2329+M2330+M2331+M2332+M2333</f>
        <v>639459.9</v>
      </c>
    </row>
    <row r="2335" spans="1:13" x14ac:dyDescent="0.25">
      <c r="M2335" s="5"/>
    </row>
    <row r="2336" spans="1:13" x14ac:dyDescent="0.25">
      <c r="A2336" s="119" t="s">
        <v>0</v>
      </c>
      <c r="B2336" s="119"/>
      <c r="C2336" s="119"/>
      <c r="D2336" s="119"/>
      <c r="E2336" s="119"/>
      <c r="F2336" s="119"/>
      <c r="G2336" s="119"/>
      <c r="H2336" s="119"/>
      <c r="I2336" s="119"/>
      <c r="J2336" s="119"/>
      <c r="K2336" s="119"/>
      <c r="L2336" s="119"/>
      <c r="M2336" s="5"/>
    </row>
    <row r="2337" spans="1:13" x14ac:dyDescent="0.25">
      <c r="A2337" s="120" t="s">
        <v>1</v>
      </c>
      <c r="B2337" s="120"/>
      <c r="C2337" s="120"/>
      <c r="D2337" s="120"/>
      <c r="E2337" s="120"/>
      <c r="F2337" s="120"/>
      <c r="G2337" s="120"/>
      <c r="H2337" s="120"/>
      <c r="I2337" s="120"/>
      <c r="J2337" s="120"/>
      <c r="K2337" s="120"/>
      <c r="L2337" s="120"/>
      <c r="M2337" s="120"/>
    </row>
    <row r="2338" spans="1:13" x14ac:dyDescent="0.25">
      <c r="A2338" s="121" t="s">
        <v>148</v>
      </c>
      <c r="B2338" s="121"/>
      <c r="C2338" s="121"/>
      <c r="D2338" s="121"/>
      <c r="E2338" s="121"/>
      <c r="F2338" s="121"/>
      <c r="G2338" s="121"/>
      <c r="H2338" s="121"/>
      <c r="I2338" s="121"/>
      <c r="J2338" s="121"/>
      <c r="K2338" s="121"/>
      <c r="L2338" s="121"/>
      <c r="M2338" s="121"/>
    </row>
    <row r="2339" spans="1:13" x14ac:dyDescent="0.25">
      <c r="A2339" s="6"/>
      <c r="B2339" s="7"/>
      <c r="C2339" s="7" t="s">
        <v>3</v>
      </c>
      <c r="D2339" s="7"/>
      <c r="E2339" s="7"/>
      <c r="F2339" s="7"/>
      <c r="G2339" s="7"/>
      <c r="H2339" s="8"/>
      <c r="I2339" s="7" t="s">
        <v>4</v>
      </c>
      <c r="J2339" s="8"/>
      <c r="K2339" s="9" t="s">
        <v>5</v>
      </c>
      <c r="L2339" s="10"/>
      <c r="M2339" s="11"/>
    </row>
    <row r="2340" spans="1:13" x14ac:dyDescent="0.25">
      <c r="A2340" s="12"/>
      <c r="B2340" s="2"/>
      <c r="C2340" s="2"/>
      <c r="D2340" s="2"/>
      <c r="E2340" s="2"/>
      <c r="F2340" s="2"/>
      <c r="G2340" s="2"/>
      <c r="H2340" s="13"/>
      <c r="I2340" s="2"/>
      <c r="J2340" s="13"/>
      <c r="K2340" s="14" t="s">
        <v>7</v>
      </c>
      <c r="L2340" s="15"/>
      <c r="M2340" s="16" t="s">
        <v>8</v>
      </c>
    </row>
    <row r="2341" spans="1:13" x14ac:dyDescent="0.25">
      <c r="A2341" s="17"/>
      <c r="B2341" s="18"/>
      <c r="C2341" s="18"/>
      <c r="D2341" s="18"/>
      <c r="E2341" s="18"/>
      <c r="F2341" s="18"/>
      <c r="G2341" s="18"/>
      <c r="H2341" s="19"/>
      <c r="I2341" s="122" t="s">
        <v>9</v>
      </c>
      <c r="J2341" s="123"/>
      <c r="K2341" s="18" t="s">
        <v>10</v>
      </c>
      <c r="L2341" s="19"/>
      <c r="M2341" s="20" t="s">
        <v>11</v>
      </c>
    </row>
    <row r="2342" spans="1:13" x14ac:dyDescent="0.25">
      <c r="A2342" s="90"/>
      <c r="B2342" s="91"/>
      <c r="C2342" s="91"/>
      <c r="D2342" s="91"/>
      <c r="E2342" s="91"/>
      <c r="F2342" s="91"/>
      <c r="G2342" s="91"/>
      <c r="H2342" s="92"/>
      <c r="I2342" s="124">
        <v>1254.9000000000001</v>
      </c>
      <c r="J2342" s="125"/>
      <c r="K2342" s="126">
        <f>K2348+K2352</f>
        <v>8.98</v>
      </c>
      <c r="L2342" s="145"/>
      <c r="M2342" s="21">
        <f>M2348+M2352</f>
        <v>135228.024</v>
      </c>
    </row>
    <row r="2343" spans="1:13" x14ac:dyDescent="0.25">
      <c r="A2343" s="22" t="s">
        <v>13</v>
      </c>
      <c r="F2343" s="2"/>
      <c r="H2343" s="13"/>
      <c r="J2343" s="13"/>
      <c r="L2343" s="13"/>
      <c r="M2343" s="23"/>
    </row>
    <row r="2344" spans="1:13" x14ac:dyDescent="0.25">
      <c r="A2344" s="22" t="s">
        <v>14</v>
      </c>
      <c r="F2344" s="2"/>
      <c r="H2344" s="13"/>
      <c r="J2344" s="13"/>
      <c r="L2344" s="13"/>
      <c r="M2344" s="23"/>
    </row>
    <row r="2345" spans="1:13" x14ac:dyDescent="0.25">
      <c r="A2345" s="24" t="s">
        <v>15</v>
      </c>
      <c r="B2345" s="25"/>
      <c r="C2345" s="25"/>
      <c r="D2345" s="25"/>
      <c r="E2345" s="25"/>
      <c r="F2345" s="26"/>
      <c r="G2345" s="25"/>
      <c r="H2345" s="27"/>
      <c r="J2345" s="13"/>
      <c r="L2345" s="13"/>
      <c r="M2345" s="23"/>
    </row>
    <row r="2346" spans="1:13" x14ac:dyDescent="0.25">
      <c r="A2346" s="24" t="s">
        <v>16</v>
      </c>
      <c r="B2346" s="25"/>
      <c r="C2346" s="25"/>
      <c r="D2346" s="25"/>
      <c r="E2346" s="25"/>
      <c r="F2346" s="26"/>
      <c r="G2346" s="25"/>
      <c r="H2346" s="27"/>
      <c r="J2346" s="13"/>
      <c r="L2346" s="13"/>
      <c r="M2346" s="23"/>
    </row>
    <row r="2347" spans="1:13" x14ac:dyDescent="0.25">
      <c r="A2347" s="24" t="s">
        <v>68</v>
      </c>
      <c r="B2347" s="25"/>
      <c r="C2347" s="25"/>
      <c r="D2347" s="25"/>
      <c r="E2347" s="25"/>
      <c r="F2347" s="26"/>
      <c r="G2347" s="25"/>
      <c r="H2347" s="27"/>
      <c r="J2347" s="13"/>
      <c r="L2347" s="13"/>
      <c r="M2347" s="23"/>
    </row>
    <row r="2348" spans="1:13" x14ac:dyDescent="0.25">
      <c r="A2348" s="24"/>
      <c r="B2348" s="25"/>
      <c r="C2348" s="25"/>
      <c r="D2348" s="25"/>
      <c r="E2348" s="25"/>
      <c r="F2348" s="26"/>
      <c r="G2348" s="25"/>
      <c r="H2348" s="27"/>
      <c r="J2348" s="13"/>
      <c r="K2348" s="112">
        <v>4.93</v>
      </c>
      <c r="L2348" s="113"/>
      <c r="M2348" s="23">
        <f>K2348*I2342*12</f>
        <v>74239.884000000005</v>
      </c>
    </row>
    <row r="2349" spans="1:13" x14ac:dyDescent="0.25">
      <c r="A2349" s="22" t="s">
        <v>22</v>
      </c>
      <c r="B2349" s="25"/>
      <c r="C2349" s="25"/>
      <c r="D2349" s="25"/>
      <c r="E2349" s="25"/>
      <c r="F2349" s="26"/>
      <c r="G2349" s="25"/>
      <c r="H2349" s="27"/>
      <c r="J2349" s="13"/>
      <c r="L2349" s="13"/>
      <c r="M2349" s="23"/>
    </row>
    <row r="2350" spans="1:13" x14ac:dyDescent="0.25">
      <c r="A2350" s="24" t="s">
        <v>23</v>
      </c>
      <c r="B2350" s="25"/>
      <c r="C2350" s="25"/>
      <c r="D2350" s="25"/>
      <c r="E2350" s="25"/>
      <c r="F2350" s="26"/>
      <c r="G2350" s="25"/>
      <c r="H2350" s="27"/>
      <c r="J2350" s="13"/>
      <c r="L2350" s="13"/>
      <c r="M2350" s="23"/>
    </row>
    <row r="2351" spans="1:13" x14ac:dyDescent="0.25">
      <c r="A2351" s="24" t="s">
        <v>69</v>
      </c>
      <c r="B2351" s="25"/>
      <c r="C2351" s="25"/>
      <c r="D2351" s="25"/>
      <c r="E2351" s="25"/>
      <c r="F2351" s="26"/>
      <c r="G2351" s="25"/>
      <c r="H2351" s="27"/>
      <c r="J2351" s="13"/>
      <c r="L2351" s="13"/>
      <c r="M2351" s="23"/>
    </row>
    <row r="2352" spans="1:13" x14ac:dyDescent="0.25">
      <c r="A2352" s="24"/>
      <c r="B2352" s="25"/>
      <c r="C2352" s="25"/>
      <c r="D2352" s="25"/>
      <c r="E2352" s="25"/>
      <c r="F2352" s="26"/>
      <c r="G2352" s="25"/>
      <c r="H2352" s="27"/>
      <c r="I2352" s="17"/>
      <c r="J2352" s="19"/>
      <c r="K2352" s="138">
        <v>4.05</v>
      </c>
      <c r="L2352" s="139"/>
      <c r="M2352" s="21">
        <f>K2352*I2342*12</f>
        <v>60988.14</v>
      </c>
    </row>
    <row r="2353" spans="1:13" x14ac:dyDescent="0.25">
      <c r="A2353" s="128" t="s">
        <v>28</v>
      </c>
      <c r="B2353" s="129"/>
      <c r="C2353" s="129"/>
      <c r="D2353" s="129"/>
      <c r="E2353" s="129"/>
      <c r="F2353" s="129"/>
      <c r="G2353" s="129"/>
      <c r="H2353" s="130"/>
      <c r="I2353" s="2" t="s">
        <v>29</v>
      </c>
      <c r="J2353" s="13"/>
      <c r="K2353" s="2"/>
      <c r="L2353" s="13"/>
      <c r="M2353" s="23"/>
    </row>
    <row r="2354" spans="1:13" x14ac:dyDescent="0.25">
      <c r="A2354" s="12"/>
      <c r="B2354" s="2"/>
      <c r="C2354" s="2"/>
      <c r="D2354" s="2"/>
      <c r="E2354" s="2"/>
      <c r="F2354" s="2"/>
      <c r="G2354" s="2"/>
      <c r="H2354" s="13"/>
      <c r="I2354" s="2" t="s">
        <v>30</v>
      </c>
      <c r="J2354" s="13"/>
      <c r="K2354" s="2"/>
      <c r="L2354" s="13"/>
      <c r="M2354" s="23"/>
    </row>
    <row r="2355" spans="1:13" x14ac:dyDescent="0.25">
      <c r="A2355" s="12"/>
      <c r="B2355" s="2"/>
      <c r="C2355" s="2"/>
      <c r="D2355" s="2"/>
      <c r="E2355" s="2"/>
      <c r="F2355" s="2"/>
      <c r="G2355" s="2"/>
      <c r="H2355" s="13"/>
      <c r="I2355" s="2" t="s">
        <v>31</v>
      </c>
      <c r="J2355" s="13"/>
      <c r="K2355" s="108">
        <v>1.1200000000000001</v>
      </c>
      <c r="L2355" s="109"/>
      <c r="M2355" s="23">
        <f>K2355*12*I2342</f>
        <v>16865.856000000003</v>
      </c>
    </row>
    <row r="2356" spans="1:13" x14ac:dyDescent="0.25">
      <c r="A2356" s="12"/>
      <c r="B2356" s="2"/>
      <c r="C2356" s="2"/>
      <c r="D2356" s="2"/>
      <c r="E2356" s="2"/>
      <c r="F2356" s="2"/>
      <c r="G2356" s="2"/>
      <c r="H2356" s="13"/>
      <c r="I2356" s="2" t="s">
        <v>32</v>
      </c>
      <c r="J2356" s="13"/>
      <c r="K2356" s="2"/>
      <c r="L2356" s="13"/>
      <c r="M2356" s="23"/>
    </row>
    <row r="2357" spans="1:13" x14ac:dyDescent="0.25">
      <c r="A2357" s="17"/>
      <c r="B2357" s="18"/>
      <c r="C2357" s="18"/>
      <c r="D2357" s="18"/>
      <c r="E2357" s="18"/>
      <c r="F2357" s="18"/>
      <c r="G2357" s="18"/>
      <c r="H2357" s="19"/>
      <c r="I2357" s="18" t="s">
        <v>33</v>
      </c>
      <c r="J2357" s="19"/>
      <c r="K2357" s="18"/>
      <c r="L2357" s="19"/>
      <c r="M2357" s="21"/>
    </row>
    <row r="2358" spans="1:13" x14ac:dyDescent="0.25">
      <c r="A2358" s="90" t="s">
        <v>34</v>
      </c>
      <c r="B2358" s="91"/>
      <c r="C2358" s="91"/>
      <c r="D2358" s="91"/>
      <c r="E2358" s="91"/>
      <c r="F2358" s="91"/>
      <c r="G2358" s="91"/>
      <c r="H2358" s="92"/>
      <c r="I2358" s="31" t="s">
        <v>46</v>
      </c>
      <c r="J2358" s="32"/>
      <c r="K2358" s="88">
        <v>2.5299999999999998</v>
      </c>
      <c r="L2358" s="89"/>
      <c r="M2358" s="33">
        <f>K2358*12*I2342</f>
        <v>38098.764000000003</v>
      </c>
    </row>
    <row r="2359" spans="1:13" x14ac:dyDescent="0.25">
      <c r="A2359" s="131" t="s">
        <v>74</v>
      </c>
      <c r="B2359" s="132"/>
      <c r="C2359" s="132"/>
      <c r="D2359" s="132"/>
      <c r="E2359" s="132"/>
      <c r="F2359" s="132"/>
      <c r="G2359" s="132"/>
      <c r="H2359" s="133"/>
      <c r="I2359" s="52"/>
      <c r="J2359" s="13"/>
      <c r="K2359" s="149">
        <f>K2360+K2366</f>
        <v>1.8900000000000001</v>
      </c>
      <c r="L2359" s="150"/>
      <c r="M2359" s="53">
        <f>M2360+M2366</f>
        <v>28461.132000000005</v>
      </c>
    </row>
    <row r="2360" spans="1:13" x14ac:dyDescent="0.25">
      <c r="A2360" s="114" t="s">
        <v>75</v>
      </c>
      <c r="B2360" s="115"/>
      <c r="C2360" s="115"/>
      <c r="D2360" s="115"/>
      <c r="E2360" s="115"/>
      <c r="F2360" s="115"/>
      <c r="G2360" s="115"/>
      <c r="H2360" s="116"/>
      <c r="J2360" s="13"/>
      <c r="K2360" s="108">
        <f>K2361+K2362+K2363+K2365</f>
        <v>1.1100000000000001</v>
      </c>
      <c r="L2360" s="109"/>
      <c r="M2360" s="46">
        <f>M2361+M2362+M2363+M2365</f>
        <v>16715.268000000004</v>
      </c>
    </row>
    <row r="2361" spans="1:13" x14ac:dyDescent="0.25">
      <c r="A2361" s="12" t="s">
        <v>76</v>
      </c>
      <c r="H2361" s="13"/>
      <c r="I2361" t="s">
        <v>77</v>
      </c>
      <c r="J2361" s="13"/>
      <c r="K2361" s="112">
        <v>0.81</v>
      </c>
      <c r="L2361" s="113"/>
      <c r="M2361" s="23">
        <f>K2361*12*I2342</f>
        <v>12197.628000000002</v>
      </c>
    </row>
    <row r="2362" spans="1:13" x14ac:dyDescent="0.25">
      <c r="A2362" s="12" t="s">
        <v>78</v>
      </c>
      <c r="H2362" s="13"/>
      <c r="I2362" t="s">
        <v>79</v>
      </c>
      <c r="J2362" s="13"/>
      <c r="K2362" s="112">
        <v>0.18</v>
      </c>
      <c r="L2362" s="113"/>
      <c r="M2362" s="23">
        <f>K2362*12*I2342</f>
        <v>2710.5840000000003</v>
      </c>
    </row>
    <row r="2363" spans="1:13" x14ac:dyDescent="0.25">
      <c r="A2363" s="12" t="s">
        <v>80</v>
      </c>
      <c r="H2363" s="13"/>
      <c r="I2363" t="s">
        <v>81</v>
      </c>
      <c r="J2363" s="13"/>
      <c r="K2363" s="112">
        <v>0.08</v>
      </c>
      <c r="L2363" s="113"/>
      <c r="M2363" s="23">
        <f>K2363*12*I2342</f>
        <v>1204.704</v>
      </c>
    </row>
    <row r="2364" spans="1:13" x14ac:dyDescent="0.25">
      <c r="A2364" s="12" t="s">
        <v>82</v>
      </c>
      <c r="H2364" s="13"/>
      <c r="J2364" s="13"/>
      <c r="L2364" s="13"/>
      <c r="M2364" s="23"/>
    </row>
    <row r="2365" spans="1:13" x14ac:dyDescent="0.25">
      <c r="A2365" s="12" t="s">
        <v>83</v>
      </c>
      <c r="H2365" s="13"/>
      <c r="I2365" t="s">
        <v>84</v>
      </c>
      <c r="J2365" s="13"/>
      <c r="K2365" s="112">
        <v>0.04</v>
      </c>
      <c r="L2365" s="113"/>
      <c r="M2365" s="23">
        <f>K2365*12*I2342</f>
        <v>602.35199999999998</v>
      </c>
    </row>
    <row r="2366" spans="1:13" x14ac:dyDescent="0.25">
      <c r="A2366" s="114" t="s">
        <v>85</v>
      </c>
      <c r="B2366" s="115"/>
      <c r="C2366" s="115"/>
      <c r="D2366" s="115"/>
      <c r="E2366" s="115"/>
      <c r="F2366" s="115"/>
      <c r="G2366" s="115"/>
      <c r="H2366" s="116"/>
      <c r="J2366" s="13"/>
      <c r="K2366" s="108">
        <f>K2367+K2368+K2369</f>
        <v>0.78</v>
      </c>
      <c r="L2366" s="109"/>
      <c r="M2366" s="46">
        <f>M2367+M2368+M2369</f>
        <v>11745.864000000003</v>
      </c>
    </row>
    <row r="2367" spans="1:13" x14ac:dyDescent="0.25">
      <c r="A2367" s="12" t="s">
        <v>86</v>
      </c>
      <c r="H2367" s="13"/>
      <c r="I2367" t="s">
        <v>81</v>
      </c>
      <c r="J2367" s="13"/>
      <c r="K2367" s="112">
        <v>0.28000000000000003</v>
      </c>
      <c r="L2367" s="113"/>
      <c r="M2367" s="23">
        <f>K2367*12*I2342</f>
        <v>4216.4640000000009</v>
      </c>
    </row>
    <row r="2368" spans="1:13" x14ac:dyDescent="0.25">
      <c r="A2368" s="12" t="s">
        <v>87</v>
      </c>
      <c r="H2368" s="13"/>
      <c r="I2368" t="s">
        <v>77</v>
      </c>
      <c r="J2368" s="13"/>
      <c r="K2368" s="112">
        <v>0.46</v>
      </c>
      <c r="L2368" s="113"/>
      <c r="M2368" s="23">
        <f>K2368*12*I2342</f>
        <v>6927.0480000000007</v>
      </c>
    </row>
    <row r="2369" spans="1:13" x14ac:dyDescent="0.25">
      <c r="A2369" s="12" t="s">
        <v>88</v>
      </c>
      <c r="H2369" s="13"/>
      <c r="I2369" t="s">
        <v>81</v>
      </c>
      <c r="J2369" s="13"/>
      <c r="K2369" s="138">
        <v>0.04</v>
      </c>
      <c r="L2369" s="139"/>
      <c r="M2369" s="21">
        <f>K2369*12*I2342</f>
        <v>602.35199999999998</v>
      </c>
    </row>
    <row r="2370" spans="1:13" ht="15.75" x14ac:dyDescent="0.25">
      <c r="A2370" s="85" t="s">
        <v>36</v>
      </c>
      <c r="B2370" s="86"/>
      <c r="C2370" s="86"/>
      <c r="D2370" s="86"/>
      <c r="E2370" s="86"/>
      <c r="F2370" s="86"/>
      <c r="G2370" s="86"/>
      <c r="H2370" s="87"/>
      <c r="I2370" s="34"/>
      <c r="J2370" s="32"/>
      <c r="K2370" s="88">
        <f>K2371+K2372+K2374+K2376+K2377</f>
        <v>2.13</v>
      </c>
      <c r="L2370" s="89"/>
      <c r="M2370" s="35">
        <f>M2371+M2372+M2374+M2376+M2377</f>
        <v>32075.244000000002</v>
      </c>
    </row>
    <row r="2371" spans="1:13" x14ac:dyDescent="0.25">
      <c r="A2371" s="36" t="s">
        <v>89</v>
      </c>
      <c r="B2371" s="37"/>
      <c r="C2371" s="38"/>
      <c r="D2371" s="38"/>
      <c r="E2371" s="38"/>
      <c r="F2371" s="38"/>
      <c r="G2371" s="38"/>
      <c r="H2371" s="13"/>
      <c r="I2371" s="95" t="s">
        <v>38</v>
      </c>
      <c r="J2371" s="96"/>
      <c r="K2371" s="117">
        <v>0.56999999999999995</v>
      </c>
      <c r="L2371" s="118"/>
      <c r="M2371" s="23">
        <f>K2371*12*I2342</f>
        <v>8583.5159999999996</v>
      </c>
    </row>
    <row r="2372" spans="1:13" x14ac:dyDescent="0.25">
      <c r="A2372" s="36" t="s">
        <v>39</v>
      </c>
      <c r="B2372" s="37"/>
      <c r="C2372" s="38"/>
      <c r="D2372" s="38"/>
      <c r="E2372" s="38"/>
      <c r="F2372" s="38"/>
      <c r="G2372" s="38"/>
      <c r="H2372" s="13"/>
      <c r="I2372" s="95" t="s">
        <v>90</v>
      </c>
      <c r="J2372" s="96"/>
      <c r="K2372" s="97">
        <v>1.35</v>
      </c>
      <c r="L2372" s="98"/>
      <c r="M2372" s="23">
        <f>K2372*12*I2342</f>
        <v>20329.380000000005</v>
      </c>
    </row>
    <row r="2373" spans="1:13" x14ac:dyDescent="0.25">
      <c r="A2373" s="36" t="s">
        <v>41</v>
      </c>
      <c r="B2373" s="37"/>
      <c r="C2373" s="38"/>
      <c r="D2373" s="38"/>
      <c r="E2373" s="38"/>
      <c r="F2373" s="38"/>
      <c r="G2373" s="38"/>
      <c r="H2373" s="13"/>
      <c r="I2373" s="39"/>
      <c r="J2373" s="15"/>
      <c r="K2373" s="40"/>
      <c r="L2373" s="41"/>
      <c r="M2373" s="23"/>
    </row>
    <row r="2374" spans="1:13" x14ac:dyDescent="0.25">
      <c r="A2374" s="36" t="s">
        <v>42</v>
      </c>
      <c r="B2374" s="37"/>
      <c r="C2374" s="38"/>
      <c r="D2374" s="38"/>
      <c r="E2374" s="38"/>
      <c r="F2374" s="38"/>
      <c r="G2374" s="38"/>
      <c r="H2374" s="13"/>
      <c r="I2374" s="95" t="s">
        <v>43</v>
      </c>
      <c r="J2374" s="96"/>
      <c r="K2374" s="97">
        <v>0.09</v>
      </c>
      <c r="L2374" s="98"/>
      <c r="M2374" s="23">
        <f>K2374*12*I2342</f>
        <v>1355.2920000000001</v>
      </c>
    </row>
    <row r="2375" spans="1:13" x14ac:dyDescent="0.25">
      <c r="A2375" s="36" t="s">
        <v>44</v>
      </c>
      <c r="B2375" s="37"/>
      <c r="C2375" s="38"/>
      <c r="D2375" s="38"/>
      <c r="E2375" s="38"/>
      <c r="F2375" s="38"/>
      <c r="G2375" s="38"/>
      <c r="H2375" s="13"/>
      <c r="I2375" s="39"/>
      <c r="J2375" s="15"/>
      <c r="K2375" s="40"/>
      <c r="L2375" s="41"/>
      <c r="M2375" s="23"/>
    </row>
    <row r="2376" spans="1:13" x14ac:dyDescent="0.25">
      <c r="A2376" s="36" t="s">
        <v>45</v>
      </c>
      <c r="B2376" s="37"/>
      <c r="C2376" s="38"/>
      <c r="D2376" s="38"/>
      <c r="E2376" s="38"/>
      <c r="F2376" s="38"/>
      <c r="G2376" s="38"/>
      <c r="H2376" s="13"/>
      <c r="I2376" s="95" t="s">
        <v>43</v>
      </c>
      <c r="J2376" s="96"/>
      <c r="K2376" s="97">
        <v>0.06</v>
      </c>
      <c r="L2376" s="98"/>
      <c r="M2376" s="23">
        <f>K2376*12*I2342</f>
        <v>903.52800000000002</v>
      </c>
    </row>
    <row r="2377" spans="1:13" x14ac:dyDescent="0.25">
      <c r="A2377" s="42" t="s">
        <v>112</v>
      </c>
      <c r="B2377" s="37"/>
      <c r="C2377" s="38"/>
      <c r="D2377" s="38"/>
      <c r="E2377" s="38"/>
      <c r="F2377" s="38"/>
      <c r="G2377" s="38"/>
      <c r="H2377" s="13"/>
      <c r="I2377" s="95" t="s">
        <v>46</v>
      </c>
      <c r="J2377" s="96"/>
      <c r="K2377" s="99">
        <v>0.06</v>
      </c>
      <c r="L2377" s="100"/>
      <c r="M2377" s="21">
        <f>K2377*12*I2342</f>
        <v>903.52800000000002</v>
      </c>
    </row>
    <row r="2378" spans="1:13" ht="15.75" x14ac:dyDescent="0.25">
      <c r="A2378" s="85" t="s">
        <v>50</v>
      </c>
      <c r="B2378" s="86"/>
      <c r="C2378" s="86"/>
      <c r="D2378" s="86"/>
      <c r="E2378" s="86"/>
      <c r="F2378" s="86"/>
      <c r="G2378" s="86"/>
      <c r="H2378" s="87"/>
      <c r="I2378" s="34"/>
      <c r="J2378" s="32"/>
      <c r="K2378" s="101">
        <v>5.67</v>
      </c>
      <c r="L2378" s="102"/>
      <c r="M2378" s="35">
        <f>K2378*12*I2342</f>
        <v>85383.395999999993</v>
      </c>
    </row>
    <row r="2379" spans="1:13" x14ac:dyDescent="0.25">
      <c r="A2379" s="90" t="s">
        <v>59</v>
      </c>
      <c r="B2379" s="91"/>
      <c r="C2379" s="91"/>
      <c r="D2379" s="91"/>
      <c r="E2379" s="91"/>
      <c r="F2379" s="91"/>
      <c r="G2379" s="91"/>
      <c r="H2379" s="92"/>
      <c r="J2379" s="47"/>
      <c r="K2379" s="88">
        <f>K2348+K2352+K2355+K2358+K2359+K2378+K2370</f>
        <v>22.32</v>
      </c>
      <c r="L2379" s="89"/>
      <c r="M2379" s="21">
        <f>M2342+M2355+M2358+M2359+M2370+M2378</f>
        <v>336112.41600000003</v>
      </c>
    </row>
    <row r="2380" spans="1:13" x14ac:dyDescent="0.25">
      <c r="A2380" s="90" t="s">
        <v>60</v>
      </c>
      <c r="B2380" s="91"/>
      <c r="C2380" s="91"/>
      <c r="D2380" s="91"/>
      <c r="E2380" s="91"/>
      <c r="F2380" s="91"/>
      <c r="G2380" s="91"/>
      <c r="H2380" s="92"/>
      <c r="I2380" s="34"/>
      <c r="J2380" s="48"/>
      <c r="K2380" s="110">
        <v>12.26</v>
      </c>
      <c r="L2380" s="111"/>
      <c r="M2380" s="21">
        <f>K2380*12*I2342</f>
        <v>184620.88800000001</v>
      </c>
    </row>
    <row r="2381" spans="1:13" ht="15.75" x14ac:dyDescent="0.25">
      <c r="A2381" s="85" t="s">
        <v>61</v>
      </c>
      <c r="B2381" s="86"/>
      <c r="C2381" s="86"/>
      <c r="D2381" s="86"/>
      <c r="E2381" s="86"/>
      <c r="F2381" s="86"/>
      <c r="G2381" s="86"/>
      <c r="H2381" s="87"/>
      <c r="I2381" s="34"/>
      <c r="J2381" s="32"/>
      <c r="K2381" s="88">
        <v>3.45</v>
      </c>
      <c r="L2381" s="89"/>
      <c r="M2381" s="21">
        <f>K2381*12*I2342</f>
        <v>51952.860000000008</v>
      </c>
    </row>
    <row r="2382" spans="1:13" ht="15.75" x14ac:dyDescent="0.25">
      <c r="A2382" s="85" t="s">
        <v>62</v>
      </c>
      <c r="B2382" s="86"/>
      <c r="C2382" s="86"/>
      <c r="D2382" s="86"/>
      <c r="E2382" s="86"/>
      <c r="F2382" s="86"/>
      <c r="G2382" s="86"/>
      <c r="H2382" s="87"/>
      <c r="I2382" s="34"/>
      <c r="J2382" s="32"/>
      <c r="K2382" s="88">
        <v>0.81</v>
      </c>
      <c r="L2382" s="89"/>
      <c r="M2382" s="21">
        <f>K2382*12*I2342</f>
        <v>12197.628000000002</v>
      </c>
    </row>
    <row r="2383" spans="1:13" x14ac:dyDescent="0.25">
      <c r="A2383" s="90" t="s">
        <v>92</v>
      </c>
      <c r="B2383" s="91"/>
      <c r="C2383" s="91"/>
      <c r="D2383" s="91"/>
      <c r="E2383" s="91"/>
      <c r="F2383" s="91"/>
      <c r="G2383" s="91"/>
      <c r="H2383" s="92"/>
      <c r="I2383" s="34"/>
      <c r="J2383" s="32"/>
      <c r="K2383" s="93">
        <v>1.32</v>
      </c>
      <c r="L2383" s="94"/>
      <c r="M2383" s="21">
        <f>K2383*12*I2342</f>
        <v>19877.616000000002</v>
      </c>
    </row>
    <row r="2384" spans="1:13" ht="15.75" x14ac:dyDescent="0.25">
      <c r="A2384" s="49" t="s">
        <v>93</v>
      </c>
      <c r="B2384" s="50"/>
      <c r="C2384" s="50"/>
      <c r="D2384" s="50"/>
      <c r="E2384" s="50"/>
      <c r="F2384" s="50"/>
      <c r="G2384" s="50"/>
      <c r="H2384" s="51"/>
      <c r="I2384" s="34"/>
      <c r="J2384" s="32"/>
      <c r="K2384" s="88">
        <v>1.1399999999999999</v>
      </c>
      <c r="L2384" s="89"/>
      <c r="M2384" s="21">
        <f>K2384*12*I2342</f>
        <v>17167.031999999999</v>
      </c>
    </row>
    <row r="2385" spans="1:13" ht="15.75" x14ac:dyDescent="0.25">
      <c r="A2385" s="49" t="s">
        <v>63</v>
      </c>
      <c r="B2385" s="50"/>
      <c r="C2385" s="50"/>
      <c r="D2385" s="50"/>
      <c r="E2385" s="50"/>
      <c r="F2385" s="50"/>
      <c r="G2385" s="50"/>
      <c r="H2385" s="51"/>
      <c r="I2385" s="34"/>
      <c r="J2385" s="32"/>
      <c r="K2385" s="88">
        <v>7.0000000000000007E-2</v>
      </c>
      <c r="L2385" s="89"/>
      <c r="M2385" s="21">
        <f>K2385*12*I2342</f>
        <v>1054.1160000000002</v>
      </c>
    </row>
    <row r="2386" spans="1:13" ht="15.75" x14ac:dyDescent="0.25">
      <c r="A2386" s="49" t="s">
        <v>64</v>
      </c>
      <c r="B2386" s="50"/>
      <c r="C2386" s="50"/>
      <c r="D2386" s="50"/>
      <c r="E2386" s="50"/>
      <c r="F2386" s="50"/>
      <c r="G2386" s="50"/>
      <c r="H2386" s="51"/>
      <c r="I2386" s="34"/>
      <c r="J2386" s="32"/>
      <c r="K2386" s="88">
        <v>0.92</v>
      </c>
      <c r="L2386" s="89"/>
      <c r="M2386" s="21">
        <f>K2386*12*I2342</f>
        <v>13854.096000000001</v>
      </c>
    </row>
    <row r="2387" spans="1:13" x14ac:dyDescent="0.25">
      <c r="A2387" s="90" t="s">
        <v>65</v>
      </c>
      <c r="B2387" s="91"/>
      <c r="C2387" s="91"/>
      <c r="D2387" s="91"/>
      <c r="E2387" s="91"/>
      <c r="F2387" s="91"/>
      <c r="G2387" s="91"/>
      <c r="H2387" s="92"/>
      <c r="I2387" s="34"/>
      <c r="J2387" s="48"/>
      <c r="K2387" s="88">
        <f>K2379+K2381+K2382+K2383+K2380+K2384+K2385+K2386</f>
        <v>42.29</v>
      </c>
      <c r="L2387" s="89"/>
      <c r="M2387" s="21">
        <f>M2379+M2380+M2381+M2382+M2383+M2384+M2385+M2386</f>
        <v>636836.65200000012</v>
      </c>
    </row>
    <row r="2388" spans="1:13" x14ac:dyDescent="0.25">
      <c r="M2388" s="5"/>
    </row>
    <row r="2389" spans="1:13" x14ac:dyDescent="0.25">
      <c r="A2389" s="119" t="s">
        <v>0</v>
      </c>
      <c r="B2389" s="119"/>
      <c r="C2389" s="119"/>
      <c r="D2389" s="119"/>
      <c r="E2389" s="119"/>
      <c r="F2389" s="119"/>
      <c r="G2389" s="119"/>
      <c r="H2389" s="119"/>
      <c r="I2389" s="119"/>
      <c r="J2389" s="119"/>
      <c r="K2389" s="119"/>
      <c r="L2389" s="119"/>
      <c r="M2389" s="5"/>
    </row>
    <row r="2390" spans="1:13" x14ac:dyDescent="0.25">
      <c r="A2390" s="120" t="s">
        <v>1</v>
      </c>
      <c r="B2390" s="120"/>
      <c r="C2390" s="120"/>
      <c r="D2390" s="120"/>
      <c r="E2390" s="120"/>
      <c r="F2390" s="120"/>
      <c r="G2390" s="120"/>
      <c r="H2390" s="120"/>
      <c r="I2390" s="120"/>
      <c r="J2390" s="120"/>
      <c r="K2390" s="120"/>
      <c r="L2390" s="120"/>
      <c r="M2390" s="120"/>
    </row>
    <row r="2391" spans="1:13" x14ac:dyDescent="0.25">
      <c r="A2391" s="121" t="s">
        <v>149</v>
      </c>
      <c r="B2391" s="121"/>
      <c r="C2391" s="121"/>
      <c r="D2391" s="121"/>
      <c r="E2391" s="121"/>
      <c r="F2391" s="121"/>
      <c r="G2391" s="121"/>
      <c r="H2391" s="121"/>
      <c r="I2391" s="121"/>
      <c r="J2391" s="121"/>
      <c r="K2391" s="121"/>
      <c r="L2391" s="121"/>
      <c r="M2391" s="121"/>
    </row>
    <row r="2392" spans="1:13" x14ac:dyDescent="0.25">
      <c r="A2392" s="6"/>
      <c r="B2392" s="7"/>
      <c r="C2392" s="7" t="s">
        <v>3</v>
      </c>
      <c r="D2392" s="7"/>
      <c r="E2392" s="7"/>
      <c r="F2392" s="7"/>
      <c r="G2392" s="7"/>
      <c r="H2392" s="8"/>
      <c r="I2392" s="7" t="s">
        <v>4</v>
      </c>
      <c r="J2392" s="8"/>
      <c r="K2392" s="9" t="s">
        <v>5</v>
      </c>
      <c r="L2392" s="10"/>
      <c r="M2392" s="11"/>
    </row>
    <row r="2393" spans="1:13" x14ac:dyDescent="0.25">
      <c r="A2393" s="12"/>
      <c r="B2393" s="2"/>
      <c r="C2393" s="2"/>
      <c r="D2393" s="2"/>
      <c r="E2393" s="2"/>
      <c r="F2393" s="2"/>
      <c r="G2393" s="2"/>
      <c r="H2393" s="13"/>
      <c r="I2393" s="2"/>
      <c r="J2393" s="13"/>
      <c r="K2393" s="14" t="s">
        <v>7</v>
      </c>
      <c r="L2393" s="15"/>
      <c r="M2393" s="16" t="s">
        <v>8</v>
      </c>
    </row>
    <row r="2394" spans="1:13" x14ac:dyDescent="0.25">
      <c r="A2394" s="17"/>
      <c r="B2394" s="18"/>
      <c r="C2394" s="18"/>
      <c r="D2394" s="18"/>
      <c r="E2394" s="18"/>
      <c r="F2394" s="18"/>
      <c r="G2394" s="18"/>
      <c r="H2394" s="19"/>
      <c r="I2394" s="122" t="s">
        <v>9</v>
      </c>
      <c r="J2394" s="123"/>
      <c r="K2394" s="18" t="s">
        <v>10</v>
      </c>
      <c r="L2394" s="19"/>
      <c r="M2394" s="20" t="s">
        <v>11</v>
      </c>
    </row>
    <row r="2395" spans="1:13" x14ac:dyDescent="0.25">
      <c r="A2395" s="90"/>
      <c r="B2395" s="91"/>
      <c r="C2395" s="91"/>
      <c r="D2395" s="91"/>
      <c r="E2395" s="91"/>
      <c r="F2395" s="91"/>
      <c r="G2395" s="91"/>
      <c r="H2395" s="92"/>
      <c r="I2395" s="124">
        <v>1220</v>
      </c>
      <c r="J2395" s="125"/>
      <c r="K2395" s="126">
        <f>K2401+K2405</f>
        <v>8.98</v>
      </c>
      <c r="L2395" s="145"/>
      <c r="M2395" s="21">
        <f>M2401+M2405</f>
        <v>131467.20000000001</v>
      </c>
    </row>
    <row r="2396" spans="1:13" x14ac:dyDescent="0.25">
      <c r="A2396" s="22" t="s">
        <v>13</v>
      </c>
      <c r="F2396" s="2"/>
      <c r="H2396" s="13"/>
      <c r="J2396" s="13"/>
      <c r="L2396" s="13"/>
      <c r="M2396" s="23"/>
    </row>
    <row r="2397" spans="1:13" x14ac:dyDescent="0.25">
      <c r="A2397" s="22" t="s">
        <v>14</v>
      </c>
      <c r="F2397" s="2"/>
      <c r="H2397" s="13"/>
      <c r="J2397" s="13"/>
      <c r="L2397" s="13"/>
      <c r="M2397" s="23"/>
    </row>
    <row r="2398" spans="1:13" x14ac:dyDescent="0.25">
      <c r="A2398" s="24" t="s">
        <v>15</v>
      </c>
      <c r="B2398" s="25"/>
      <c r="C2398" s="25"/>
      <c r="D2398" s="25"/>
      <c r="E2398" s="25"/>
      <c r="F2398" s="26"/>
      <c r="G2398" s="25"/>
      <c r="H2398" s="27"/>
      <c r="J2398" s="13"/>
      <c r="L2398" s="13"/>
      <c r="M2398" s="23"/>
    </row>
    <row r="2399" spans="1:13" x14ac:dyDescent="0.25">
      <c r="A2399" s="24" t="s">
        <v>16</v>
      </c>
      <c r="B2399" s="25"/>
      <c r="C2399" s="25"/>
      <c r="D2399" s="25"/>
      <c r="E2399" s="25"/>
      <c r="F2399" s="26"/>
      <c r="G2399" s="25"/>
      <c r="H2399" s="27"/>
      <c r="J2399" s="13"/>
      <c r="L2399" s="13"/>
      <c r="M2399" s="23"/>
    </row>
    <row r="2400" spans="1:13" x14ac:dyDescent="0.25">
      <c r="A2400" s="24" t="s">
        <v>68</v>
      </c>
      <c r="B2400" s="25"/>
      <c r="C2400" s="25"/>
      <c r="D2400" s="25"/>
      <c r="E2400" s="25"/>
      <c r="F2400" s="26"/>
      <c r="G2400" s="25"/>
      <c r="H2400" s="27"/>
      <c r="J2400" s="13"/>
      <c r="L2400" s="13"/>
      <c r="M2400" s="23"/>
    </row>
    <row r="2401" spans="1:13" x14ac:dyDescent="0.25">
      <c r="A2401" s="24"/>
      <c r="B2401" s="25"/>
      <c r="C2401" s="25"/>
      <c r="D2401" s="25"/>
      <c r="E2401" s="25"/>
      <c r="F2401" s="26"/>
      <c r="G2401" s="25"/>
      <c r="H2401" s="27"/>
      <c r="J2401" s="13"/>
      <c r="K2401" s="112">
        <v>4.93</v>
      </c>
      <c r="L2401" s="113"/>
      <c r="M2401" s="23">
        <f>K2401*I2395*12</f>
        <v>72175.199999999997</v>
      </c>
    </row>
    <row r="2402" spans="1:13" x14ac:dyDescent="0.25">
      <c r="A2402" s="22" t="s">
        <v>22</v>
      </c>
      <c r="B2402" s="25"/>
      <c r="C2402" s="25"/>
      <c r="D2402" s="25"/>
      <c r="E2402" s="25"/>
      <c r="F2402" s="26"/>
      <c r="G2402" s="25"/>
      <c r="H2402" s="27"/>
      <c r="J2402" s="13"/>
      <c r="L2402" s="13"/>
      <c r="M2402" s="23"/>
    </row>
    <row r="2403" spans="1:13" x14ac:dyDescent="0.25">
      <c r="A2403" s="24" t="s">
        <v>23</v>
      </c>
      <c r="B2403" s="25"/>
      <c r="C2403" s="25"/>
      <c r="D2403" s="25"/>
      <c r="E2403" s="25"/>
      <c r="F2403" s="26"/>
      <c r="G2403" s="25"/>
      <c r="H2403" s="27"/>
      <c r="J2403" s="13"/>
      <c r="L2403" s="13"/>
      <c r="M2403" s="23"/>
    </row>
    <row r="2404" spans="1:13" x14ac:dyDescent="0.25">
      <c r="A2404" s="24" t="s">
        <v>69</v>
      </c>
      <c r="B2404" s="25"/>
      <c r="C2404" s="25"/>
      <c r="D2404" s="25"/>
      <c r="E2404" s="25"/>
      <c r="F2404" s="26"/>
      <c r="G2404" s="25"/>
      <c r="H2404" s="27"/>
      <c r="J2404" s="13"/>
      <c r="L2404" s="13"/>
      <c r="M2404" s="23"/>
    </row>
    <row r="2405" spans="1:13" x14ac:dyDescent="0.25">
      <c r="A2405" s="24"/>
      <c r="B2405" s="25"/>
      <c r="C2405" s="25"/>
      <c r="D2405" s="25"/>
      <c r="E2405" s="25"/>
      <c r="F2405" s="26"/>
      <c r="G2405" s="25"/>
      <c r="H2405" s="27"/>
      <c r="I2405" s="17"/>
      <c r="J2405" s="19"/>
      <c r="K2405" s="138">
        <v>4.05</v>
      </c>
      <c r="L2405" s="139"/>
      <c r="M2405" s="21">
        <f>K2405*I2395*12</f>
        <v>59292</v>
      </c>
    </row>
    <row r="2406" spans="1:13" x14ac:dyDescent="0.25">
      <c r="A2406" s="128" t="s">
        <v>28</v>
      </c>
      <c r="B2406" s="129"/>
      <c r="C2406" s="129"/>
      <c r="D2406" s="129"/>
      <c r="E2406" s="129"/>
      <c r="F2406" s="129"/>
      <c r="G2406" s="129"/>
      <c r="H2406" s="130"/>
      <c r="I2406" s="2" t="s">
        <v>29</v>
      </c>
      <c r="J2406" s="13"/>
      <c r="K2406" s="2"/>
      <c r="L2406" s="13"/>
      <c r="M2406" s="23"/>
    </row>
    <row r="2407" spans="1:13" x14ac:dyDescent="0.25">
      <c r="A2407" s="12"/>
      <c r="B2407" s="2"/>
      <c r="C2407" s="2"/>
      <c r="D2407" s="2"/>
      <c r="E2407" s="2"/>
      <c r="F2407" s="2"/>
      <c r="G2407" s="2"/>
      <c r="H2407" s="13"/>
      <c r="I2407" s="2" t="s">
        <v>30</v>
      </c>
      <c r="J2407" s="13"/>
      <c r="K2407" s="2"/>
      <c r="L2407" s="13"/>
      <c r="M2407" s="23"/>
    </row>
    <row r="2408" spans="1:13" x14ac:dyDescent="0.25">
      <c r="A2408" s="12"/>
      <c r="B2408" s="2"/>
      <c r="C2408" s="2"/>
      <c r="D2408" s="2"/>
      <c r="E2408" s="2"/>
      <c r="F2408" s="2"/>
      <c r="G2408" s="2"/>
      <c r="H2408" s="13"/>
      <c r="I2408" s="2" t="s">
        <v>31</v>
      </c>
      <c r="J2408" s="13"/>
      <c r="K2408" s="108">
        <v>1.1200000000000001</v>
      </c>
      <c r="L2408" s="109"/>
      <c r="M2408" s="23">
        <f>K2408*12*I2395</f>
        <v>16396.800000000003</v>
      </c>
    </row>
    <row r="2409" spans="1:13" x14ac:dyDescent="0.25">
      <c r="A2409" s="12"/>
      <c r="B2409" s="2"/>
      <c r="C2409" s="2"/>
      <c r="D2409" s="2"/>
      <c r="E2409" s="2"/>
      <c r="F2409" s="2"/>
      <c r="G2409" s="2"/>
      <c r="H2409" s="13"/>
      <c r="I2409" s="2" t="s">
        <v>32</v>
      </c>
      <c r="J2409" s="13"/>
      <c r="K2409" s="2"/>
      <c r="L2409" s="13"/>
      <c r="M2409" s="23"/>
    </row>
    <row r="2410" spans="1:13" x14ac:dyDescent="0.25">
      <c r="A2410" s="17"/>
      <c r="B2410" s="18"/>
      <c r="C2410" s="18"/>
      <c r="D2410" s="18"/>
      <c r="E2410" s="18"/>
      <c r="F2410" s="18"/>
      <c r="G2410" s="18"/>
      <c r="H2410" s="19"/>
      <c r="I2410" s="18" t="s">
        <v>33</v>
      </c>
      <c r="J2410" s="19"/>
      <c r="K2410" s="18"/>
      <c r="L2410" s="19"/>
      <c r="M2410" s="21"/>
    </row>
    <row r="2411" spans="1:13" x14ac:dyDescent="0.25">
      <c r="A2411" s="90" t="s">
        <v>34</v>
      </c>
      <c r="B2411" s="91"/>
      <c r="C2411" s="91"/>
      <c r="D2411" s="91"/>
      <c r="E2411" s="91"/>
      <c r="F2411" s="91"/>
      <c r="G2411" s="91"/>
      <c r="H2411" s="92"/>
      <c r="I2411" s="31" t="s">
        <v>46</v>
      </c>
      <c r="J2411" s="32"/>
      <c r="K2411" s="88">
        <v>2.6</v>
      </c>
      <c r="L2411" s="89"/>
      <c r="M2411" s="33">
        <f>K2411*12*I2395</f>
        <v>38064</v>
      </c>
    </row>
    <row r="2412" spans="1:13" x14ac:dyDescent="0.25">
      <c r="A2412" s="131" t="s">
        <v>74</v>
      </c>
      <c r="B2412" s="132"/>
      <c r="C2412" s="132"/>
      <c r="D2412" s="132"/>
      <c r="E2412" s="132"/>
      <c r="F2412" s="132"/>
      <c r="G2412" s="132"/>
      <c r="H2412" s="133"/>
      <c r="I2412" s="52"/>
      <c r="J2412" s="13"/>
      <c r="K2412" s="149">
        <f>K2413+K2419</f>
        <v>1.8900000000000001</v>
      </c>
      <c r="L2412" s="150"/>
      <c r="M2412" s="53">
        <f>M2413+M2419</f>
        <v>27669.600000000006</v>
      </c>
    </row>
    <row r="2413" spans="1:13" x14ac:dyDescent="0.25">
      <c r="A2413" s="114" t="s">
        <v>75</v>
      </c>
      <c r="B2413" s="115"/>
      <c r="C2413" s="115"/>
      <c r="D2413" s="115"/>
      <c r="E2413" s="115"/>
      <c r="F2413" s="115"/>
      <c r="G2413" s="115"/>
      <c r="H2413" s="116"/>
      <c r="J2413" s="13"/>
      <c r="K2413" s="108">
        <f>K2414+K2415+K2416+K2418</f>
        <v>1.1100000000000001</v>
      </c>
      <c r="L2413" s="109"/>
      <c r="M2413" s="46">
        <f>M2414+M2415+M2416+M2418</f>
        <v>16250.400000000003</v>
      </c>
    </row>
    <row r="2414" spans="1:13" x14ac:dyDescent="0.25">
      <c r="A2414" s="12" t="s">
        <v>76</v>
      </c>
      <c r="H2414" s="13"/>
      <c r="I2414" t="s">
        <v>77</v>
      </c>
      <c r="J2414" s="13"/>
      <c r="K2414" s="112">
        <v>0.81</v>
      </c>
      <c r="L2414" s="113"/>
      <c r="M2414" s="23">
        <f>K2414*12*I2395</f>
        <v>11858.400000000001</v>
      </c>
    </row>
    <row r="2415" spans="1:13" x14ac:dyDescent="0.25">
      <c r="A2415" s="12" t="s">
        <v>78</v>
      </c>
      <c r="H2415" s="13"/>
      <c r="I2415" t="s">
        <v>79</v>
      </c>
      <c r="J2415" s="13"/>
      <c r="K2415" s="112">
        <v>0.18</v>
      </c>
      <c r="L2415" s="113"/>
      <c r="M2415" s="23">
        <f>K2415*12*I2395</f>
        <v>2635.2000000000003</v>
      </c>
    </row>
    <row r="2416" spans="1:13" x14ac:dyDescent="0.25">
      <c r="A2416" s="12" t="s">
        <v>80</v>
      </c>
      <c r="H2416" s="13"/>
      <c r="I2416" t="s">
        <v>81</v>
      </c>
      <c r="J2416" s="13"/>
      <c r="K2416" s="112">
        <v>0.08</v>
      </c>
      <c r="L2416" s="113"/>
      <c r="M2416" s="23">
        <f>K2416*12*I2395</f>
        <v>1171.2</v>
      </c>
    </row>
    <row r="2417" spans="1:13" x14ac:dyDescent="0.25">
      <c r="A2417" s="12" t="s">
        <v>82</v>
      </c>
      <c r="H2417" s="13"/>
      <c r="J2417" s="13"/>
      <c r="L2417" s="13"/>
      <c r="M2417" s="23"/>
    </row>
    <row r="2418" spans="1:13" x14ac:dyDescent="0.25">
      <c r="A2418" s="12" t="s">
        <v>83</v>
      </c>
      <c r="H2418" s="13"/>
      <c r="I2418" t="s">
        <v>84</v>
      </c>
      <c r="J2418" s="13"/>
      <c r="K2418" s="112">
        <v>0.04</v>
      </c>
      <c r="L2418" s="113"/>
      <c r="M2418" s="23">
        <f>K2418*12*I2395</f>
        <v>585.6</v>
      </c>
    </row>
    <row r="2419" spans="1:13" x14ac:dyDescent="0.25">
      <c r="A2419" s="114" t="s">
        <v>85</v>
      </c>
      <c r="B2419" s="115"/>
      <c r="C2419" s="115"/>
      <c r="D2419" s="115"/>
      <c r="E2419" s="115"/>
      <c r="F2419" s="115"/>
      <c r="G2419" s="115"/>
      <c r="H2419" s="116"/>
      <c r="J2419" s="13"/>
      <c r="K2419" s="108">
        <f>K2420+K2421+K2422</f>
        <v>0.78</v>
      </c>
      <c r="L2419" s="109"/>
      <c r="M2419" s="46">
        <f>M2420+M2421+M2422</f>
        <v>11419.200000000003</v>
      </c>
    </row>
    <row r="2420" spans="1:13" x14ac:dyDescent="0.25">
      <c r="A2420" s="12" t="s">
        <v>86</v>
      </c>
      <c r="H2420" s="13"/>
      <c r="I2420" t="s">
        <v>81</v>
      </c>
      <c r="J2420" s="13"/>
      <c r="K2420" s="112">
        <v>0.28000000000000003</v>
      </c>
      <c r="L2420" s="113"/>
      <c r="M2420" s="23">
        <f>K2420*12*I2395</f>
        <v>4099.2000000000007</v>
      </c>
    </row>
    <row r="2421" spans="1:13" x14ac:dyDescent="0.25">
      <c r="A2421" s="12" t="s">
        <v>87</v>
      </c>
      <c r="H2421" s="13"/>
      <c r="I2421" t="s">
        <v>35</v>
      </c>
      <c r="J2421" s="13"/>
      <c r="K2421" s="112">
        <v>0.46</v>
      </c>
      <c r="L2421" s="113"/>
      <c r="M2421" s="23">
        <f>K2421*12*I2395</f>
        <v>6734.4000000000005</v>
      </c>
    </row>
    <row r="2422" spans="1:13" x14ac:dyDescent="0.25">
      <c r="A2422" s="12" t="s">
        <v>88</v>
      </c>
      <c r="H2422" s="13"/>
      <c r="I2422" t="s">
        <v>81</v>
      </c>
      <c r="J2422" s="13"/>
      <c r="K2422" s="138">
        <v>0.04</v>
      </c>
      <c r="L2422" s="139"/>
      <c r="M2422" s="21">
        <f>K2422*12*I2395</f>
        <v>585.6</v>
      </c>
    </row>
    <row r="2423" spans="1:13" ht="15.75" x14ac:dyDescent="0.25">
      <c r="A2423" s="85" t="s">
        <v>36</v>
      </c>
      <c r="B2423" s="86"/>
      <c r="C2423" s="86"/>
      <c r="D2423" s="86"/>
      <c r="E2423" s="86"/>
      <c r="F2423" s="86"/>
      <c r="G2423" s="86"/>
      <c r="H2423" s="87"/>
      <c r="I2423" s="34"/>
      <c r="J2423" s="32"/>
      <c r="K2423" s="88">
        <f>K2424+K2425+K2427+K2429+K2430</f>
        <v>2.13</v>
      </c>
      <c r="L2423" s="89"/>
      <c r="M2423" s="35">
        <f>M2424+M2425+M2427+M2429+M2430</f>
        <v>31183.200000000004</v>
      </c>
    </row>
    <row r="2424" spans="1:13" x14ac:dyDescent="0.25">
      <c r="A2424" s="36" t="s">
        <v>89</v>
      </c>
      <c r="B2424" s="37"/>
      <c r="C2424" s="38"/>
      <c r="D2424" s="38"/>
      <c r="E2424" s="38"/>
      <c r="F2424" s="38"/>
      <c r="G2424" s="38"/>
      <c r="H2424" s="13"/>
      <c r="I2424" s="95" t="s">
        <v>38</v>
      </c>
      <c r="J2424" s="96"/>
      <c r="K2424" s="117">
        <v>0.56999999999999995</v>
      </c>
      <c r="L2424" s="118"/>
      <c r="M2424" s="23">
        <f>K2424*12*I2395</f>
        <v>8344.7999999999993</v>
      </c>
    </row>
    <row r="2425" spans="1:13" x14ac:dyDescent="0.25">
      <c r="A2425" s="36" t="s">
        <v>39</v>
      </c>
      <c r="B2425" s="37"/>
      <c r="C2425" s="38"/>
      <c r="D2425" s="38"/>
      <c r="E2425" s="38"/>
      <c r="F2425" s="38"/>
      <c r="G2425" s="38"/>
      <c r="H2425" s="13"/>
      <c r="I2425" s="95" t="s">
        <v>90</v>
      </c>
      <c r="J2425" s="96"/>
      <c r="K2425" s="97">
        <v>1.35</v>
      </c>
      <c r="L2425" s="98"/>
      <c r="M2425" s="23">
        <f>K2425*12*I2395</f>
        <v>19764.000000000004</v>
      </c>
    </row>
    <row r="2426" spans="1:13" x14ac:dyDescent="0.25">
      <c r="A2426" s="36" t="s">
        <v>41</v>
      </c>
      <c r="B2426" s="37"/>
      <c r="C2426" s="38"/>
      <c r="D2426" s="38"/>
      <c r="E2426" s="38"/>
      <c r="F2426" s="38"/>
      <c r="G2426" s="38"/>
      <c r="H2426" s="13"/>
      <c r="I2426" s="39"/>
      <c r="J2426" s="15"/>
      <c r="K2426" s="40"/>
      <c r="L2426" s="41"/>
      <c r="M2426" s="23"/>
    </row>
    <row r="2427" spans="1:13" x14ac:dyDescent="0.25">
      <c r="A2427" s="36" t="s">
        <v>42</v>
      </c>
      <c r="B2427" s="37"/>
      <c r="C2427" s="38"/>
      <c r="D2427" s="38"/>
      <c r="E2427" s="38"/>
      <c r="F2427" s="38"/>
      <c r="G2427" s="38"/>
      <c r="H2427" s="13"/>
      <c r="I2427" s="95" t="s">
        <v>43</v>
      </c>
      <c r="J2427" s="96"/>
      <c r="K2427" s="97">
        <v>0.09</v>
      </c>
      <c r="L2427" s="98"/>
      <c r="M2427" s="23">
        <f>K2427*12*I2395</f>
        <v>1317.6000000000001</v>
      </c>
    </row>
    <row r="2428" spans="1:13" x14ac:dyDescent="0.25">
      <c r="A2428" s="36" t="s">
        <v>44</v>
      </c>
      <c r="B2428" s="37"/>
      <c r="C2428" s="38"/>
      <c r="D2428" s="38"/>
      <c r="E2428" s="38"/>
      <c r="F2428" s="38"/>
      <c r="G2428" s="38"/>
      <c r="H2428" s="13"/>
      <c r="I2428" s="39"/>
      <c r="J2428" s="15"/>
      <c r="K2428" s="40"/>
      <c r="L2428" s="41"/>
      <c r="M2428" s="23"/>
    </row>
    <row r="2429" spans="1:13" x14ac:dyDescent="0.25">
      <c r="A2429" s="36" t="s">
        <v>45</v>
      </c>
      <c r="B2429" s="37"/>
      <c r="C2429" s="38"/>
      <c r="D2429" s="38"/>
      <c r="E2429" s="38"/>
      <c r="F2429" s="38"/>
      <c r="G2429" s="38"/>
      <c r="H2429" s="13"/>
      <c r="I2429" s="95" t="s">
        <v>43</v>
      </c>
      <c r="J2429" s="96"/>
      <c r="K2429" s="97">
        <v>0.06</v>
      </c>
      <c r="L2429" s="98"/>
      <c r="M2429" s="23">
        <f>K2429*12*I2395</f>
        <v>878.4</v>
      </c>
    </row>
    <row r="2430" spans="1:13" x14ac:dyDescent="0.25">
      <c r="A2430" s="42" t="s">
        <v>112</v>
      </c>
      <c r="B2430" s="37"/>
      <c r="C2430" s="38"/>
      <c r="D2430" s="38"/>
      <c r="E2430" s="38"/>
      <c r="F2430" s="38"/>
      <c r="G2430" s="38"/>
      <c r="H2430" s="13"/>
      <c r="I2430" s="95" t="s">
        <v>46</v>
      </c>
      <c r="J2430" s="96"/>
      <c r="K2430" s="99">
        <v>0.06</v>
      </c>
      <c r="L2430" s="100"/>
      <c r="M2430" s="21">
        <f>K2430*12*I2395</f>
        <v>878.4</v>
      </c>
    </row>
    <row r="2431" spans="1:13" ht="15.75" x14ac:dyDescent="0.25">
      <c r="A2431" s="85" t="s">
        <v>50</v>
      </c>
      <c r="B2431" s="86"/>
      <c r="C2431" s="86"/>
      <c r="D2431" s="86"/>
      <c r="E2431" s="86"/>
      <c r="F2431" s="86"/>
      <c r="G2431" s="86"/>
      <c r="H2431" s="87"/>
      <c r="I2431" s="34"/>
      <c r="J2431" s="32"/>
      <c r="K2431" s="101">
        <v>5.67</v>
      </c>
      <c r="L2431" s="102"/>
      <c r="M2431" s="35">
        <f>K2431*12*I2395</f>
        <v>83008.799999999988</v>
      </c>
    </row>
    <row r="2432" spans="1:13" x14ac:dyDescent="0.25">
      <c r="A2432" s="90" t="s">
        <v>59</v>
      </c>
      <c r="B2432" s="91"/>
      <c r="C2432" s="91"/>
      <c r="D2432" s="91"/>
      <c r="E2432" s="91"/>
      <c r="F2432" s="91"/>
      <c r="G2432" s="91"/>
      <c r="H2432" s="92"/>
      <c r="J2432" s="47"/>
      <c r="K2432" s="88">
        <f>K2401+K2405+K2408+K2411+K2412+K2431+K2423</f>
        <v>22.39</v>
      </c>
      <c r="L2432" s="89"/>
      <c r="M2432" s="21">
        <f>M2395+M2408+M2411+M2412+M2423+M2431</f>
        <v>327789.59999999998</v>
      </c>
    </row>
    <row r="2433" spans="1:13" x14ac:dyDescent="0.25">
      <c r="A2433" s="90" t="s">
        <v>60</v>
      </c>
      <c r="B2433" s="91"/>
      <c r="C2433" s="91"/>
      <c r="D2433" s="91"/>
      <c r="E2433" s="91"/>
      <c r="F2433" s="91"/>
      <c r="G2433" s="91"/>
      <c r="H2433" s="92"/>
      <c r="I2433" s="34"/>
      <c r="J2433" s="48"/>
      <c r="K2433" s="110">
        <v>12.94</v>
      </c>
      <c r="L2433" s="111"/>
      <c r="M2433" s="21">
        <f>K2433*12*I2395</f>
        <v>189441.6</v>
      </c>
    </row>
    <row r="2434" spans="1:13" ht="15.75" x14ac:dyDescent="0.25">
      <c r="A2434" s="85" t="s">
        <v>61</v>
      </c>
      <c r="B2434" s="86"/>
      <c r="C2434" s="86"/>
      <c r="D2434" s="86"/>
      <c r="E2434" s="86"/>
      <c r="F2434" s="86"/>
      <c r="G2434" s="86"/>
      <c r="H2434" s="87"/>
      <c r="I2434" s="34"/>
      <c r="J2434" s="32"/>
      <c r="K2434" s="88">
        <v>3.45</v>
      </c>
      <c r="L2434" s="89"/>
      <c r="M2434" s="21">
        <f>K2434*12*I2395</f>
        <v>50508.000000000007</v>
      </c>
    </row>
    <row r="2435" spans="1:13" ht="15.75" x14ac:dyDescent="0.25">
      <c r="A2435" s="85" t="s">
        <v>62</v>
      </c>
      <c r="B2435" s="86"/>
      <c r="C2435" s="86"/>
      <c r="D2435" s="86"/>
      <c r="E2435" s="86"/>
      <c r="F2435" s="86"/>
      <c r="G2435" s="86"/>
      <c r="H2435" s="87"/>
      <c r="I2435" s="34"/>
      <c r="J2435" s="32"/>
      <c r="K2435" s="88">
        <v>0.81</v>
      </c>
      <c r="L2435" s="89"/>
      <c r="M2435" s="21">
        <f>K2435*12*I2395</f>
        <v>11858.400000000001</v>
      </c>
    </row>
    <row r="2436" spans="1:13" x14ac:dyDescent="0.25">
      <c r="A2436" s="90" t="s">
        <v>92</v>
      </c>
      <c r="B2436" s="91"/>
      <c r="C2436" s="91"/>
      <c r="D2436" s="91"/>
      <c r="E2436" s="91"/>
      <c r="F2436" s="91"/>
      <c r="G2436" s="91"/>
      <c r="H2436" s="92"/>
      <c r="I2436" s="34"/>
      <c r="J2436" s="32"/>
      <c r="K2436" s="93">
        <v>1.32</v>
      </c>
      <c r="L2436" s="94"/>
      <c r="M2436" s="21">
        <f>K2436*12*I2395</f>
        <v>19324.8</v>
      </c>
    </row>
    <row r="2437" spans="1:13" ht="15.75" x14ac:dyDescent="0.25">
      <c r="A2437" s="49" t="s">
        <v>107</v>
      </c>
      <c r="B2437" s="50"/>
      <c r="C2437" s="50"/>
      <c r="D2437" s="50"/>
      <c r="E2437" s="50"/>
      <c r="F2437" s="50"/>
      <c r="G2437" s="50"/>
      <c r="H2437" s="51"/>
      <c r="I2437" s="34"/>
      <c r="J2437" s="32"/>
      <c r="K2437" s="88">
        <v>0</v>
      </c>
      <c r="L2437" s="89"/>
      <c r="M2437" s="21">
        <v>0</v>
      </c>
    </row>
    <row r="2438" spans="1:13" ht="15.75" x14ac:dyDescent="0.25">
      <c r="A2438" s="49" t="s">
        <v>63</v>
      </c>
      <c r="B2438" s="50"/>
      <c r="C2438" s="50"/>
      <c r="D2438" s="50"/>
      <c r="E2438" s="50"/>
      <c r="F2438" s="50"/>
      <c r="G2438" s="50"/>
      <c r="H2438" s="51"/>
      <c r="I2438" s="34"/>
      <c r="J2438" s="32"/>
      <c r="K2438" s="88">
        <v>7.0000000000000007E-2</v>
      </c>
      <c r="L2438" s="89"/>
      <c r="M2438" s="21">
        <f>K2438*12*I2395</f>
        <v>1024.8000000000002</v>
      </c>
    </row>
    <row r="2439" spans="1:13" ht="15.75" x14ac:dyDescent="0.25">
      <c r="A2439" s="49" t="s">
        <v>64</v>
      </c>
      <c r="B2439" s="50"/>
      <c r="C2439" s="50"/>
      <c r="D2439" s="50"/>
      <c r="E2439" s="50"/>
      <c r="F2439" s="50"/>
      <c r="G2439" s="50"/>
      <c r="H2439" s="51"/>
      <c r="I2439" s="34"/>
      <c r="J2439" s="32"/>
      <c r="K2439" s="88">
        <v>0.96</v>
      </c>
      <c r="L2439" s="89"/>
      <c r="M2439" s="21">
        <f>K2439*12*I2395</f>
        <v>14054.4</v>
      </c>
    </row>
    <row r="2440" spans="1:13" x14ac:dyDescent="0.25">
      <c r="A2440" s="90" t="s">
        <v>65</v>
      </c>
      <c r="B2440" s="91"/>
      <c r="C2440" s="91"/>
      <c r="D2440" s="91"/>
      <c r="E2440" s="91"/>
      <c r="F2440" s="91"/>
      <c r="G2440" s="91"/>
      <c r="H2440" s="92"/>
      <c r="I2440" s="34"/>
      <c r="J2440" s="48"/>
      <c r="K2440" s="88">
        <f>K2432+K2434+K2435+K2436+K2433+K2437+K2438+K2439</f>
        <v>41.94</v>
      </c>
      <c r="L2440" s="89"/>
      <c r="M2440" s="21">
        <f>M2432+M2433+M2434+M2435+M2436+M2437+M2438+M2439</f>
        <v>614001.60000000009</v>
      </c>
    </row>
    <row r="2441" spans="1:13" x14ac:dyDescent="0.25">
      <c r="M2441" s="5"/>
    </row>
    <row r="2442" spans="1:13" x14ac:dyDescent="0.25">
      <c r="A2442" s="119" t="s">
        <v>0</v>
      </c>
      <c r="B2442" s="119"/>
      <c r="C2442" s="119"/>
      <c r="D2442" s="119"/>
      <c r="E2442" s="119"/>
      <c r="F2442" s="119"/>
      <c r="G2442" s="119"/>
      <c r="H2442" s="119"/>
      <c r="I2442" s="119"/>
      <c r="J2442" s="119"/>
      <c r="K2442" s="119"/>
      <c r="L2442" s="119"/>
      <c r="M2442" s="5"/>
    </row>
    <row r="2443" spans="1:13" x14ac:dyDescent="0.25">
      <c r="A2443" s="120" t="s">
        <v>1</v>
      </c>
      <c r="B2443" s="120"/>
      <c r="C2443" s="120"/>
      <c r="D2443" s="120"/>
      <c r="E2443" s="120"/>
      <c r="F2443" s="120"/>
      <c r="G2443" s="120"/>
      <c r="H2443" s="120"/>
      <c r="I2443" s="120"/>
      <c r="J2443" s="120"/>
      <c r="K2443" s="120"/>
      <c r="L2443" s="120"/>
      <c r="M2443" s="120"/>
    </row>
    <row r="2444" spans="1:13" x14ac:dyDescent="0.25">
      <c r="A2444" s="121" t="s">
        <v>150</v>
      </c>
      <c r="B2444" s="121"/>
      <c r="C2444" s="121"/>
      <c r="D2444" s="121"/>
      <c r="E2444" s="121"/>
      <c r="F2444" s="121"/>
      <c r="G2444" s="121"/>
      <c r="H2444" s="121"/>
      <c r="I2444" s="121"/>
      <c r="J2444" s="121"/>
      <c r="K2444" s="121"/>
      <c r="L2444" s="121"/>
      <c r="M2444" s="121"/>
    </row>
    <row r="2445" spans="1:13" x14ac:dyDescent="0.25">
      <c r="A2445" s="6"/>
      <c r="B2445" s="7"/>
      <c r="C2445" s="7" t="s">
        <v>3</v>
      </c>
      <c r="D2445" s="7"/>
      <c r="E2445" s="7"/>
      <c r="F2445" s="7"/>
      <c r="G2445" s="7"/>
      <c r="H2445" s="8"/>
      <c r="I2445" s="7" t="s">
        <v>4</v>
      </c>
      <c r="J2445" s="8"/>
      <c r="K2445" s="9" t="s">
        <v>5</v>
      </c>
      <c r="L2445" s="10"/>
      <c r="M2445" s="11"/>
    </row>
    <row r="2446" spans="1:13" x14ac:dyDescent="0.25">
      <c r="A2446" s="12"/>
      <c r="B2446" s="2"/>
      <c r="C2446" s="2"/>
      <c r="D2446" s="2"/>
      <c r="E2446" s="2"/>
      <c r="F2446" s="2"/>
      <c r="G2446" s="2"/>
      <c r="H2446" s="13"/>
      <c r="I2446" s="2"/>
      <c r="J2446" s="13"/>
      <c r="K2446" s="14" t="s">
        <v>7</v>
      </c>
      <c r="L2446" s="15"/>
      <c r="M2446" s="16" t="s">
        <v>8</v>
      </c>
    </row>
    <row r="2447" spans="1:13" x14ac:dyDescent="0.25">
      <c r="A2447" s="17"/>
      <c r="B2447" s="18"/>
      <c r="C2447" s="18"/>
      <c r="D2447" s="18"/>
      <c r="E2447" s="18"/>
      <c r="F2447" s="18"/>
      <c r="G2447" s="18"/>
      <c r="H2447" s="19"/>
      <c r="I2447" s="122" t="s">
        <v>9</v>
      </c>
      <c r="J2447" s="123"/>
      <c r="K2447" s="18" t="s">
        <v>10</v>
      </c>
      <c r="L2447" s="19"/>
      <c r="M2447" s="20" t="s">
        <v>11</v>
      </c>
    </row>
    <row r="2448" spans="1:13" x14ac:dyDescent="0.25">
      <c r="A2448" s="90"/>
      <c r="B2448" s="91"/>
      <c r="C2448" s="91"/>
      <c r="D2448" s="91"/>
      <c r="E2448" s="91"/>
      <c r="F2448" s="91"/>
      <c r="G2448" s="91"/>
      <c r="H2448" s="92"/>
      <c r="I2448" s="124">
        <v>743.2</v>
      </c>
      <c r="J2448" s="125"/>
      <c r="K2448" s="126">
        <f>K2454+K2458</f>
        <v>8.98</v>
      </c>
      <c r="L2448" s="145"/>
      <c r="M2448" s="21">
        <f>M2454+M2458</f>
        <v>80087.232000000004</v>
      </c>
    </row>
    <row r="2449" spans="1:13" x14ac:dyDescent="0.25">
      <c r="A2449" s="22" t="s">
        <v>13</v>
      </c>
      <c r="F2449" s="2"/>
      <c r="H2449" s="13"/>
      <c r="J2449" s="13"/>
      <c r="L2449" s="13"/>
      <c r="M2449" s="23"/>
    </row>
    <row r="2450" spans="1:13" x14ac:dyDescent="0.25">
      <c r="A2450" s="22" t="s">
        <v>14</v>
      </c>
      <c r="F2450" s="2"/>
      <c r="H2450" s="13"/>
      <c r="J2450" s="13"/>
      <c r="L2450" s="13"/>
      <c r="M2450" s="23"/>
    </row>
    <row r="2451" spans="1:13" x14ac:dyDescent="0.25">
      <c r="A2451" s="24" t="s">
        <v>15</v>
      </c>
      <c r="B2451" s="25"/>
      <c r="C2451" s="25"/>
      <c r="D2451" s="25"/>
      <c r="E2451" s="25"/>
      <c r="F2451" s="26"/>
      <c r="G2451" s="25"/>
      <c r="H2451" s="27"/>
      <c r="J2451" s="13"/>
      <c r="L2451" s="13"/>
      <c r="M2451" s="23"/>
    </row>
    <row r="2452" spans="1:13" x14ac:dyDescent="0.25">
      <c r="A2452" s="24" t="s">
        <v>16</v>
      </c>
      <c r="B2452" s="25"/>
      <c r="C2452" s="25"/>
      <c r="D2452" s="25"/>
      <c r="E2452" s="25"/>
      <c r="F2452" s="26"/>
      <c r="G2452" s="25"/>
      <c r="H2452" s="27"/>
      <c r="J2452" s="13"/>
      <c r="L2452" s="13"/>
      <c r="M2452" s="23"/>
    </row>
    <row r="2453" spans="1:13" x14ac:dyDescent="0.25">
      <c r="A2453" s="24" t="s">
        <v>68</v>
      </c>
      <c r="B2453" s="25"/>
      <c r="C2453" s="25"/>
      <c r="D2453" s="25"/>
      <c r="E2453" s="25"/>
      <c r="F2453" s="26"/>
      <c r="G2453" s="25"/>
      <c r="H2453" s="27"/>
      <c r="J2453" s="13"/>
      <c r="L2453" s="13"/>
      <c r="M2453" s="23"/>
    </row>
    <row r="2454" spans="1:13" x14ac:dyDescent="0.25">
      <c r="A2454" s="24"/>
      <c r="B2454" s="25"/>
      <c r="C2454" s="25"/>
      <c r="D2454" s="25"/>
      <c r="E2454" s="25"/>
      <c r="F2454" s="26"/>
      <c r="G2454" s="25"/>
      <c r="H2454" s="27"/>
      <c r="J2454" s="13"/>
      <c r="K2454" s="112">
        <v>4.93</v>
      </c>
      <c r="L2454" s="113"/>
      <c r="M2454" s="23">
        <f>K2454*I2448*12</f>
        <v>43967.712</v>
      </c>
    </row>
    <row r="2455" spans="1:13" x14ac:dyDescent="0.25">
      <c r="A2455" s="22" t="s">
        <v>22</v>
      </c>
      <c r="B2455" s="25"/>
      <c r="C2455" s="25"/>
      <c r="D2455" s="25"/>
      <c r="E2455" s="25"/>
      <c r="F2455" s="26"/>
      <c r="G2455" s="25"/>
      <c r="H2455" s="27"/>
      <c r="J2455" s="13"/>
      <c r="L2455" s="13"/>
      <c r="M2455" s="23"/>
    </row>
    <row r="2456" spans="1:13" x14ac:dyDescent="0.25">
      <c r="A2456" s="24" t="s">
        <v>23</v>
      </c>
      <c r="B2456" s="25"/>
      <c r="C2456" s="25"/>
      <c r="D2456" s="25"/>
      <c r="E2456" s="25"/>
      <c r="F2456" s="26"/>
      <c r="G2456" s="25"/>
      <c r="H2456" s="27"/>
      <c r="J2456" s="13"/>
      <c r="L2456" s="13"/>
      <c r="M2456" s="23"/>
    </row>
    <row r="2457" spans="1:13" x14ac:dyDescent="0.25">
      <c r="A2457" s="24" t="s">
        <v>69</v>
      </c>
      <c r="B2457" s="25"/>
      <c r="C2457" s="25"/>
      <c r="D2457" s="25"/>
      <c r="E2457" s="25"/>
      <c r="F2457" s="26"/>
      <c r="G2457" s="25"/>
      <c r="H2457" s="27"/>
      <c r="J2457" s="13"/>
      <c r="L2457" s="13"/>
      <c r="M2457" s="23"/>
    </row>
    <row r="2458" spans="1:13" x14ac:dyDescent="0.25">
      <c r="A2458" s="24"/>
      <c r="B2458" s="25"/>
      <c r="C2458" s="25"/>
      <c r="D2458" s="25"/>
      <c r="E2458" s="25"/>
      <c r="F2458" s="26"/>
      <c r="G2458" s="25"/>
      <c r="H2458" s="27"/>
      <c r="I2458" s="17"/>
      <c r="J2458" s="19"/>
      <c r="K2458" s="138">
        <v>4.05</v>
      </c>
      <c r="L2458" s="139"/>
      <c r="M2458" s="21">
        <f>K2458*I2448*12</f>
        <v>36119.520000000004</v>
      </c>
    </row>
    <row r="2459" spans="1:13" x14ac:dyDescent="0.25">
      <c r="A2459" s="128" t="s">
        <v>28</v>
      </c>
      <c r="B2459" s="129"/>
      <c r="C2459" s="129"/>
      <c r="D2459" s="129"/>
      <c r="E2459" s="129"/>
      <c r="F2459" s="129"/>
      <c r="G2459" s="129"/>
      <c r="H2459" s="130"/>
      <c r="I2459" s="2" t="s">
        <v>29</v>
      </c>
      <c r="J2459" s="13"/>
      <c r="K2459" s="2"/>
      <c r="L2459" s="13"/>
      <c r="M2459" s="23"/>
    </row>
    <row r="2460" spans="1:13" x14ac:dyDescent="0.25">
      <c r="A2460" s="12"/>
      <c r="B2460" s="2"/>
      <c r="C2460" s="2"/>
      <c r="D2460" s="2"/>
      <c r="E2460" s="2"/>
      <c r="F2460" s="2"/>
      <c r="G2460" s="2"/>
      <c r="H2460" s="13"/>
      <c r="I2460" s="2" t="s">
        <v>30</v>
      </c>
      <c r="J2460" s="13"/>
      <c r="K2460" s="2"/>
      <c r="L2460" s="13"/>
      <c r="M2460" s="23"/>
    </row>
    <row r="2461" spans="1:13" x14ac:dyDescent="0.25">
      <c r="A2461" s="12"/>
      <c r="B2461" s="2"/>
      <c r="C2461" s="2"/>
      <c r="D2461" s="2"/>
      <c r="E2461" s="2"/>
      <c r="F2461" s="2"/>
      <c r="G2461" s="2"/>
      <c r="H2461" s="13"/>
      <c r="I2461" s="2" t="s">
        <v>31</v>
      </c>
      <c r="J2461" s="13"/>
      <c r="K2461" s="108">
        <v>1.1200000000000001</v>
      </c>
      <c r="L2461" s="109"/>
      <c r="M2461" s="23">
        <f>K2461*12*I2448</f>
        <v>9988.608000000002</v>
      </c>
    </row>
    <row r="2462" spans="1:13" x14ac:dyDescent="0.25">
      <c r="A2462" s="12"/>
      <c r="B2462" s="2"/>
      <c r="C2462" s="2"/>
      <c r="D2462" s="2"/>
      <c r="E2462" s="2"/>
      <c r="F2462" s="2"/>
      <c r="G2462" s="2"/>
      <c r="H2462" s="13"/>
      <c r="I2462" s="2" t="s">
        <v>32</v>
      </c>
      <c r="J2462" s="13"/>
      <c r="K2462" s="2"/>
      <c r="L2462" s="13"/>
      <c r="M2462" s="23"/>
    </row>
    <row r="2463" spans="1:13" x14ac:dyDescent="0.25">
      <c r="A2463" s="17"/>
      <c r="B2463" s="18"/>
      <c r="C2463" s="18"/>
      <c r="D2463" s="18"/>
      <c r="E2463" s="18"/>
      <c r="F2463" s="18"/>
      <c r="G2463" s="18"/>
      <c r="H2463" s="19"/>
      <c r="I2463" s="18" t="s">
        <v>33</v>
      </c>
      <c r="J2463" s="19"/>
      <c r="K2463" s="18"/>
      <c r="L2463" s="19"/>
      <c r="M2463" s="21"/>
    </row>
    <row r="2464" spans="1:13" x14ac:dyDescent="0.25">
      <c r="A2464" s="90" t="s">
        <v>34</v>
      </c>
      <c r="B2464" s="91"/>
      <c r="C2464" s="91"/>
      <c r="D2464" s="91"/>
      <c r="E2464" s="91"/>
      <c r="F2464" s="91"/>
      <c r="G2464" s="91"/>
      <c r="H2464" s="92"/>
      <c r="I2464" s="31" t="s">
        <v>46</v>
      </c>
      <c r="J2464" s="32"/>
      <c r="K2464" s="88">
        <v>0.68</v>
      </c>
      <c r="L2464" s="89"/>
      <c r="M2464" s="33">
        <f>K2464*12*I2448</f>
        <v>6064.5120000000006</v>
      </c>
    </row>
    <row r="2465" spans="1:13" x14ac:dyDescent="0.25">
      <c r="A2465" s="131" t="s">
        <v>74</v>
      </c>
      <c r="B2465" s="132"/>
      <c r="C2465" s="132"/>
      <c r="D2465" s="132"/>
      <c r="E2465" s="132"/>
      <c r="F2465" s="132"/>
      <c r="G2465" s="132"/>
      <c r="H2465" s="133"/>
      <c r="I2465" s="52"/>
      <c r="J2465" s="13"/>
      <c r="K2465" s="149">
        <f>K2466+K2472</f>
        <v>1.8900000000000001</v>
      </c>
      <c r="L2465" s="150"/>
      <c r="M2465" s="53">
        <f>M2466+M2472</f>
        <v>16855.776000000005</v>
      </c>
    </row>
    <row r="2466" spans="1:13" x14ac:dyDescent="0.25">
      <c r="A2466" s="114" t="s">
        <v>75</v>
      </c>
      <c r="B2466" s="115"/>
      <c r="C2466" s="115"/>
      <c r="D2466" s="115"/>
      <c r="E2466" s="115"/>
      <c r="F2466" s="115"/>
      <c r="G2466" s="115"/>
      <c r="H2466" s="116"/>
      <c r="J2466" s="13"/>
      <c r="K2466" s="108">
        <f>K2467+K2468+K2469+K2471</f>
        <v>1.1100000000000001</v>
      </c>
      <c r="L2466" s="109"/>
      <c r="M2466" s="46">
        <f>M2467+M2468+M2469+M2471</f>
        <v>9899.4240000000027</v>
      </c>
    </row>
    <row r="2467" spans="1:13" x14ac:dyDescent="0.25">
      <c r="A2467" s="12" t="s">
        <v>76</v>
      </c>
      <c r="H2467" s="13"/>
      <c r="I2467" t="s">
        <v>77</v>
      </c>
      <c r="J2467" s="13"/>
      <c r="K2467" s="112">
        <v>0.81</v>
      </c>
      <c r="L2467" s="113"/>
      <c r="M2467" s="23">
        <f>K2467*12*I2448</f>
        <v>7223.9040000000014</v>
      </c>
    </row>
    <row r="2468" spans="1:13" x14ac:dyDescent="0.25">
      <c r="A2468" s="12" t="s">
        <v>78</v>
      </c>
      <c r="H2468" s="13"/>
      <c r="I2468" t="s">
        <v>79</v>
      </c>
      <c r="J2468" s="13"/>
      <c r="K2468" s="112">
        <v>0.18</v>
      </c>
      <c r="L2468" s="113"/>
      <c r="M2468" s="23">
        <f>K2468*12*I2448</f>
        <v>1605.3120000000001</v>
      </c>
    </row>
    <row r="2469" spans="1:13" x14ac:dyDescent="0.25">
      <c r="A2469" s="12" t="s">
        <v>80</v>
      </c>
      <c r="H2469" s="13"/>
      <c r="I2469" t="s">
        <v>81</v>
      </c>
      <c r="J2469" s="13"/>
      <c r="K2469" s="112">
        <v>0.08</v>
      </c>
      <c r="L2469" s="113"/>
      <c r="M2469" s="23">
        <f>K2469*12*I2448</f>
        <v>713.47199999999998</v>
      </c>
    </row>
    <row r="2470" spans="1:13" x14ac:dyDescent="0.25">
      <c r="A2470" s="12" t="s">
        <v>82</v>
      </c>
      <c r="H2470" s="13"/>
      <c r="J2470" s="13"/>
      <c r="L2470" s="13"/>
      <c r="M2470" s="23"/>
    </row>
    <row r="2471" spans="1:13" x14ac:dyDescent="0.25">
      <c r="A2471" s="12" t="s">
        <v>83</v>
      </c>
      <c r="H2471" s="13"/>
      <c r="I2471" t="s">
        <v>84</v>
      </c>
      <c r="J2471" s="13"/>
      <c r="K2471" s="112">
        <v>0.04</v>
      </c>
      <c r="L2471" s="113"/>
      <c r="M2471" s="23">
        <f>K2471*12*I2448</f>
        <v>356.73599999999999</v>
      </c>
    </row>
    <row r="2472" spans="1:13" x14ac:dyDescent="0.25">
      <c r="A2472" s="114" t="s">
        <v>85</v>
      </c>
      <c r="B2472" s="115"/>
      <c r="C2472" s="115"/>
      <c r="D2472" s="115"/>
      <c r="E2472" s="115"/>
      <c r="F2472" s="115"/>
      <c r="G2472" s="115"/>
      <c r="H2472" s="116"/>
      <c r="J2472" s="13"/>
      <c r="K2472" s="108">
        <f>K2473+K2474+K2475</f>
        <v>0.78</v>
      </c>
      <c r="L2472" s="109"/>
      <c r="M2472" s="46">
        <f>M2473+M2474+M2475</f>
        <v>6956.3520000000017</v>
      </c>
    </row>
    <row r="2473" spans="1:13" x14ac:dyDescent="0.25">
      <c r="A2473" s="12" t="s">
        <v>86</v>
      </c>
      <c r="H2473" s="13"/>
      <c r="I2473" t="s">
        <v>81</v>
      </c>
      <c r="J2473" s="13"/>
      <c r="K2473" s="112">
        <v>0.28000000000000003</v>
      </c>
      <c r="L2473" s="113"/>
      <c r="M2473" s="23">
        <f>K2473*12*I2448</f>
        <v>2497.1520000000005</v>
      </c>
    </row>
    <row r="2474" spans="1:13" x14ac:dyDescent="0.25">
      <c r="A2474" s="12" t="s">
        <v>87</v>
      </c>
      <c r="H2474" s="13"/>
      <c r="I2474" t="s">
        <v>77</v>
      </c>
      <c r="J2474" s="13"/>
      <c r="K2474" s="112">
        <v>0.46</v>
      </c>
      <c r="L2474" s="113"/>
      <c r="M2474" s="23">
        <f>K2474*12*I2448</f>
        <v>4102.4640000000009</v>
      </c>
    </row>
    <row r="2475" spans="1:13" x14ac:dyDescent="0.25">
      <c r="A2475" s="12" t="s">
        <v>88</v>
      </c>
      <c r="H2475" s="13"/>
      <c r="I2475" t="s">
        <v>81</v>
      </c>
      <c r="J2475" s="13"/>
      <c r="K2475" s="138">
        <v>0.04</v>
      </c>
      <c r="L2475" s="139"/>
      <c r="M2475" s="21">
        <f>K2475*12*I2448</f>
        <v>356.73599999999999</v>
      </c>
    </row>
    <row r="2476" spans="1:13" ht="15.75" x14ac:dyDescent="0.25">
      <c r="A2476" s="85" t="s">
        <v>36</v>
      </c>
      <c r="B2476" s="86"/>
      <c r="C2476" s="86"/>
      <c r="D2476" s="86"/>
      <c r="E2476" s="86"/>
      <c r="F2476" s="86"/>
      <c r="G2476" s="86"/>
      <c r="H2476" s="87"/>
      <c r="I2476" s="34"/>
      <c r="J2476" s="32"/>
      <c r="K2476" s="88">
        <f>K2477+K2478+K2480+K2482+K2483</f>
        <v>2.13</v>
      </c>
      <c r="L2476" s="89"/>
      <c r="M2476" s="35">
        <f>M2477+M2478+M2480+M2482+M2483</f>
        <v>18996.191999999999</v>
      </c>
    </row>
    <row r="2477" spans="1:13" x14ac:dyDescent="0.25">
      <c r="A2477" s="36" t="s">
        <v>89</v>
      </c>
      <c r="B2477" s="37"/>
      <c r="C2477" s="38"/>
      <c r="D2477" s="38"/>
      <c r="E2477" s="38"/>
      <c r="F2477" s="38"/>
      <c r="G2477" s="38"/>
      <c r="H2477" s="13"/>
      <c r="I2477" s="95" t="s">
        <v>38</v>
      </c>
      <c r="J2477" s="96"/>
      <c r="K2477" s="117">
        <v>0.56999999999999995</v>
      </c>
      <c r="L2477" s="118"/>
      <c r="M2477" s="23">
        <f>K2477*12*I2448</f>
        <v>5083.4880000000003</v>
      </c>
    </row>
    <row r="2478" spans="1:13" x14ac:dyDescent="0.25">
      <c r="A2478" s="36" t="s">
        <v>39</v>
      </c>
      <c r="B2478" s="37"/>
      <c r="C2478" s="38"/>
      <c r="D2478" s="38"/>
      <c r="E2478" s="38"/>
      <c r="F2478" s="38"/>
      <c r="G2478" s="38"/>
      <c r="H2478" s="13"/>
      <c r="I2478" s="95" t="s">
        <v>90</v>
      </c>
      <c r="J2478" s="96"/>
      <c r="K2478" s="97">
        <v>1.35</v>
      </c>
      <c r="L2478" s="98"/>
      <c r="M2478" s="23">
        <f>K2478*12*I2448</f>
        <v>12039.840000000002</v>
      </c>
    </row>
    <row r="2479" spans="1:13" x14ac:dyDescent="0.25">
      <c r="A2479" s="36" t="s">
        <v>41</v>
      </c>
      <c r="B2479" s="37"/>
      <c r="C2479" s="38"/>
      <c r="D2479" s="38"/>
      <c r="E2479" s="38"/>
      <c r="F2479" s="38"/>
      <c r="G2479" s="38"/>
      <c r="H2479" s="13"/>
      <c r="I2479" s="39"/>
      <c r="J2479" s="15"/>
      <c r="K2479" s="40"/>
      <c r="L2479" s="41"/>
      <c r="M2479" s="23"/>
    </row>
    <row r="2480" spans="1:13" x14ac:dyDescent="0.25">
      <c r="A2480" s="36" t="s">
        <v>42</v>
      </c>
      <c r="B2480" s="37"/>
      <c r="C2480" s="38"/>
      <c r="D2480" s="38"/>
      <c r="E2480" s="38"/>
      <c r="F2480" s="38"/>
      <c r="G2480" s="38"/>
      <c r="H2480" s="13"/>
      <c r="I2480" s="95" t="s">
        <v>43</v>
      </c>
      <c r="J2480" s="96"/>
      <c r="K2480" s="97">
        <v>0.09</v>
      </c>
      <c r="L2480" s="98"/>
      <c r="M2480" s="23">
        <f>K2480*12*I2448</f>
        <v>802.65600000000006</v>
      </c>
    </row>
    <row r="2481" spans="1:13" x14ac:dyDescent="0.25">
      <c r="A2481" s="36" t="s">
        <v>44</v>
      </c>
      <c r="B2481" s="37"/>
      <c r="C2481" s="38"/>
      <c r="D2481" s="38"/>
      <c r="E2481" s="38"/>
      <c r="F2481" s="38"/>
      <c r="G2481" s="38"/>
      <c r="H2481" s="13"/>
      <c r="I2481" s="39"/>
      <c r="J2481" s="15"/>
      <c r="K2481" s="40"/>
      <c r="L2481" s="41"/>
      <c r="M2481" s="23"/>
    </row>
    <row r="2482" spans="1:13" x14ac:dyDescent="0.25">
      <c r="A2482" s="36" t="s">
        <v>45</v>
      </c>
      <c r="B2482" s="37"/>
      <c r="C2482" s="38"/>
      <c r="D2482" s="38"/>
      <c r="E2482" s="38"/>
      <c r="F2482" s="38"/>
      <c r="G2482" s="38"/>
      <c r="H2482" s="13"/>
      <c r="I2482" s="95" t="s">
        <v>43</v>
      </c>
      <c r="J2482" s="96"/>
      <c r="K2482" s="97">
        <v>0.06</v>
      </c>
      <c r="L2482" s="98"/>
      <c r="M2482" s="23">
        <f>K2482*12*I2448</f>
        <v>535.10400000000004</v>
      </c>
    </row>
    <row r="2483" spans="1:13" x14ac:dyDescent="0.25">
      <c r="A2483" s="42" t="s">
        <v>112</v>
      </c>
      <c r="B2483" s="37"/>
      <c r="C2483" s="38"/>
      <c r="D2483" s="38"/>
      <c r="E2483" s="38"/>
      <c r="F2483" s="38"/>
      <c r="G2483" s="38"/>
      <c r="H2483" s="13"/>
      <c r="I2483" s="95" t="s">
        <v>46</v>
      </c>
      <c r="J2483" s="96"/>
      <c r="K2483" s="99">
        <v>0.06</v>
      </c>
      <c r="L2483" s="100"/>
      <c r="M2483" s="21">
        <f>K2483*12*I2448</f>
        <v>535.10400000000004</v>
      </c>
    </row>
    <row r="2484" spans="1:13" ht="15.75" x14ac:dyDescent="0.25">
      <c r="A2484" s="85" t="s">
        <v>50</v>
      </c>
      <c r="B2484" s="86"/>
      <c r="C2484" s="86"/>
      <c r="D2484" s="86"/>
      <c r="E2484" s="86"/>
      <c r="F2484" s="86"/>
      <c r="G2484" s="86"/>
      <c r="H2484" s="87"/>
      <c r="I2484" s="34"/>
      <c r="J2484" s="32"/>
      <c r="K2484" s="101">
        <v>5.67</v>
      </c>
      <c r="L2484" s="102"/>
      <c r="M2484" s="35">
        <f>K2484*12*I2448</f>
        <v>50567.327999999994</v>
      </c>
    </row>
    <row r="2485" spans="1:13" x14ac:dyDescent="0.25">
      <c r="A2485" s="90" t="s">
        <v>59</v>
      </c>
      <c r="B2485" s="91"/>
      <c r="C2485" s="91"/>
      <c r="D2485" s="91"/>
      <c r="E2485" s="91"/>
      <c r="F2485" s="91"/>
      <c r="G2485" s="91"/>
      <c r="H2485" s="92"/>
      <c r="J2485" s="47"/>
      <c r="K2485" s="88">
        <f>K2454+K2458+K2461+K2464+K2465+K2484+K2476</f>
        <v>20.470000000000002</v>
      </c>
      <c r="L2485" s="89"/>
      <c r="M2485" s="21">
        <f>M2448+M2461+M2464+M2465+M2476+M2484</f>
        <v>182559.64800000004</v>
      </c>
    </row>
    <row r="2486" spans="1:13" x14ac:dyDescent="0.25">
      <c r="A2486" s="90" t="s">
        <v>60</v>
      </c>
      <c r="B2486" s="91"/>
      <c r="C2486" s="91"/>
      <c r="D2486" s="91"/>
      <c r="E2486" s="91"/>
      <c r="F2486" s="91"/>
      <c r="G2486" s="91"/>
      <c r="H2486" s="92"/>
      <c r="I2486" s="34"/>
      <c r="J2486" s="48"/>
      <c r="K2486" s="110">
        <v>16.78</v>
      </c>
      <c r="L2486" s="111"/>
      <c r="M2486" s="21">
        <f>K2486*12*I2448</f>
        <v>149650.75200000001</v>
      </c>
    </row>
    <row r="2487" spans="1:13" ht="15.75" x14ac:dyDescent="0.25">
      <c r="A2487" s="85" t="s">
        <v>61</v>
      </c>
      <c r="B2487" s="86"/>
      <c r="C2487" s="86"/>
      <c r="D2487" s="86"/>
      <c r="E2487" s="86"/>
      <c r="F2487" s="86"/>
      <c r="G2487" s="86"/>
      <c r="H2487" s="87"/>
      <c r="I2487" s="34"/>
      <c r="J2487" s="32"/>
      <c r="K2487" s="88">
        <v>3.45</v>
      </c>
      <c r="L2487" s="89"/>
      <c r="M2487" s="21">
        <f>K2487*12*I2448</f>
        <v>30768.480000000007</v>
      </c>
    </row>
    <row r="2488" spans="1:13" ht="15.75" x14ac:dyDescent="0.25">
      <c r="A2488" s="85" t="s">
        <v>62</v>
      </c>
      <c r="B2488" s="86"/>
      <c r="C2488" s="86"/>
      <c r="D2488" s="86"/>
      <c r="E2488" s="86"/>
      <c r="F2488" s="86"/>
      <c r="G2488" s="86"/>
      <c r="H2488" s="87"/>
      <c r="I2488" s="34"/>
      <c r="J2488" s="32"/>
      <c r="K2488" s="88">
        <v>0.81</v>
      </c>
      <c r="L2488" s="89"/>
      <c r="M2488" s="21">
        <f>K2488*12*I2448</f>
        <v>7223.9040000000014</v>
      </c>
    </row>
    <row r="2489" spans="1:13" x14ac:dyDescent="0.25">
      <c r="A2489" s="90" t="s">
        <v>92</v>
      </c>
      <c r="B2489" s="91"/>
      <c r="C2489" s="91"/>
      <c r="D2489" s="91"/>
      <c r="E2489" s="91"/>
      <c r="F2489" s="91"/>
      <c r="G2489" s="91"/>
      <c r="H2489" s="92"/>
      <c r="I2489" s="34"/>
      <c r="J2489" s="32"/>
      <c r="K2489" s="93">
        <v>1.32</v>
      </c>
      <c r="L2489" s="94"/>
      <c r="M2489" s="21">
        <f>K2489*12*I2448</f>
        <v>11772.288</v>
      </c>
    </row>
    <row r="2490" spans="1:13" ht="15.75" x14ac:dyDescent="0.25">
      <c r="A2490" s="49" t="s">
        <v>93</v>
      </c>
      <c r="B2490" s="50"/>
      <c r="C2490" s="50"/>
      <c r="D2490" s="50"/>
      <c r="E2490" s="50"/>
      <c r="F2490" s="50"/>
      <c r="G2490" s="50"/>
      <c r="H2490" s="51"/>
      <c r="I2490" s="34"/>
      <c r="J2490" s="32"/>
      <c r="K2490" s="88">
        <v>1.92</v>
      </c>
      <c r="L2490" s="89"/>
      <c r="M2490" s="21">
        <f>K2490*12*I2448</f>
        <v>17123.328000000001</v>
      </c>
    </row>
    <row r="2491" spans="1:13" ht="15.75" x14ac:dyDescent="0.25">
      <c r="A2491" s="49" t="s">
        <v>63</v>
      </c>
      <c r="B2491" s="50"/>
      <c r="C2491" s="50"/>
      <c r="D2491" s="50"/>
      <c r="E2491" s="50"/>
      <c r="F2491" s="50"/>
      <c r="G2491" s="50"/>
      <c r="H2491" s="51"/>
      <c r="I2491" s="34"/>
      <c r="J2491" s="32"/>
      <c r="K2491" s="88">
        <v>0.16</v>
      </c>
      <c r="L2491" s="89"/>
      <c r="M2491" s="21">
        <f>K2491*12*I2448</f>
        <v>1426.944</v>
      </c>
    </row>
    <row r="2492" spans="1:13" ht="15.75" x14ac:dyDescent="0.25">
      <c r="A2492" s="49" t="s">
        <v>64</v>
      </c>
      <c r="B2492" s="50"/>
      <c r="C2492" s="50"/>
      <c r="D2492" s="50"/>
      <c r="E2492" s="50"/>
      <c r="F2492" s="50"/>
      <c r="G2492" s="50"/>
      <c r="H2492" s="51"/>
      <c r="I2492" s="34"/>
      <c r="J2492" s="32"/>
      <c r="K2492" s="88">
        <v>0.52</v>
      </c>
      <c r="L2492" s="89"/>
      <c r="M2492" s="21">
        <f>K2492*12*I2448</f>
        <v>4637.5680000000002</v>
      </c>
    </row>
    <row r="2493" spans="1:13" x14ac:dyDescent="0.25">
      <c r="A2493" s="90" t="s">
        <v>65</v>
      </c>
      <c r="B2493" s="91"/>
      <c r="C2493" s="91"/>
      <c r="D2493" s="91"/>
      <c r="E2493" s="91"/>
      <c r="F2493" s="91"/>
      <c r="G2493" s="91"/>
      <c r="H2493" s="92"/>
      <c r="I2493" s="34"/>
      <c r="J2493" s="48"/>
      <c r="K2493" s="88">
        <f>K2485+K2487+K2488+K2489+K2486+K2490+K2491+K2492</f>
        <v>45.43</v>
      </c>
      <c r="L2493" s="89"/>
      <c r="M2493" s="21">
        <f>M2485+M2486+M2487+M2488+M2489+M2490+M2491+M2492</f>
        <v>405162.91200000001</v>
      </c>
    </row>
    <row r="2494" spans="1:13" x14ac:dyDescent="0.25">
      <c r="M2494" s="5"/>
    </row>
    <row r="2495" spans="1:13" x14ac:dyDescent="0.25">
      <c r="A2495" s="119" t="s">
        <v>0</v>
      </c>
      <c r="B2495" s="119"/>
      <c r="C2495" s="119"/>
      <c r="D2495" s="119"/>
      <c r="E2495" s="119"/>
      <c r="F2495" s="119"/>
      <c r="G2495" s="119"/>
      <c r="H2495" s="119"/>
      <c r="I2495" s="119"/>
      <c r="J2495" s="119"/>
      <c r="K2495" s="119"/>
      <c r="L2495" s="119"/>
      <c r="M2495" s="5"/>
    </row>
    <row r="2496" spans="1:13" x14ac:dyDescent="0.25">
      <c r="A2496" s="120" t="s">
        <v>1</v>
      </c>
      <c r="B2496" s="120"/>
      <c r="C2496" s="120"/>
      <c r="D2496" s="120"/>
      <c r="E2496" s="120"/>
      <c r="F2496" s="120"/>
      <c r="G2496" s="120"/>
      <c r="H2496" s="120"/>
      <c r="I2496" s="120"/>
      <c r="J2496" s="120"/>
      <c r="K2496" s="120"/>
      <c r="L2496" s="120"/>
      <c r="M2496" s="120"/>
    </row>
    <row r="2497" spans="1:13" x14ac:dyDescent="0.25">
      <c r="A2497" s="121" t="s">
        <v>151</v>
      </c>
      <c r="B2497" s="121"/>
      <c r="C2497" s="121"/>
      <c r="D2497" s="121"/>
      <c r="E2497" s="121"/>
      <c r="F2497" s="121"/>
      <c r="G2497" s="121"/>
      <c r="H2497" s="121"/>
      <c r="I2497" s="121"/>
      <c r="J2497" s="121"/>
      <c r="K2497" s="121"/>
      <c r="L2497" s="121"/>
      <c r="M2497" s="121"/>
    </row>
    <row r="2498" spans="1:13" x14ac:dyDescent="0.25">
      <c r="A2498" s="6"/>
      <c r="B2498" s="7"/>
      <c r="C2498" s="7" t="s">
        <v>3</v>
      </c>
      <c r="D2498" s="7"/>
      <c r="E2498" s="7"/>
      <c r="F2498" s="7"/>
      <c r="G2498" s="7"/>
      <c r="H2498" s="8"/>
      <c r="I2498" s="7" t="s">
        <v>4</v>
      </c>
      <c r="J2498" s="8"/>
      <c r="K2498" s="9" t="s">
        <v>5</v>
      </c>
      <c r="L2498" s="10"/>
      <c r="M2498" s="11"/>
    </row>
    <row r="2499" spans="1:13" x14ac:dyDescent="0.25">
      <c r="A2499" s="12"/>
      <c r="B2499" s="2"/>
      <c r="C2499" s="2"/>
      <c r="D2499" s="2"/>
      <c r="E2499" s="2"/>
      <c r="F2499" s="2"/>
      <c r="G2499" s="2"/>
      <c r="H2499" s="13"/>
      <c r="I2499" s="2"/>
      <c r="J2499" s="13"/>
      <c r="K2499" s="14" t="s">
        <v>7</v>
      </c>
      <c r="L2499" s="15"/>
      <c r="M2499" s="16" t="s">
        <v>8</v>
      </c>
    </row>
    <row r="2500" spans="1:13" x14ac:dyDescent="0.25">
      <c r="A2500" s="17"/>
      <c r="B2500" s="18"/>
      <c r="C2500" s="18"/>
      <c r="D2500" s="18"/>
      <c r="E2500" s="18"/>
      <c r="F2500" s="18"/>
      <c r="G2500" s="18"/>
      <c r="H2500" s="19"/>
      <c r="I2500" s="122" t="s">
        <v>9</v>
      </c>
      <c r="J2500" s="123"/>
      <c r="K2500" s="18" t="s">
        <v>10</v>
      </c>
      <c r="L2500" s="19"/>
      <c r="M2500" s="20" t="s">
        <v>11</v>
      </c>
    </row>
    <row r="2501" spans="1:13" x14ac:dyDescent="0.25">
      <c r="A2501" s="90" t="s">
        <v>12</v>
      </c>
      <c r="B2501" s="91"/>
      <c r="C2501" s="91"/>
      <c r="D2501" s="91"/>
      <c r="E2501" s="91"/>
      <c r="F2501" s="91"/>
      <c r="G2501" s="91"/>
      <c r="H2501" s="92"/>
      <c r="I2501" s="124">
        <v>598</v>
      </c>
      <c r="J2501" s="125"/>
      <c r="K2501" s="126">
        <f>K2507+K2514</f>
        <v>8.98</v>
      </c>
      <c r="L2501" s="145"/>
      <c r="M2501" s="21">
        <f>M2507+M2514</f>
        <v>64440.480000000003</v>
      </c>
    </row>
    <row r="2502" spans="1:13" x14ac:dyDescent="0.25">
      <c r="A2502" s="22" t="s">
        <v>13</v>
      </c>
      <c r="F2502" s="2"/>
      <c r="H2502" s="13"/>
      <c r="J2502" s="13"/>
      <c r="L2502" s="13"/>
      <c r="M2502" s="23"/>
    </row>
    <row r="2503" spans="1:13" x14ac:dyDescent="0.25">
      <c r="A2503" s="22" t="s">
        <v>14</v>
      </c>
      <c r="F2503" s="2"/>
      <c r="H2503" s="13"/>
      <c r="J2503" s="13"/>
      <c r="L2503" s="13"/>
      <c r="M2503" s="23"/>
    </row>
    <row r="2504" spans="1:13" x14ac:dyDescent="0.25">
      <c r="A2504" s="24" t="s">
        <v>15</v>
      </c>
      <c r="B2504" s="25"/>
      <c r="C2504" s="25"/>
      <c r="D2504" s="25"/>
      <c r="E2504" s="25"/>
      <c r="F2504" s="26"/>
      <c r="G2504" s="25"/>
      <c r="H2504" s="27"/>
      <c r="J2504" s="13"/>
      <c r="L2504" s="13"/>
      <c r="M2504" s="23"/>
    </row>
    <row r="2505" spans="1:13" x14ac:dyDescent="0.25">
      <c r="A2505" s="24" t="s">
        <v>16</v>
      </c>
      <c r="B2505" s="25"/>
      <c r="C2505" s="25"/>
      <c r="D2505" s="25"/>
      <c r="E2505" s="25"/>
      <c r="F2505" s="26"/>
      <c r="G2505" s="25"/>
      <c r="H2505" s="27"/>
      <c r="J2505" s="13"/>
      <c r="L2505" s="13"/>
      <c r="M2505" s="23"/>
    </row>
    <row r="2506" spans="1:13" x14ac:dyDescent="0.25">
      <c r="A2506" s="24" t="s">
        <v>17</v>
      </c>
      <c r="B2506" s="25"/>
      <c r="C2506" s="25"/>
      <c r="D2506" s="25"/>
      <c r="E2506" s="25"/>
      <c r="F2506" s="26"/>
      <c r="G2506" s="25"/>
      <c r="H2506" s="27"/>
      <c r="J2506" s="13"/>
      <c r="L2506" s="13"/>
      <c r="M2506" s="23"/>
    </row>
    <row r="2507" spans="1:13" x14ac:dyDescent="0.25">
      <c r="A2507" s="24" t="s">
        <v>18</v>
      </c>
      <c r="B2507" s="25"/>
      <c r="C2507" s="25"/>
      <c r="D2507" s="25"/>
      <c r="E2507" s="25"/>
      <c r="F2507" s="26"/>
      <c r="G2507" s="25"/>
      <c r="H2507" s="27"/>
      <c r="J2507" s="13"/>
      <c r="K2507" s="112">
        <v>4.93</v>
      </c>
      <c r="L2507" s="113"/>
      <c r="M2507" s="23">
        <f>K2507*I2501*12</f>
        <v>35377.68</v>
      </c>
    </row>
    <row r="2508" spans="1:13" x14ac:dyDescent="0.25">
      <c r="A2508" s="24" t="s">
        <v>19</v>
      </c>
      <c r="B2508" s="25"/>
      <c r="C2508" s="25"/>
      <c r="D2508" s="25"/>
      <c r="E2508" s="25"/>
      <c r="F2508" s="26"/>
      <c r="G2508" s="25"/>
      <c r="H2508" s="27"/>
      <c r="J2508" s="13"/>
      <c r="L2508" s="13"/>
      <c r="M2508" s="23"/>
    </row>
    <row r="2509" spans="1:13" x14ac:dyDescent="0.25">
      <c r="A2509" s="24" t="s">
        <v>20</v>
      </c>
      <c r="B2509" s="25"/>
      <c r="C2509" s="25"/>
      <c r="D2509" s="25"/>
      <c r="E2509" s="25"/>
      <c r="F2509" s="26"/>
      <c r="G2509" s="25"/>
      <c r="H2509" s="27"/>
      <c r="J2509" s="13"/>
      <c r="L2509" s="13"/>
      <c r="M2509" s="23"/>
    </row>
    <row r="2510" spans="1:13" x14ac:dyDescent="0.25">
      <c r="A2510" s="24" t="s">
        <v>21</v>
      </c>
      <c r="B2510" s="25"/>
      <c r="C2510" s="25"/>
      <c r="D2510" s="25"/>
      <c r="E2510" s="25"/>
      <c r="F2510" s="26"/>
      <c r="G2510" s="25"/>
      <c r="H2510" s="27"/>
      <c r="J2510" s="13"/>
      <c r="L2510" s="13"/>
      <c r="M2510" s="23"/>
    </row>
    <row r="2511" spans="1:13" x14ac:dyDescent="0.25">
      <c r="A2511" s="22" t="s">
        <v>22</v>
      </c>
      <c r="B2511" s="25"/>
      <c r="C2511" s="25"/>
      <c r="D2511" s="25"/>
      <c r="E2511" s="25"/>
      <c r="F2511" s="26"/>
      <c r="G2511" s="25"/>
      <c r="H2511" s="27"/>
      <c r="J2511" s="13"/>
      <c r="L2511" s="13"/>
      <c r="M2511" s="23"/>
    </row>
    <row r="2512" spans="1:13" x14ac:dyDescent="0.25">
      <c r="A2512" s="24" t="s">
        <v>23</v>
      </c>
      <c r="B2512" s="25"/>
      <c r="C2512" s="25"/>
      <c r="D2512" s="25"/>
      <c r="E2512" s="25"/>
      <c r="F2512" s="26"/>
      <c r="G2512" s="25"/>
      <c r="H2512" s="27"/>
      <c r="J2512" s="13"/>
      <c r="L2512" s="13"/>
      <c r="M2512" s="23"/>
    </row>
    <row r="2513" spans="1:13" x14ac:dyDescent="0.25">
      <c r="A2513" s="24" t="s">
        <v>24</v>
      </c>
      <c r="B2513" s="25"/>
      <c r="C2513" s="25"/>
      <c r="D2513" s="25"/>
      <c r="E2513" s="25"/>
      <c r="F2513" s="26"/>
      <c r="G2513" s="25"/>
      <c r="H2513" s="27"/>
      <c r="J2513" s="13"/>
      <c r="L2513" s="13"/>
      <c r="M2513" s="23"/>
    </row>
    <row r="2514" spans="1:13" x14ac:dyDescent="0.25">
      <c r="A2514" s="24" t="s">
        <v>25</v>
      </c>
      <c r="B2514" s="25"/>
      <c r="C2514" s="25"/>
      <c r="D2514" s="25"/>
      <c r="E2514" s="25"/>
      <c r="F2514" s="26"/>
      <c r="G2514" s="25"/>
      <c r="H2514" s="27"/>
      <c r="J2514" s="13"/>
      <c r="K2514" s="112">
        <v>4.05</v>
      </c>
      <c r="L2514" s="113"/>
      <c r="M2514" s="23">
        <f>K2514*I2501*12</f>
        <v>29062.800000000003</v>
      </c>
    </row>
    <row r="2515" spans="1:13" x14ac:dyDescent="0.25">
      <c r="A2515" s="24" t="s">
        <v>26</v>
      </c>
      <c r="B2515" s="25"/>
      <c r="C2515" s="25"/>
      <c r="D2515" s="25"/>
      <c r="E2515" s="25"/>
      <c r="F2515" s="26"/>
      <c r="G2515" s="25"/>
      <c r="H2515" s="27"/>
      <c r="J2515" s="13"/>
      <c r="L2515" s="13"/>
      <c r="M2515" s="23"/>
    </row>
    <row r="2516" spans="1:13" x14ac:dyDescent="0.25">
      <c r="A2516" s="28" t="s">
        <v>27</v>
      </c>
      <c r="B2516" s="29"/>
      <c r="C2516" s="29"/>
      <c r="D2516" s="29"/>
      <c r="E2516" s="29"/>
      <c r="F2516" s="29"/>
      <c r="G2516" s="29"/>
      <c r="H2516" s="30"/>
      <c r="I2516" s="18"/>
      <c r="J2516" s="19"/>
      <c r="K2516" s="18"/>
      <c r="L2516" s="19"/>
      <c r="M2516" s="21"/>
    </row>
    <row r="2517" spans="1:13" x14ac:dyDescent="0.25">
      <c r="A2517" s="128" t="s">
        <v>28</v>
      </c>
      <c r="B2517" s="129"/>
      <c r="C2517" s="129"/>
      <c r="D2517" s="129"/>
      <c r="E2517" s="129"/>
      <c r="F2517" s="129"/>
      <c r="G2517" s="129"/>
      <c r="H2517" s="130"/>
      <c r="I2517" s="2" t="s">
        <v>29</v>
      </c>
      <c r="J2517" s="13"/>
      <c r="K2517" s="2"/>
      <c r="L2517" s="13"/>
      <c r="M2517" s="23"/>
    </row>
    <row r="2518" spans="1:13" x14ac:dyDescent="0.25">
      <c r="A2518" s="12"/>
      <c r="B2518" s="2"/>
      <c r="C2518" s="2"/>
      <c r="D2518" s="2"/>
      <c r="E2518" s="2"/>
      <c r="F2518" s="2"/>
      <c r="G2518" s="2"/>
      <c r="H2518" s="13"/>
      <c r="I2518" s="2" t="s">
        <v>30</v>
      </c>
      <c r="J2518" s="13"/>
      <c r="K2518" s="2"/>
      <c r="L2518" s="13"/>
      <c r="M2518" s="23"/>
    </row>
    <row r="2519" spans="1:13" x14ac:dyDescent="0.25">
      <c r="A2519" s="12"/>
      <c r="B2519" s="2"/>
      <c r="C2519" s="2"/>
      <c r="D2519" s="2"/>
      <c r="E2519" s="2"/>
      <c r="F2519" s="2"/>
      <c r="G2519" s="2"/>
      <c r="H2519" s="13"/>
      <c r="I2519" s="2" t="s">
        <v>31</v>
      </c>
      <c r="J2519" s="13"/>
      <c r="K2519" s="108">
        <v>1.1200000000000001</v>
      </c>
      <c r="L2519" s="109"/>
      <c r="M2519" s="23">
        <f>K2519*12*I2501</f>
        <v>8037.1200000000008</v>
      </c>
    </row>
    <row r="2520" spans="1:13" x14ac:dyDescent="0.25">
      <c r="A2520" s="12"/>
      <c r="B2520" s="2"/>
      <c r="C2520" s="2"/>
      <c r="D2520" s="2"/>
      <c r="E2520" s="2"/>
      <c r="F2520" s="2"/>
      <c r="G2520" s="2"/>
      <c r="H2520" s="13"/>
      <c r="I2520" s="2" t="s">
        <v>32</v>
      </c>
      <c r="J2520" s="13"/>
      <c r="K2520" s="2"/>
      <c r="L2520" s="13"/>
      <c r="M2520" s="23"/>
    </row>
    <row r="2521" spans="1:13" x14ac:dyDescent="0.25">
      <c r="A2521" s="17"/>
      <c r="B2521" s="18"/>
      <c r="C2521" s="18"/>
      <c r="D2521" s="18"/>
      <c r="E2521" s="18"/>
      <c r="F2521" s="18"/>
      <c r="G2521" s="18"/>
      <c r="H2521" s="19"/>
      <c r="I2521" s="18" t="s">
        <v>33</v>
      </c>
      <c r="J2521" s="19"/>
      <c r="K2521" s="18"/>
      <c r="L2521" s="19"/>
      <c r="M2521" s="21"/>
    </row>
    <row r="2522" spans="1:13" x14ac:dyDescent="0.25">
      <c r="A2522" s="90" t="s">
        <v>34</v>
      </c>
      <c r="B2522" s="91"/>
      <c r="C2522" s="91"/>
      <c r="D2522" s="91"/>
      <c r="E2522" s="91"/>
      <c r="F2522" s="91"/>
      <c r="G2522" s="91"/>
      <c r="H2522" s="92"/>
      <c r="I2522" s="31" t="s">
        <v>35</v>
      </c>
      <c r="J2522" s="32"/>
      <c r="K2522" s="88">
        <v>0.37</v>
      </c>
      <c r="L2522" s="89"/>
      <c r="M2522" s="33">
        <f>K2522*12*I2501</f>
        <v>2655.12</v>
      </c>
    </row>
    <row r="2523" spans="1:13" x14ac:dyDescent="0.25">
      <c r="A2523" s="131" t="s">
        <v>74</v>
      </c>
      <c r="B2523" s="132"/>
      <c r="C2523" s="132"/>
      <c r="D2523" s="132"/>
      <c r="E2523" s="132"/>
      <c r="F2523" s="132"/>
      <c r="G2523" s="132"/>
      <c r="H2523" s="133"/>
      <c r="I2523" s="52"/>
      <c r="J2523" s="13"/>
      <c r="K2523" s="149">
        <f>K2524+K2532</f>
        <v>1.8900000000000001</v>
      </c>
      <c r="L2523" s="150"/>
      <c r="M2523" s="53">
        <f>M2524+M2532</f>
        <v>13562.64</v>
      </c>
    </row>
    <row r="2524" spans="1:13" x14ac:dyDescent="0.25">
      <c r="A2524" s="114" t="s">
        <v>75</v>
      </c>
      <c r="B2524" s="115"/>
      <c r="C2524" s="115"/>
      <c r="D2524" s="115"/>
      <c r="E2524" s="115"/>
      <c r="F2524" s="115"/>
      <c r="G2524" s="115"/>
      <c r="H2524" s="116"/>
      <c r="J2524" s="13"/>
      <c r="K2524" s="108">
        <f>K2525+K2526+K2527+K2529+K2531</f>
        <v>1.1100000000000001</v>
      </c>
      <c r="L2524" s="109"/>
      <c r="M2524" s="46">
        <f>M2525+M2526+M2527+M2529+M2531</f>
        <v>7965.36</v>
      </c>
    </row>
    <row r="2525" spans="1:13" x14ac:dyDescent="0.25">
      <c r="A2525" s="12" t="s">
        <v>76</v>
      </c>
      <c r="H2525" s="13"/>
      <c r="I2525" t="s">
        <v>77</v>
      </c>
      <c r="J2525" s="13"/>
      <c r="K2525" s="112">
        <v>0.39</v>
      </c>
      <c r="L2525" s="113"/>
      <c r="M2525" s="23">
        <f>K2525*12*I2501</f>
        <v>2798.64</v>
      </c>
    </row>
    <row r="2526" spans="1:13" x14ac:dyDescent="0.25">
      <c r="A2526" s="12" t="s">
        <v>78</v>
      </c>
      <c r="H2526" s="13"/>
      <c r="I2526" t="s">
        <v>79</v>
      </c>
      <c r="J2526" s="13"/>
      <c r="K2526" s="112">
        <v>0.18</v>
      </c>
      <c r="L2526" s="113"/>
      <c r="M2526" s="23">
        <f>K2526*12*I2501</f>
        <v>1291.68</v>
      </c>
    </row>
    <row r="2527" spans="1:13" x14ac:dyDescent="0.25">
      <c r="A2527" s="12" t="s">
        <v>80</v>
      </c>
      <c r="H2527" s="13"/>
      <c r="I2527" t="s">
        <v>81</v>
      </c>
      <c r="J2527" s="13"/>
      <c r="K2527" s="112">
        <v>0.08</v>
      </c>
      <c r="L2527" s="113"/>
      <c r="M2527" s="23">
        <f>K2527*12*I2501</f>
        <v>574.07999999999993</v>
      </c>
    </row>
    <row r="2528" spans="1:13" x14ac:dyDescent="0.25">
      <c r="A2528" s="12" t="s">
        <v>82</v>
      </c>
      <c r="H2528" s="13"/>
      <c r="J2528" s="13"/>
      <c r="L2528" s="13"/>
      <c r="M2528" s="23"/>
    </row>
    <row r="2529" spans="1:13" x14ac:dyDescent="0.25">
      <c r="A2529" s="12" t="s">
        <v>97</v>
      </c>
      <c r="H2529" s="13"/>
      <c r="I2529" t="s">
        <v>98</v>
      </c>
      <c r="J2529" s="13"/>
      <c r="K2529" s="112">
        <v>0.42</v>
      </c>
      <c r="L2529" s="113"/>
      <c r="M2529" s="23">
        <f>K2529*12*I2501</f>
        <v>3013.92</v>
      </c>
    </row>
    <row r="2530" spans="1:13" x14ac:dyDescent="0.25">
      <c r="A2530" s="12" t="s">
        <v>99</v>
      </c>
      <c r="H2530" s="13"/>
      <c r="I2530" t="s">
        <v>100</v>
      </c>
      <c r="J2530" s="13"/>
      <c r="L2530" s="13"/>
      <c r="M2530" s="23"/>
    </row>
    <row r="2531" spans="1:13" x14ac:dyDescent="0.25">
      <c r="A2531" s="12" t="s">
        <v>101</v>
      </c>
      <c r="H2531" s="13"/>
      <c r="I2531" t="s">
        <v>84</v>
      </c>
      <c r="J2531" s="13"/>
      <c r="K2531" s="112">
        <v>0.04</v>
      </c>
      <c r="L2531" s="113"/>
      <c r="M2531" s="23">
        <f>K2531*12*I2501</f>
        <v>287.03999999999996</v>
      </c>
    </row>
    <row r="2532" spans="1:13" x14ac:dyDescent="0.25">
      <c r="A2532" s="114" t="s">
        <v>85</v>
      </c>
      <c r="B2532" s="115"/>
      <c r="C2532" s="115"/>
      <c r="D2532" s="115"/>
      <c r="E2532" s="115"/>
      <c r="F2532" s="115"/>
      <c r="G2532" s="115"/>
      <c r="H2532" s="116"/>
      <c r="J2532" s="13"/>
      <c r="K2532" s="108">
        <f>K2533+K2534+K2535+K2536</f>
        <v>0.78</v>
      </c>
      <c r="L2532" s="109"/>
      <c r="M2532" s="46">
        <f>M2533+M2534+M2535+M2536</f>
        <v>5597.2800000000007</v>
      </c>
    </row>
    <row r="2533" spans="1:13" x14ac:dyDescent="0.25">
      <c r="A2533" s="12" t="s">
        <v>102</v>
      </c>
      <c r="H2533" s="13"/>
      <c r="I2533" t="s">
        <v>81</v>
      </c>
      <c r="J2533" s="13"/>
      <c r="K2533" s="112">
        <v>0.22</v>
      </c>
      <c r="L2533" s="113"/>
      <c r="M2533" s="23">
        <f>K2533*12*I2501</f>
        <v>1578.72</v>
      </c>
    </row>
    <row r="2534" spans="1:13" x14ac:dyDescent="0.25">
      <c r="A2534" s="12" t="s">
        <v>103</v>
      </c>
      <c r="H2534" s="13"/>
      <c r="I2534" t="s">
        <v>104</v>
      </c>
      <c r="J2534" s="13"/>
      <c r="K2534" s="112">
        <v>0.06</v>
      </c>
      <c r="L2534" s="113"/>
      <c r="M2534" s="23">
        <f>K2534*12*I2501</f>
        <v>430.56</v>
      </c>
    </row>
    <row r="2535" spans="1:13" x14ac:dyDescent="0.25">
      <c r="A2535" s="12" t="s">
        <v>105</v>
      </c>
      <c r="H2535" s="13"/>
      <c r="I2535" t="s">
        <v>77</v>
      </c>
      <c r="J2535" s="13"/>
      <c r="K2535" s="112">
        <v>0.46</v>
      </c>
      <c r="L2535" s="113"/>
      <c r="M2535" s="23">
        <f>K2535*12*I2501</f>
        <v>3300.9600000000005</v>
      </c>
    </row>
    <row r="2536" spans="1:13" x14ac:dyDescent="0.25">
      <c r="A2536" s="12" t="s">
        <v>106</v>
      </c>
      <c r="H2536" s="13"/>
      <c r="I2536" t="s">
        <v>81</v>
      </c>
      <c r="J2536" s="13"/>
      <c r="K2536" s="138">
        <v>0.04</v>
      </c>
      <c r="L2536" s="139"/>
      <c r="M2536" s="21">
        <f>K2536*12*I2501</f>
        <v>287.03999999999996</v>
      </c>
    </row>
    <row r="2537" spans="1:13" ht="15.75" x14ac:dyDescent="0.25">
      <c r="A2537" s="85" t="s">
        <v>36</v>
      </c>
      <c r="B2537" s="86"/>
      <c r="C2537" s="86"/>
      <c r="D2537" s="86"/>
      <c r="E2537" s="86"/>
      <c r="F2537" s="86"/>
      <c r="G2537" s="86"/>
      <c r="H2537" s="87"/>
      <c r="I2537" s="34"/>
      <c r="J2537" s="32"/>
      <c r="K2537" s="88">
        <f>K2538+K2539+K2541+K2543+K2544</f>
        <v>0.53</v>
      </c>
      <c r="L2537" s="89"/>
      <c r="M2537" s="35">
        <f>M2538+M2539+M2541+M2543+M2544</f>
        <v>3803.28</v>
      </c>
    </row>
    <row r="2538" spans="1:13" x14ac:dyDescent="0.25">
      <c r="A2538" s="36" t="s">
        <v>37</v>
      </c>
      <c r="B2538" s="37"/>
      <c r="C2538" s="38"/>
      <c r="D2538" s="38"/>
      <c r="E2538" s="38"/>
      <c r="F2538" s="38"/>
      <c r="G2538" s="38"/>
      <c r="H2538" s="13"/>
      <c r="I2538" s="95" t="s">
        <v>38</v>
      </c>
      <c r="J2538" s="96"/>
      <c r="K2538" s="117">
        <v>0.37</v>
      </c>
      <c r="L2538" s="118"/>
      <c r="M2538" s="23">
        <f>K2538*12*I2501</f>
        <v>2655.12</v>
      </c>
    </row>
    <row r="2539" spans="1:13" x14ac:dyDescent="0.25">
      <c r="A2539" s="36" t="s">
        <v>39</v>
      </c>
      <c r="B2539" s="37"/>
      <c r="C2539" s="38"/>
      <c r="D2539" s="38"/>
      <c r="E2539" s="38"/>
      <c r="F2539" s="38"/>
      <c r="G2539" s="38"/>
      <c r="H2539" s="13"/>
      <c r="I2539" s="95" t="s">
        <v>40</v>
      </c>
      <c r="J2539" s="96"/>
      <c r="K2539" s="97">
        <v>0.06</v>
      </c>
      <c r="L2539" s="98"/>
      <c r="M2539" s="23">
        <f>K2539*12*I2501</f>
        <v>430.56</v>
      </c>
    </row>
    <row r="2540" spans="1:13" x14ac:dyDescent="0.25">
      <c r="A2540" s="36" t="s">
        <v>41</v>
      </c>
      <c r="B2540" s="37"/>
      <c r="C2540" s="38"/>
      <c r="D2540" s="38"/>
      <c r="E2540" s="38"/>
      <c r="F2540" s="38"/>
      <c r="G2540" s="38"/>
      <c r="H2540" s="13"/>
      <c r="I2540" s="39"/>
      <c r="J2540" s="15"/>
      <c r="K2540" s="40"/>
      <c r="L2540" s="41"/>
      <c r="M2540" s="23"/>
    </row>
    <row r="2541" spans="1:13" x14ac:dyDescent="0.25">
      <c r="A2541" s="36" t="s">
        <v>42</v>
      </c>
      <c r="B2541" s="37"/>
      <c r="C2541" s="38"/>
      <c r="D2541" s="38"/>
      <c r="E2541" s="38"/>
      <c r="F2541" s="38"/>
      <c r="G2541" s="38"/>
      <c r="H2541" s="13"/>
      <c r="I2541" s="95" t="s">
        <v>43</v>
      </c>
      <c r="J2541" s="96"/>
      <c r="K2541" s="97">
        <v>0.04</v>
      </c>
      <c r="L2541" s="98"/>
      <c r="M2541" s="23">
        <f>K2541*12*I2501</f>
        <v>287.03999999999996</v>
      </c>
    </row>
    <row r="2542" spans="1:13" x14ac:dyDescent="0.25">
      <c r="A2542" s="36" t="s">
        <v>44</v>
      </c>
      <c r="B2542" s="37"/>
      <c r="C2542" s="38"/>
      <c r="D2542" s="38"/>
      <c r="E2542" s="38"/>
      <c r="F2542" s="38"/>
      <c r="G2542" s="38"/>
      <c r="H2542" s="13"/>
      <c r="I2542" s="39"/>
      <c r="J2542" s="15"/>
      <c r="K2542" s="40"/>
      <c r="L2542" s="41"/>
      <c r="M2542" s="23"/>
    </row>
    <row r="2543" spans="1:13" x14ac:dyDescent="0.25">
      <c r="A2543" s="36" t="s">
        <v>45</v>
      </c>
      <c r="B2543" s="37"/>
      <c r="C2543" s="38"/>
      <c r="D2543" s="38"/>
      <c r="E2543" s="38"/>
      <c r="F2543" s="38"/>
      <c r="G2543" s="38"/>
      <c r="H2543" s="13"/>
      <c r="I2543" s="95" t="s">
        <v>46</v>
      </c>
      <c r="J2543" s="96"/>
      <c r="K2543" s="97">
        <v>0.03</v>
      </c>
      <c r="L2543" s="98"/>
      <c r="M2543" s="23">
        <f>K2543*12*I2501</f>
        <v>215.28</v>
      </c>
    </row>
    <row r="2544" spans="1:13" x14ac:dyDescent="0.25">
      <c r="A2544" s="42" t="s">
        <v>47</v>
      </c>
      <c r="B2544" s="37"/>
      <c r="C2544" s="38"/>
      <c r="D2544" s="38"/>
      <c r="E2544" s="38"/>
      <c r="F2544" s="38"/>
      <c r="G2544" s="38"/>
      <c r="H2544" s="13"/>
      <c r="I2544" s="95" t="s">
        <v>46</v>
      </c>
      <c r="J2544" s="96"/>
      <c r="K2544" s="99">
        <v>0.03</v>
      </c>
      <c r="L2544" s="100"/>
      <c r="M2544" s="21">
        <f>K2544*12*I2501</f>
        <v>215.28</v>
      </c>
    </row>
    <row r="2545" spans="1:13" ht="15.75" x14ac:dyDescent="0.25">
      <c r="A2545" s="85" t="s">
        <v>48</v>
      </c>
      <c r="B2545" s="86"/>
      <c r="C2545" s="86"/>
      <c r="D2545" s="86"/>
      <c r="E2545" s="86"/>
      <c r="F2545" s="86"/>
      <c r="G2545" s="86"/>
      <c r="H2545" s="87"/>
      <c r="I2545" s="34" t="s">
        <v>49</v>
      </c>
      <c r="J2545" s="32"/>
      <c r="K2545" s="101">
        <v>0.16</v>
      </c>
      <c r="L2545" s="102"/>
      <c r="M2545" s="35">
        <f>K2545*12*I2501</f>
        <v>1148.1599999999999</v>
      </c>
    </row>
    <row r="2546" spans="1:13" ht="15.75" x14ac:dyDescent="0.25">
      <c r="A2546" s="103" t="s">
        <v>50</v>
      </c>
      <c r="B2546" s="104"/>
      <c r="C2546" s="104"/>
      <c r="D2546" s="104"/>
      <c r="E2546" s="104"/>
      <c r="F2546" s="104"/>
      <c r="G2546" s="104"/>
      <c r="H2546" s="105"/>
      <c r="J2546" s="13"/>
      <c r="K2546" s="136"/>
      <c r="L2546" s="137"/>
      <c r="M2546" s="23"/>
    </row>
    <row r="2547" spans="1:13" x14ac:dyDescent="0.25">
      <c r="A2547" s="12" t="s">
        <v>51</v>
      </c>
      <c r="D2547" s="5"/>
      <c r="H2547" s="13"/>
      <c r="J2547" s="13"/>
      <c r="K2547" s="43"/>
      <c r="L2547" s="44"/>
      <c r="M2547" s="23"/>
    </row>
    <row r="2548" spans="1:13" x14ac:dyDescent="0.25">
      <c r="A2548" s="12" t="s">
        <v>52</v>
      </c>
      <c r="D2548" s="5"/>
      <c r="H2548" s="13"/>
      <c r="J2548" s="13"/>
      <c r="K2548" s="43"/>
      <c r="L2548" s="44"/>
      <c r="M2548" s="23"/>
    </row>
    <row r="2549" spans="1:13" x14ac:dyDescent="0.25">
      <c r="A2549" s="12" t="s">
        <v>53</v>
      </c>
      <c r="D2549" s="5"/>
      <c r="H2549" s="13"/>
      <c r="J2549" s="13"/>
      <c r="K2549" s="43"/>
      <c r="L2549" s="44"/>
      <c r="M2549" s="23"/>
    </row>
    <row r="2550" spans="1:13" x14ac:dyDescent="0.25">
      <c r="A2550" s="12" t="s">
        <v>54</v>
      </c>
      <c r="D2550" s="5"/>
      <c r="F2550" s="45"/>
      <c r="H2550" s="13"/>
      <c r="J2550" s="13"/>
      <c r="K2550" s="43"/>
      <c r="L2550" s="44"/>
      <c r="M2550" s="23"/>
    </row>
    <row r="2551" spans="1:13" x14ac:dyDescent="0.25">
      <c r="A2551" s="12" t="s">
        <v>55</v>
      </c>
      <c r="H2551" s="13"/>
      <c r="J2551" s="13"/>
      <c r="K2551" s="108">
        <f>2.51+3</f>
        <v>5.51</v>
      </c>
      <c r="L2551" s="109"/>
      <c r="M2551" s="46">
        <f>K2551*12*I2501</f>
        <v>39539.760000000002</v>
      </c>
    </row>
    <row r="2552" spans="1:13" x14ac:dyDescent="0.25">
      <c r="A2552" s="12" t="s">
        <v>56</v>
      </c>
      <c r="H2552" s="13"/>
      <c r="J2552" s="13"/>
      <c r="L2552" s="13"/>
      <c r="M2552" s="23"/>
    </row>
    <row r="2553" spans="1:13" x14ac:dyDescent="0.25">
      <c r="A2553" s="12" t="s">
        <v>57</v>
      </c>
      <c r="H2553" s="13"/>
      <c r="J2553" s="13"/>
      <c r="L2553" s="13"/>
      <c r="M2553" s="23"/>
    </row>
    <row r="2554" spans="1:13" x14ac:dyDescent="0.25">
      <c r="A2554" s="17" t="s">
        <v>58</v>
      </c>
      <c r="B2554" s="18"/>
      <c r="C2554" s="18"/>
      <c r="D2554" s="18"/>
      <c r="E2554" s="18"/>
      <c r="F2554" s="18"/>
      <c r="G2554" s="18"/>
      <c r="H2554" s="19"/>
      <c r="I2554" s="18"/>
      <c r="J2554" s="19"/>
      <c r="K2554" s="18"/>
      <c r="L2554" s="19"/>
      <c r="M2554" s="21"/>
    </row>
    <row r="2555" spans="1:13" x14ac:dyDescent="0.25">
      <c r="A2555" s="90" t="s">
        <v>59</v>
      </c>
      <c r="B2555" s="91"/>
      <c r="C2555" s="91"/>
      <c r="D2555" s="91"/>
      <c r="E2555" s="91"/>
      <c r="F2555" s="91"/>
      <c r="G2555" s="91"/>
      <c r="H2555" s="92"/>
      <c r="J2555" s="47"/>
      <c r="K2555" s="88">
        <f>K2507+K2514+K2519+K2522+K2523+K2545+K2537+K2551</f>
        <v>18.560000000000002</v>
      </c>
      <c r="L2555" s="89"/>
      <c r="M2555" s="21">
        <f>M2501+M2519+M2522+M2523+M2537+M2545+M2551</f>
        <v>133186.56</v>
      </c>
    </row>
    <row r="2556" spans="1:13" x14ac:dyDescent="0.25">
      <c r="A2556" s="90" t="s">
        <v>60</v>
      </c>
      <c r="B2556" s="91"/>
      <c r="C2556" s="91"/>
      <c r="D2556" s="91"/>
      <c r="E2556" s="91"/>
      <c r="F2556" s="91"/>
      <c r="G2556" s="91"/>
      <c r="H2556" s="92"/>
      <c r="I2556" s="34"/>
      <c r="J2556" s="48"/>
      <c r="K2556" s="110">
        <v>18.14</v>
      </c>
      <c r="L2556" s="111"/>
      <c r="M2556" s="21">
        <f>K2556*12*I2501</f>
        <v>130172.64</v>
      </c>
    </row>
    <row r="2557" spans="1:13" ht="15.75" x14ac:dyDescent="0.25">
      <c r="A2557" s="85" t="s">
        <v>61</v>
      </c>
      <c r="B2557" s="86"/>
      <c r="C2557" s="86"/>
      <c r="D2557" s="86"/>
      <c r="E2557" s="86"/>
      <c r="F2557" s="86"/>
      <c r="G2557" s="86"/>
      <c r="H2557" s="87"/>
      <c r="I2557" s="34"/>
      <c r="J2557" s="32"/>
      <c r="K2557" s="88">
        <v>3.45</v>
      </c>
      <c r="L2557" s="89"/>
      <c r="M2557" s="21">
        <f>K2557*12*I2501</f>
        <v>24757.200000000004</v>
      </c>
    </row>
    <row r="2558" spans="1:13" ht="15.75" x14ac:dyDescent="0.25">
      <c r="A2558" s="85" t="s">
        <v>62</v>
      </c>
      <c r="B2558" s="86"/>
      <c r="C2558" s="86"/>
      <c r="D2558" s="86"/>
      <c r="E2558" s="86"/>
      <c r="F2558" s="86"/>
      <c r="G2558" s="86"/>
      <c r="H2558" s="87"/>
      <c r="I2558" s="34"/>
      <c r="J2558" s="32"/>
      <c r="K2558" s="88">
        <v>0.81</v>
      </c>
      <c r="L2558" s="89"/>
      <c r="M2558" s="21">
        <f>K2558*12*I2501</f>
        <v>5812.56</v>
      </c>
    </row>
    <row r="2559" spans="1:13" ht="15.75" x14ac:dyDescent="0.25">
      <c r="A2559" s="49" t="s">
        <v>107</v>
      </c>
      <c r="B2559" s="50"/>
      <c r="C2559" s="50"/>
      <c r="D2559" s="50"/>
      <c r="E2559" s="50"/>
      <c r="F2559" s="50"/>
      <c r="G2559" s="50"/>
      <c r="H2559" s="51"/>
      <c r="I2559" s="34"/>
      <c r="J2559" s="32"/>
      <c r="K2559" s="88">
        <v>0</v>
      </c>
      <c r="L2559" s="89"/>
      <c r="M2559" s="21">
        <v>0</v>
      </c>
    </row>
    <row r="2560" spans="1:13" ht="15.75" x14ac:dyDescent="0.25">
      <c r="A2560" s="49" t="s">
        <v>63</v>
      </c>
      <c r="B2560" s="50"/>
      <c r="C2560" s="50"/>
      <c r="D2560" s="50"/>
      <c r="E2560" s="50"/>
      <c r="F2560" s="50"/>
      <c r="G2560" s="50"/>
      <c r="H2560" s="51"/>
      <c r="I2560" s="34"/>
      <c r="J2560" s="32"/>
      <c r="K2560" s="88">
        <v>0.06</v>
      </c>
      <c r="L2560" s="89"/>
      <c r="M2560" s="21">
        <f>K2560*12*I2501</f>
        <v>430.56</v>
      </c>
    </row>
    <row r="2561" spans="1:13" ht="15.75" x14ac:dyDescent="0.25">
      <c r="A2561" s="49" t="s">
        <v>64</v>
      </c>
      <c r="B2561" s="50"/>
      <c r="C2561" s="50"/>
      <c r="D2561" s="50"/>
      <c r="E2561" s="50"/>
      <c r="F2561" s="50"/>
      <c r="G2561" s="50"/>
      <c r="H2561" s="51"/>
      <c r="I2561" s="34"/>
      <c r="J2561" s="32"/>
      <c r="K2561" s="88">
        <v>0.95</v>
      </c>
      <c r="L2561" s="89"/>
      <c r="M2561" s="21">
        <f>K2561*12*I2501</f>
        <v>6817.1999999999989</v>
      </c>
    </row>
    <row r="2562" spans="1:13" x14ac:dyDescent="0.25">
      <c r="A2562" s="90" t="s">
        <v>65</v>
      </c>
      <c r="B2562" s="91"/>
      <c r="C2562" s="91"/>
      <c r="D2562" s="91"/>
      <c r="E2562" s="91"/>
      <c r="F2562" s="91"/>
      <c r="G2562" s="91"/>
      <c r="H2562" s="92"/>
      <c r="I2562" s="34"/>
      <c r="J2562" s="48"/>
      <c r="K2562" s="88">
        <f>K2555+K2557+K2558+K2556+K2559+K2560+K2561</f>
        <v>41.970000000000006</v>
      </c>
      <c r="L2562" s="89"/>
      <c r="M2562" s="21">
        <f>M2555+M2556+M2557+M2558+M2559+M2560+M2561</f>
        <v>301176.72000000003</v>
      </c>
    </row>
    <row r="2563" spans="1:13" x14ac:dyDescent="0.25">
      <c r="M2563" s="5"/>
    </row>
    <row r="2564" spans="1:13" x14ac:dyDescent="0.25">
      <c r="A2564" s="119" t="s">
        <v>0</v>
      </c>
      <c r="B2564" s="119"/>
      <c r="C2564" s="119"/>
      <c r="D2564" s="119"/>
      <c r="E2564" s="119"/>
      <c r="F2564" s="119"/>
      <c r="G2564" s="119"/>
      <c r="H2564" s="119"/>
      <c r="I2564" s="119"/>
      <c r="J2564" s="119"/>
      <c r="K2564" s="119"/>
      <c r="L2564" s="119"/>
      <c r="M2564" s="5"/>
    </row>
    <row r="2565" spans="1:13" x14ac:dyDescent="0.25">
      <c r="A2565" s="120" t="s">
        <v>1</v>
      </c>
      <c r="B2565" s="120"/>
      <c r="C2565" s="120"/>
      <c r="D2565" s="120"/>
      <c r="E2565" s="120"/>
      <c r="F2565" s="120"/>
      <c r="G2565" s="120"/>
      <c r="H2565" s="120"/>
      <c r="I2565" s="120"/>
      <c r="J2565" s="120"/>
      <c r="K2565" s="120"/>
      <c r="L2565" s="120"/>
      <c r="M2565" s="120"/>
    </row>
    <row r="2566" spans="1:13" x14ac:dyDescent="0.25">
      <c r="A2566" s="121" t="s">
        <v>152</v>
      </c>
      <c r="B2566" s="121"/>
      <c r="C2566" s="121"/>
      <c r="D2566" s="121"/>
      <c r="E2566" s="121"/>
      <c r="F2566" s="121"/>
      <c r="G2566" s="121"/>
      <c r="H2566" s="121"/>
      <c r="I2566" s="121"/>
      <c r="J2566" s="121"/>
      <c r="K2566" s="121"/>
      <c r="L2566" s="121"/>
      <c r="M2566" s="121"/>
    </row>
    <row r="2567" spans="1:13" x14ac:dyDescent="0.25">
      <c r="A2567" s="6"/>
      <c r="B2567" s="7"/>
      <c r="C2567" s="7" t="s">
        <v>3</v>
      </c>
      <c r="D2567" s="7"/>
      <c r="E2567" s="7"/>
      <c r="F2567" s="7"/>
      <c r="G2567" s="7"/>
      <c r="H2567" s="8"/>
      <c r="I2567" s="7" t="s">
        <v>4</v>
      </c>
      <c r="J2567" s="8"/>
      <c r="K2567" s="9" t="s">
        <v>5</v>
      </c>
      <c r="L2567" s="10"/>
      <c r="M2567" s="11"/>
    </row>
    <row r="2568" spans="1:13" x14ac:dyDescent="0.25">
      <c r="A2568" s="12"/>
      <c r="B2568" s="2"/>
      <c r="C2568" s="2"/>
      <c r="D2568" s="2"/>
      <c r="E2568" s="2"/>
      <c r="F2568" s="2"/>
      <c r="G2568" s="2"/>
      <c r="H2568" s="13"/>
      <c r="I2568" s="2"/>
      <c r="J2568" s="13"/>
      <c r="K2568" s="14" t="s">
        <v>7</v>
      </c>
      <c r="L2568" s="15"/>
      <c r="M2568" s="16" t="s">
        <v>8</v>
      </c>
    </row>
    <row r="2569" spans="1:13" x14ac:dyDescent="0.25">
      <c r="A2569" s="17"/>
      <c r="B2569" s="18"/>
      <c r="C2569" s="18"/>
      <c r="D2569" s="18"/>
      <c r="E2569" s="18"/>
      <c r="F2569" s="18"/>
      <c r="G2569" s="18"/>
      <c r="H2569" s="19"/>
      <c r="I2569" s="122" t="s">
        <v>9</v>
      </c>
      <c r="J2569" s="123"/>
      <c r="K2569" s="18" t="s">
        <v>10</v>
      </c>
      <c r="L2569" s="19"/>
      <c r="M2569" s="20" t="s">
        <v>11</v>
      </c>
    </row>
    <row r="2570" spans="1:13" x14ac:dyDescent="0.25">
      <c r="A2570" s="90" t="s">
        <v>12</v>
      </c>
      <c r="B2570" s="91"/>
      <c r="C2570" s="91"/>
      <c r="D2570" s="91"/>
      <c r="E2570" s="91"/>
      <c r="F2570" s="91"/>
      <c r="G2570" s="91"/>
      <c r="H2570" s="92"/>
      <c r="I2570" s="124">
        <v>976.7</v>
      </c>
      <c r="J2570" s="125"/>
      <c r="K2570" s="126">
        <f>K2576+K2583</f>
        <v>8.98</v>
      </c>
      <c r="L2570" s="145"/>
      <c r="M2570" s="21">
        <f>M2576+M2583</f>
        <v>105249.19200000001</v>
      </c>
    </row>
    <row r="2571" spans="1:13" x14ac:dyDescent="0.25">
      <c r="A2571" s="22" t="s">
        <v>13</v>
      </c>
      <c r="F2571" s="2"/>
      <c r="H2571" s="13"/>
      <c r="J2571" s="13"/>
      <c r="L2571" s="13"/>
      <c r="M2571" s="23"/>
    </row>
    <row r="2572" spans="1:13" x14ac:dyDescent="0.25">
      <c r="A2572" s="22" t="s">
        <v>14</v>
      </c>
      <c r="F2572" s="2"/>
      <c r="H2572" s="13"/>
      <c r="J2572" s="13"/>
      <c r="L2572" s="13"/>
      <c r="M2572" s="23"/>
    </row>
    <row r="2573" spans="1:13" x14ac:dyDescent="0.25">
      <c r="A2573" s="24" t="s">
        <v>15</v>
      </c>
      <c r="B2573" s="25"/>
      <c r="C2573" s="25"/>
      <c r="D2573" s="25"/>
      <c r="E2573" s="25"/>
      <c r="F2573" s="26"/>
      <c r="G2573" s="25"/>
      <c r="H2573" s="27"/>
      <c r="J2573" s="13"/>
      <c r="L2573" s="13"/>
      <c r="M2573" s="23"/>
    </row>
    <row r="2574" spans="1:13" x14ac:dyDescent="0.25">
      <c r="A2574" s="24" t="s">
        <v>16</v>
      </c>
      <c r="B2574" s="25"/>
      <c r="C2574" s="25"/>
      <c r="D2574" s="25"/>
      <c r="E2574" s="25"/>
      <c r="F2574" s="26"/>
      <c r="G2574" s="25"/>
      <c r="H2574" s="27"/>
      <c r="J2574" s="13"/>
      <c r="L2574" s="13"/>
      <c r="M2574" s="23"/>
    </row>
    <row r="2575" spans="1:13" x14ac:dyDescent="0.25">
      <c r="A2575" s="24" t="s">
        <v>17</v>
      </c>
      <c r="B2575" s="25"/>
      <c r="C2575" s="25"/>
      <c r="D2575" s="25"/>
      <c r="E2575" s="25"/>
      <c r="F2575" s="26"/>
      <c r="G2575" s="25"/>
      <c r="H2575" s="27"/>
      <c r="J2575" s="13"/>
      <c r="L2575" s="13"/>
      <c r="M2575" s="23"/>
    </row>
    <row r="2576" spans="1:13" x14ac:dyDescent="0.25">
      <c r="A2576" s="24" t="s">
        <v>18</v>
      </c>
      <c r="B2576" s="25"/>
      <c r="C2576" s="25"/>
      <c r="D2576" s="25"/>
      <c r="E2576" s="25"/>
      <c r="F2576" s="26"/>
      <c r="G2576" s="25"/>
      <c r="H2576" s="27"/>
      <c r="J2576" s="13"/>
      <c r="K2576" s="112">
        <v>4.93</v>
      </c>
      <c r="L2576" s="113"/>
      <c r="M2576" s="23">
        <f>K2576*I2570*12</f>
        <v>57781.572</v>
      </c>
    </row>
    <row r="2577" spans="1:13" x14ac:dyDescent="0.25">
      <c r="A2577" s="24" t="s">
        <v>19</v>
      </c>
      <c r="B2577" s="25"/>
      <c r="C2577" s="25"/>
      <c r="D2577" s="25"/>
      <c r="E2577" s="25"/>
      <c r="F2577" s="26"/>
      <c r="G2577" s="25"/>
      <c r="H2577" s="27"/>
      <c r="J2577" s="13"/>
      <c r="L2577" s="13"/>
      <c r="M2577" s="23"/>
    </row>
    <row r="2578" spans="1:13" x14ac:dyDescent="0.25">
      <c r="A2578" s="24" t="s">
        <v>20</v>
      </c>
      <c r="B2578" s="25"/>
      <c r="C2578" s="25"/>
      <c r="D2578" s="25"/>
      <c r="E2578" s="25"/>
      <c r="F2578" s="26"/>
      <c r="G2578" s="25"/>
      <c r="H2578" s="27"/>
      <c r="J2578" s="13"/>
      <c r="L2578" s="13"/>
      <c r="M2578" s="23"/>
    </row>
    <row r="2579" spans="1:13" x14ac:dyDescent="0.25">
      <c r="A2579" s="24" t="s">
        <v>21</v>
      </c>
      <c r="B2579" s="25"/>
      <c r="C2579" s="25"/>
      <c r="D2579" s="25"/>
      <c r="E2579" s="25"/>
      <c r="F2579" s="26"/>
      <c r="G2579" s="25"/>
      <c r="H2579" s="27"/>
      <c r="J2579" s="13"/>
      <c r="L2579" s="13"/>
      <c r="M2579" s="23"/>
    </row>
    <row r="2580" spans="1:13" x14ac:dyDescent="0.25">
      <c r="A2580" s="22" t="s">
        <v>22</v>
      </c>
      <c r="B2580" s="25"/>
      <c r="C2580" s="25"/>
      <c r="D2580" s="25"/>
      <c r="E2580" s="25"/>
      <c r="F2580" s="26"/>
      <c r="G2580" s="25"/>
      <c r="H2580" s="27"/>
      <c r="J2580" s="13"/>
      <c r="L2580" s="13"/>
      <c r="M2580" s="23"/>
    </row>
    <row r="2581" spans="1:13" x14ac:dyDescent="0.25">
      <c r="A2581" s="24" t="s">
        <v>23</v>
      </c>
      <c r="B2581" s="25"/>
      <c r="C2581" s="25"/>
      <c r="D2581" s="25"/>
      <c r="E2581" s="25"/>
      <c r="F2581" s="26"/>
      <c r="G2581" s="25"/>
      <c r="H2581" s="27"/>
      <c r="J2581" s="13"/>
      <c r="L2581" s="13"/>
      <c r="M2581" s="23"/>
    </row>
    <row r="2582" spans="1:13" x14ac:dyDescent="0.25">
      <c r="A2582" s="24" t="s">
        <v>24</v>
      </c>
      <c r="B2582" s="25"/>
      <c r="C2582" s="25"/>
      <c r="D2582" s="25"/>
      <c r="E2582" s="25"/>
      <c r="F2582" s="26"/>
      <c r="G2582" s="25"/>
      <c r="H2582" s="27"/>
      <c r="J2582" s="13"/>
      <c r="L2582" s="13"/>
      <c r="M2582" s="23"/>
    </row>
    <row r="2583" spans="1:13" x14ac:dyDescent="0.25">
      <c r="A2583" s="24" t="s">
        <v>25</v>
      </c>
      <c r="B2583" s="25"/>
      <c r="C2583" s="25"/>
      <c r="D2583" s="25"/>
      <c r="E2583" s="25"/>
      <c r="F2583" s="26"/>
      <c r="G2583" s="25"/>
      <c r="H2583" s="27"/>
      <c r="J2583" s="13"/>
      <c r="K2583" s="112">
        <v>4.05</v>
      </c>
      <c r="L2583" s="113"/>
      <c r="M2583" s="23">
        <f>K2583*I2570*12</f>
        <v>47467.62</v>
      </c>
    </row>
    <row r="2584" spans="1:13" x14ac:dyDescent="0.25">
      <c r="A2584" s="24" t="s">
        <v>26</v>
      </c>
      <c r="B2584" s="25"/>
      <c r="C2584" s="25"/>
      <c r="D2584" s="25"/>
      <c r="E2584" s="25"/>
      <c r="F2584" s="26"/>
      <c r="G2584" s="25"/>
      <c r="H2584" s="27"/>
      <c r="J2584" s="13"/>
      <c r="L2584" s="13"/>
      <c r="M2584" s="23"/>
    </row>
    <row r="2585" spans="1:13" x14ac:dyDescent="0.25">
      <c r="A2585" s="28" t="s">
        <v>27</v>
      </c>
      <c r="B2585" s="29"/>
      <c r="C2585" s="29"/>
      <c r="D2585" s="29"/>
      <c r="E2585" s="29"/>
      <c r="F2585" s="29"/>
      <c r="G2585" s="29"/>
      <c r="H2585" s="30"/>
      <c r="I2585" s="18"/>
      <c r="J2585" s="19"/>
      <c r="K2585" s="18"/>
      <c r="L2585" s="19"/>
      <c r="M2585" s="21"/>
    </row>
    <row r="2586" spans="1:13" x14ac:dyDescent="0.25">
      <c r="A2586" s="128" t="s">
        <v>28</v>
      </c>
      <c r="B2586" s="129"/>
      <c r="C2586" s="129"/>
      <c r="D2586" s="129"/>
      <c r="E2586" s="129"/>
      <c r="F2586" s="129"/>
      <c r="G2586" s="129"/>
      <c r="H2586" s="130"/>
      <c r="I2586" s="2" t="s">
        <v>29</v>
      </c>
      <c r="J2586" s="13"/>
      <c r="K2586" s="2"/>
      <c r="L2586" s="13"/>
      <c r="M2586" s="23"/>
    </row>
    <row r="2587" spans="1:13" x14ac:dyDescent="0.25">
      <c r="A2587" s="12"/>
      <c r="B2587" s="2"/>
      <c r="C2587" s="2"/>
      <c r="D2587" s="2"/>
      <c r="E2587" s="2"/>
      <c r="F2587" s="2"/>
      <c r="G2587" s="2"/>
      <c r="H2587" s="13"/>
      <c r="I2587" s="2" t="s">
        <v>30</v>
      </c>
      <c r="J2587" s="13"/>
      <c r="K2587" s="2"/>
      <c r="L2587" s="13"/>
      <c r="M2587" s="23"/>
    </row>
    <row r="2588" spans="1:13" x14ac:dyDescent="0.25">
      <c r="A2588" s="12"/>
      <c r="B2588" s="2"/>
      <c r="C2588" s="2"/>
      <c r="D2588" s="2"/>
      <c r="E2588" s="2"/>
      <c r="F2588" s="2"/>
      <c r="G2588" s="2"/>
      <c r="H2588" s="13"/>
      <c r="I2588" s="2" t="s">
        <v>31</v>
      </c>
      <c r="J2588" s="13"/>
      <c r="K2588" s="108">
        <v>1.1200000000000001</v>
      </c>
      <c r="L2588" s="109"/>
      <c r="M2588" s="23">
        <f>K2588*12*I2570</f>
        <v>13126.848000000002</v>
      </c>
    </row>
    <row r="2589" spans="1:13" x14ac:dyDescent="0.25">
      <c r="A2589" s="12"/>
      <c r="B2589" s="2"/>
      <c r="C2589" s="2"/>
      <c r="D2589" s="2"/>
      <c r="E2589" s="2"/>
      <c r="F2589" s="2"/>
      <c r="G2589" s="2"/>
      <c r="H2589" s="13"/>
      <c r="I2589" s="2" t="s">
        <v>32</v>
      </c>
      <c r="J2589" s="13"/>
      <c r="K2589" s="2"/>
      <c r="L2589" s="13"/>
      <c r="M2589" s="23"/>
    </row>
    <row r="2590" spans="1:13" x14ac:dyDescent="0.25">
      <c r="A2590" s="17"/>
      <c r="B2590" s="18"/>
      <c r="C2590" s="18"/>
      <c r="D2590" s="18"/>
      <c r="E2590" s="18"/>
      <c r="F2590" s="18"/>
      <c r="G2590" s="18"/>
      <c r="H2590" s="19"/>
      <c r="I2590" s="18" t="s">
        <v>33</v>
      </c>
      <c r="J2590" s="19"/>
      <c r="K2590" s="18"/>
      <c r="L2590" s="19"/>
      <c r="M2590" s="21"/>
    </row>
    <row r="2591" spans="1:13" x14ac:dyDescent="0.25">
      <c r="A2591" s="90" t="s">
        <v>34</v>
      </c>
      <c r="B2591" s="91"/>
      <c r="C2591" s="91"/>
      <c r="D2591" s="91"/>
      <c r="E2591" s="91"/>
      <c r="F2591" s="91"/>
      <c r="G2591" s="91"/>
      <c r="H2591" s="92"/>
      <c r="I2591" s="31" t="s">
        <v>35</v>
      </c>
      <c r="J2591" s="32"/>
      <c r="K2591" s="88">
        <v>0.37</v>
      </c>
      <c r="L2591" s="89"/>
      <c r="M2591" s="33">
        <f>K2591*12*I2570</f>
        <v>4336.5479999999998</v>
      </c>
    </row>
    <row r="2592" spans="1:13" ht="15.75" x14ac:dyDescent="0.25">
      <c r="A2592" s="85" t="s">
        <v>36</v>
      </c>
      <c r="B2592" s="86"/>
      <c r="C2592" s="86"/>
      <c r="D2592" s="86"/>
      <c r="E2592" s="86"/>
      <c r="F2592" s="86"/>
      <c r="G2592" s="86"/>
      <c r="H2592" s="87"/>
      <c r="I2592" s="34"/>
      <c r="J2592" s="32"/>
      <c r="K2592" s="88">
        <f>K2593+K2594+K2596+K2598+K2599</f>
        <v>0.53</v>
      </c>
      <c r="L2592" s="89"/>
      <c r="M2592" s="35">
        <f>M2593+M2594+M2596+M2598+M2599</f>
        <v>6211.8119999999999</v>
      </c>
    </row>
    <row r="2593" spans="1:13" x14ac:dyDescent="0.25">
      <c r="A2593" s="36" t="s">
        <v>37</v>
      </c>
      <c r="B2593" s="37"/>
      <c r="C2593" s="38"/>
      <c r="D2593" s="38"/>
      <c r="E2593" s="38"/>
      <c r="F2593" s="38"/>
      <c r="G2593" s="38"/>
      <c r="H2593" s="13"/>
      <c r="I2593" s="95" t="s">
        <v>38</v>
      </c>
      <c r="J2593" s="96"/>
      <c r="K2593" s="117">
        <v>0.37</v>
      </c>
      <c r="L2593" s="118"/>
      <c r="M2593" s="23">
        <f>K2593*12*I2570</f>
        <v>4336.5479999999998</v>
      </c>
    </row>
    <row r="2594" spans="1:13" x14ac:dyDescent="0.25">
      <c r="A2594" s="36" t="s">
        <v>39</v>
      </c>
      <c r="B2594" s="37"/>
      <c r="C2594" s="38"/>
      <c r="D2594" s="38"/>
      <c r="E2594" s="38"/>
      <c r="F2594" s="38"/>
      <c r="G2594" s="38"/>
      <c r="H2594" s="13"/>
      <c r="I2594" s="95" t="s">
        <v>40</v>
      </c>
      <c r="J2594" s="96"/>
      <c r="K2594" s="97">
        <v>0.06</v>
      </c>
      <c r="L2594" s="98"/>
      <c r="M2594" s="23">
        <f>K2594*12*I2570</f>
        <v>703.22400000000005</v>
      </c>
    </row>
    <row r="2595" spans="1:13" x14ac:dyDescent="0.25">
      <c r="A2595" s="36" t="s">
        <v>41</v>
      </c>
      <c r="B2595" s="37"/>
      <c r="C2595" s="38"/>
      <c r="D2595" s="38"/>
      <c r="E2595" s="38"/>
      <c r="F2595" s="38"/>
      <c r="G2595" s="38"/>
      <c r="H2595" s="13"/>
      <c r="I2595" s="39"/>
      <c r="J2595" s="15"/>
      <c r="K2595" s="40"/>
      <c r="L2595" s="41"/>
      <c r="M2595" s="23"/>
    </row>
    <row r="2596" spans="1:13" x14ac:dyDescent="0.25">
      <c r="A2596" s="36" t="s">
        <v>42</v>
      </c>
      <c r="B2596" s="37"/>
      <c r="C2596" s="38"/>
      <c r="D2596" s="38"/>
      <c r="E2596" s="38"/>
      <c r="F2596" s="38"/>
      <c r="G2596" s="38"/>
      <c r="H2596" s="13"/>
      <c r="I2596" s="95" t="s">
        <v>43</v>
      </c>
      <c r="J2596" s="96"/>
      <c r="K2596" s="97">
        <v>0.04</v>
      </c>
      <c r="L2596" s="98"/>
      <c r="M2596" s="23">
        <f>K2596*12*I2570</f>
        <v>468.81600000000003</v>
      </c>
    </row>
    <row r="2597" spans="1:13" x14ac:dyDescent="0.25">
      <c r="A2597" s="36" t="s">
        <v>44</v>
      </c>
      <c r="B2597" s="37"/>
      <c r="C2597" s="38"/>
      <c r="D2597" s="38"/>
      <c r="E2597" s="38"/>
      <c r="F2597" s="38"/>
      <c r="G2597" s="38"/>
      <c r="H2597" s="13"/>
      <c r="I2597" s="39"/>
      <c r="J2597" s="15"/>
      <c r="K2597" s="40"/>
      <c r="L2597" s="41"/>
      <c r="M2597" s="23"/>
    </row>
    <row r="2598" spans="1:13" x14ac:dyDescent="0.25">
      <c r="A2598" s="36" t="s">
        <v>45</v>
      </c>
      <c r="B2598" s="37"/>
      <c r="C2598" s="38"/>
      <c r="D2598" s="38"/>
      <c r="E2598" s="38"/>
      <c r="F2598" s="38"/>
      <c r="G2598" s="38"/>
      <c r="H2598" s="13"/>
      <c r="I2598" s="95" t="s">
        <v>46</v>
      </c>
      <c r="J2598" s="96"/>
      <c r="K2598" s="97">
        <v>0.03</v>
      </c>
      <c r="L2598" s="98"/>
      <c r="M2598" s="23">
        <f>K2598*12*I2570</f>
        <v>351.61200000000002</v>
      </c>
    </row>
    <row r="2599" spans="1:13" x14ac:dyDescent="0.25">
      <c r="A2599" s="42" t="s">
        <v>47</v>
      </c>
      <c r="B2599" s="37"/>
      <c r="C2599" s="38"/>
      <c r="D2599" s="38"/>
      <c r="E2599" s="38"/>
      <c r="F2599" s="38"/>
      <c r="G2599" s="38"/>
      <c r="H2599" s="13"/>
      <c r="I2599" s="95" t="s">
        <v>46</v>
      </c>
      <c r="J2599" s="96"/>
      <c r="K2599" s="99">
        <v>0.03</v>
      </c>
      <c r="L2599" s="100"/>
      <c r="M2599" s="21">
        <f>K2599*12*I2570</f>
        <v>351.61200000000002</v>
      </c>
    </row>
    <row r="2600" spans="1:13" ht="15.75" x14ac:dyDescent="0.25">
      <c r="A2600" s="85" t="s">
        <v>48</v>
      </c>
      <c r="B2600" s="86"/>
      <c r="C2600" s="86"/>
      <c r="D2600" s="86"/>
      <c r="E2600" s="86"/>
      <c r="F2600" s="86"/>
      <c r="G2600" s="86"/>
      <c r="H2600" s="87"/>
      <c r="I2600" s="34" t="s">
        <v>49</v>
      </c>
      <c r="J2600" s="32"/>
      <c r="K2600" s="101">
        <v>0.16</v>
      </c>
      <c r="L2600" s="102"/>
      <c r="M2600" s="35">
        <f>K2600*12*I2570</f>
        <v>1875.2640000000001</v>
      </c>
    </row>
    <row r="2601" spans="1:13" ht="15.75" x14ac:dyDescent="0.25">
      <c r="A2601" s="103" t="s">
        <v>50</v>
      </c>
      <c r="B2601" s="104"/>
      <c r="C2601" s="104"/>
      <c r="D2601" s="104"/>
      <c r="E2601" s="104"/>
      <c r="F2601" s="104"/>
      <c r="G2601" s="104"/>
      <c r="H2601" s="105"/>
      <c r="J2601" s="13"/>
      <c r="K2601" s="136"/>
      <c r="L2601" s="137"/>
      <c r="M2601" s="23"/>
    </row>
    <row r="2602" spans="1:13" x14ac:dyDescent="0.25">
      <c r="A2602" s="12" t="s">
        <v>51</v>
      </c>
      <c r="D2602" s="5"/>
      <c r="H2602" s="13"/>
      <c r="J2602" s="13"/>
      <c r="K2602" s="43"/>
      <c r="L2602" s="44"/>
      <c r="M2602" s="23"/>
    </row>
    <row r="2603" spans="1:13" x14ac:dyDescent="0.25">
      <c r="A2603" s="12" t="s">
        <v>52</v>
      </c>
      <c r="D2603" s="5"/>
      <c r="H2603" s="13"/>
      <c r="J2603" s="13"/>
      <c r="K2603" s="43"/>
      <c r="L2603" s="44"/>
      <c r="M2603" s="23"/>
    </row>
    <row r="2604" spans="1:13" x14ac:dyDescent="0.25">
      <c r="A2604" s="12" t="s">
        <v>53</v>
      </c>
      <c r="D2604" s="5"/>
      <c r="H2604" s="13"/>
      <c r="J2604" s="13"/>
      <c r="K2604" s="43"/>
      <c r="L2604" s="44"/>
      <c r="M2604" s="23"/>
    </row>
    <row r="2605" spans="1:13" x14ac:dyDescent="0.25">
      <c r="A2605" s="12" t="s">
        <v>54</v>
      </c>
      <c r="D2605" s="5"/>
      <c r="F2605" s="45"/>
      <c r="H2605" s="13"/>
      <c r="J2605" s="13"/>
      <c r="K2605" s="43"/>
      <c r="L2605" s="44"/>
      <c r="M2605" s="23"/>
    </row>
    <row r="2606" spans="1:13" x14ac:dyDescent="0.25">
      <c r="A2606" s="12" t="s">
        <v>55</v>
      </c>
      <c r="H2606" s="13"/>
      <c r="J2606" s="13"/>
      <c r="K2606" s="108">
        <f>2.51+2.87</f>
        <v>5.38</v>
      </c>
      <c r="L2606" s="109"/>
      <c r="M2606" s="46">
        <f>K2606*12*I2570</f>
        <v>63055.752000000008</v>
      </c>
    </row>
    <row r="2607" spans="1:13" x14ac:dyDescent="0.25">
      <c r="A2607" s="12" t="s">
        <v>56</v>
      </c>
      <c r="H2607" s="13"/>
      <c r="J2607" s="13"/>
      <c r="L2607" s="13"/>
      <c r="M2607" s="23"/>
    </row>
    <row r="2608" spans="1:13" x14ac:dyDescent="0.25">
      <c r="A2608" s="12" t="s">
        <v>57</v>
      </c>
      <c r="H2608" s="13"/>
      <c r="J2608" s="13"/>
      <c r="L2608" s="13"/>
      <c r="M2608" s="23"/>
    </row>
    <row r="2609" spans="1:13" x14ac:dyDescent="0.25">
      <c r="A2609" s="17" t="s">
        <v>58</v>
      </c>
      <c r="B2609" s="18"/>
      <c r="C2609" s="18"/>
      <c r="D2609" s="18"/>
      <c r="E2609" s="18"/>
      <c r="F2609" s="18"/>
      <c r="G2609" s="18"/>
      <c r="H2609" s="19"/>
      <c r="I2609" s="18"/>
      <c r="J2609" s="19"/>
      <c r="K2609" s="18"/>
      <c r="L2609" s="19"/>
      <c r="M2609" s="21"/>
    </row>
    <row r="2610" spans="1:13" x14ac:dyDescent="0.25">
      <c r="A2610" s="90" t="s">
        <v>59</v>
      </c>
      <c r="B2610" s="91"/>
      <c r="C2610" s="91"/>
      <c r="D2610" s="91"/>
      <c r="E2610" s="91"/>
      <c r="F2610" s="91"/>
      <c r="G2610" s="91"/>
      <c r="H2610" s="92"/>
      <c r="J2610" s="47"/>
      <c r="K2610" s="88">
        <f>K2576+K2583+K2588+K2591+K2600+K2592+K2606</f>
        <v>16.54</v>
      </c>
      <c r="L2610" s="89"/>
      <c r="M2610" s="21">
        <f>M2570+M2588+M2591+M2592+M2600+M2606</f>
        <v>193855.41600000003</v>
      </c>
    </row>
    <row r="2611" spans="1:13" x14ac:dyDescent="0.25">
      <c r="A2611" s="90" t="s">
        <v>60</v>
      </c>
      <c r="B2611" s="91"/>
      <c r="C2611" s="91"/>
      <c r="D2611" s="91"/>
      <c r="E2611" s="91"/>
      <c r="F2611" s="91"/>
      <c r="G2611" s="91"/>
      <c r="H2611" s="92"/>
      <c r="I2611" s="34"/>
      <c r="J2611" s="48"/>
      <c r="K2611" s="110">
        <v>13.22</v>
      </c>
      <c r="L2611" s="111"/>
      <c r="M2611" s="21">
        <f>K2611*12*I2570</f>
        <v>154943.68800000002</v>
      </c>
    </row>
    <row r="2612" spans="1:13" ht="15.75" x14ac:dyDescent="0.25">
      <c r="A2612" s="85" t="s">
        <v>61</v>
      </c>
      <c r="B2612" s="86"/>
      <c r="C2612" s="86"/>
      <c r="D2612" s="86"/>
      <c r="E2612" s="86"/>
      <c r="F2612" s="86"/>
      <c r="G2612" s="86"/>
      <c r="H2612" s="87"/>
      <c r="I2612" s="34"/>
      <c r="J2612" s="32"/>
      <c r="K2612" s="88">
        <v>3.45</v>
      </c>
      <c r="L2612" s="89"/>
      <c r="M2612" s="21">
        <f>K2612*12*I2570</f>
        <v>40435.380000000005</v>
      </c>
    </row>
    <row r="2613" spans="1:13" ht="15.75" x14ac:dyDescent="0.25">
      <c r="A2613" s="85" t="s">
        <v>62</v>
      </c>
      <c r="B2613" s="86"/>
      <c r="C2613" s="86"/>
      <c r="D2613" s="86"/>
      <c r="E2613" s="86"/>
      <c r="F2613" s="86"/>
      <c r="G2613" s="86"/>
      <c r="H2613" s="87"/>
      <c r="I2613" s="34"/>
      <c r="J2613" s="32"/>
      <c r="K2613" s="88">
        <v>0.81</v>
      </c>
      <c r="L2613" s="89"/>
      <c r="M2613" s="21">
        <f>K2613*12*I2570</f>
        <v>9493.5240000000013</v>
      </c>
    </row>
    <row r="2614" spans="1:13" x14ac:dyDescent="0.25">
      <c r="A2614" s="90" t="s">
        <v>92</v>
      </c>
      <c r="B2614" s="91"/>
      <c r="C2614" s="91"/>
      <c r="D2614" s="91"/>
      <c r="E2614" s="91"/>
      <c r="F2614" s="91"/>
      <c r="G2614" s="91"/>
      <c r="H2614" s="92"/>
      <c r="I2614" s="34"/>
      <c r="J2614" s="32"/>
      <c r="K2614" s="93">
        <v>1.32</v>
      </c>
      <c r="L2614" s="94"/>
      <c r="M2614" s="21">
        <f>K2614*12*I2570</f>
        <v>15470.928</v>
      </c>
    </row>
    <row r="2615" spans="1:13" ht="15.75" x14ac:dyDescent="0.25">
      <c r="A2615" s="49" t="s">
        <v>93</v>
      </c>
      <c r="B2615" s="50"/>
      <c r="C2615" s="50"/>
      <c r="D2615" s="50"/>
      <c r="E2615" s="50"/>
      <c r="F2615" s="50"/>
      <c r="G2615" s="50"/>
      <c r="H2615" s="51"/>
      <c r="I2615" s="34"/>
      <c r="J2615" s="32"/>
      <c r="K2615" s="88">
        <v>1.34</v>
      </c>
      <c r="L2615" s="89"/>
      <c r="M2615" s="21">
        <f>K2615*12*I2570</f>
        <v>15705.336000000003</v>
      </c>
    </row>
    <row r="2616" spans="1:13" ht="15.75" x14ac:dyDescent="0.25">
      <c r="A2616" s="49" t="s">
        <v>63</v>
      </c>
      <c r="B2616" s="50"/>
      <c r="C2616" s="50"/>
      <c r="D2616" s="50"/>
      <c r="E2616" s="50"/>
      <c r="F2616" s="50"/>
      <c r="G2616" s="50"/>
      <c r="H2616" s="51"/>
      <c r="I2616" s="34"/>
      <c r="J2616" s="32"/>
      <c r="K2616" s="88">
        <v>0.06</v>
      </c>
      <c r="L2616" s="89"/>
      <c r="M2616" s="21">
        <f>K2616*12*I2570</f>
        <v>703.22400000000005</v>
      </c>
    </row>
    <row r="2617" spans="1:13" ht="15.75" x14ac:dyDescent="0.25">
      <c r="A2617" s="49" t="s">
        <v>64</v>
      </c>
      <c r="B2617" s="50"/>
      <c r="C2617" s="50"/>
      <c r="D2617" s="50"/>
      <c r="E2617" s="50"/>
      <c r="F2617" s="50"/>
      <c r="G2617" s="50"/>
      <c r="H2617" s="51"/>
      <c r="I2617" s="34"/>
      <c r="J2617" s="32"/>
      <c r="K2617" s="88">
        <v>1.1100000000000001</v>
      </c>
      <c r="L2617" s="89"/>
      <c r="M2617" s="21">
        <f>K2617*12*I2570</f>
        <v>13009.644</v>
      </c>
    </row>
    <row r="2618" spans="1:13" x14ac:dyDescent="0.25">
      <c r="A2618" s="90" t="s">
        <v>65</v>
      </c>
      <c r="B2618" s="91"/>
      <c r="C2618" s="91"/>
      <c r="D2618" s="91"/>
      <c r="E2618" s="91"/>
      <c r="F2618" s="91"/>
      <c r="G2618" s="91"/>
      <c r="H2618" s="92"/>
      <c r="I2618" s="34"/>
      <c r="J2618" s="48"/>
      <c r="K2618" s="88">
        <f>K2610+K2612+K2613+K2614+K2611+K2615+K2616+K2617</f>
        <v>37.85</v>
      </c>
      <c r="L2618" s="89"/>
      <c r="M2618" s="21">
        <f>M2610+M2611+M2612+M2613+M2614+M2615+M2616+M2617</f>
        <v>443617.14</v>
      </c>
    </row>
    <row r="2619" spans="1:13" x14ac:dyDescent="0.25">
      <c r="M2619" s="5"/>
    </row>
    <row r="2620" spans="1:13" x14ac:dyDescent="0.25">
      <c r="A2620" s="119" t="s">
        <v>0</v>
      </c>
      <c r="B2620" s="119"/>
      <c r="C2620" s="119"/>
      <c r="D2620" s="119"/>
      <c r="E2620" s="119"/>
      <c r="F2620" s="119"/>
      <c r="G2620" s="119"/>
      <c r="H2620" s="119"/>
      <c r="I2620" s="119"/>
      <c r="J2620" s="119"/>
      <c r="K2620" s="119"/>
      <c r="L2620" s="119"/>
      <c r="M2620" s="5"/>
    </row>
    <row r="2621" spans="1:13" x14ac:dyDescent="0.25">
      <c r="A2621" s="120" t="s">
        <v>1</v>
      </c>
      <c r="B2621" s="120"/>
      <c r="C2621" s="120"/>
      <c r="D2621" s="120"/>
      <c r="E2621" s="120"/>
      <c r="F2621" s="120"/>
      <c r="G2621" s="120"/>
      <c r="H2621" s="120"/>
      <c r="I2621" s="120"/>
      <c r="J2621" s="120"/>
      <c r="K2621" s="120"/>
      <c r="L2621" s="120"/>
      <c r="M2621" s="120"/>
    </row>
    <row r="2622" spans="1:13" x14ac:dyDescent="0.25">
      <c r="A2622" s="121" t="s">
        <v>153</v>
      </c>
      <c r="B2622" s="121"/>
      <c r="C2622" s="121"/>
      <c r="D2622" s="121"/>
      <c r="E2622" s="121"/>
      <c r="F2622" s="121"/>
      <c r="G2622" s="121"/>
      <c r="H2622" s="121"/>
      <c r="I2622" s="121"/>
      <c r="J2622" s="121"/>
      <c r="K2622" s="121"/>
      <c r="L2622" s="121"/>
      <c r="M2622" s="121"/>
    </row>
    <row r="2623" spans="1:13" x14ac:dyDescent="0.25">
      <c r="A2623" s="6"/>
      <c r="B2623" s="7"/>
      <c r="C2623" s="7" t="s">
        <v>3</v>
      </c>
      <c r="D2623" s="7"/>
      <c r="E2623" s="7"/>
      <c r="F2623" s="7"/>
      <c r="G2623" s="7"/>
      <c r="H2623" s="8"/>
      <c r="I2623" s="7" t="s">
        <v>4</v>
      </c>
      <c r="J2623" s="8"/>
      <c r="K2623" s="9" t="s">
        <v>5</v>
      </c>
      <c r="L2623" s="10"/>
      <c r="M2623" s="11"/>
    </row>
    <row r="2624" spans="1:13" x14ac:dyDescent="0.25">
      <c r="A2624" s="12"/>
      <c r="B2624" s="2"/>
      <c r="C2624" s="2"/>
      <c r="D2624" s="2"/>
      <c r="E2624" s="2"/>
      <c r="F2624" s="2"/>
      <c r="G2624" s="2"/>
      <c r="H2624" s="13"/>
      <c r="I2624" s="2"/>
      <c r="J2624" s="13"/>
      <c r="K2624" s="14" t="s">
        <v>7</v>
      </c>
      <c r="L2624" s="15"/>
      <c r="M2624" s="16" t="s">
        <v>8</v>
      </c>
    </row>
    <row r="2625" spans="1:13" x14ac:dyDescent="0.25">
      <c r="A2625" s="17"/>
      <c r="B2625" s="18"/>
      <c r="C2625" s="18"/>
      <c r="D2625" s="18"/>
      <c r="E2625" s="18"/>
      <c r="F2625" s="18"/>
      <c r="G2625" s="18"/>
      <c r="H2625" s="19"/>
      <c r="I2625" s="122" t="s">
        <v>9</v>
      </c>
      <c r="J2625" s="123"/>
      <c r="K2625" s="18" t="s">
        <v>10</v>
      </c>
      <c r="L2625" s="19"/>
      <c r="M2625" s="20" t="s">
        <v>11</v>
      </c>
    </row>
    <row r="2626" spans="1:13" x14ac:dyDescent="0.25">
      <c r="A2626" s="90" t="s">
        <v>12</v>
      </c>
      <c r="B2626" s="91"/>
      <c r="C2626" s="91"/>
      <c r="D2626" s="91"/>
      <c r="E2626" s="91"/>
      <c r="F2626" s="91"/>
      <c r="G2626" s="91"/>
      <c r="H2626" s="92"/>
      <c r="I2626" s="124">
        <v>266.8</v>
      </c>
      <c r="J2626" s="125"/>
      <c r="K2626" s="126">
        <f>K2632+K2639</f>
        <v>8.98</v>
      </c>
      <c r="L2626" s="145"/>
      <c r="M2626" s="21">
        <f>M2632+M2639</f>
        <v>28750.368000000002</v>
      </c>
    </row>
    <row r="2627" spans="1:13" x14ac:dyDescent="0.25">
      <c r="A2627" s="22" t="s">
        <v>13</v>
      </c>
      <c r="F2627" s="2"/>
      <c r="H2627" s="13"/>
      <c r="J2627" s="13"/>
      <c r="L2627" s="13"/>
      <c r="M2627" s="23"/>
    </row>
    <row r="2628" spans="1:13" x14ac:dyDescent="0.25">
      <c r="A2628" s="22" t="s">
        <v>14</v>
      </c>
      <c r="F2628" s="2"/>
      <c r="H2628" s="13"/>
      <c r="J2628" s="13"/>
      <c r="L2628" s="13"/>
      <c r="M2628" s="23"/>
    </row>
    <row r="2629" spans="1:13" x14ac:dyDescent="0.25">
      <c r="A2629" s="24" t="s">
        <v>15</v>
      </c>
      <c r="B2629" s="25"/>
      <c r="C2629" s="25"/>
      <c r="D2629" s="25"/>
      <c r="E2629" s="25"/>
      <c r="F2629" s="26"/>
      <c r="G2629" s="25"/>
      <c r="H2629" s="27"/>
      <c r="J2629" s="13"/>
      <c r="L2629" s="13"/>
      <c r="M2629" s="23"/>
    </row>
    <row r="2630" spans="1:13" x14ac:dyDescent="0.25">
      <c r="A2630" s="24" t="s">
        <v>16</v>
      </c>
      <c r="B2630" s="25"/>
      <c r="C2630" s="25"/>
      <c r="D2630" s="25"/>
      <c r="E2630" s="25"/>
      <c r="F2630" s="26"/>
      <c r="G2630" s="25"/>
      <c r="H2630" s="27"/>
      <c r="J2630" s="13"/>
      <c r="L2630" s="13"/>
      <c r="M2630" s="23"/>
    </row>
    <row r="2631" spans="1:13" x14ac:dyDescent="0.25">
      <c r="A2631" s="24" t="s">
        <v>17</v>
      </c>
      <c r="B2631" s="25"/>
      <c r="C2631" s="25"/>
      <c r="D2631" s="25"/>
      <c r="E2631" s="25"/>
      <c r="F2631" s="26"/>
      <c r="G2631" s="25"/>
      <c r="H2631" s="27"/>
      <c r="J2631" s="13"/>
      <c r="L2631" s="13"/>
      <c r="M2631" s="23"/>
    </row>
    <row r="2632" spans="1:13" x14ac:dyDescent="0.25">
      <c r="A2632" s="24" t="s">
        <v>18</v>
      </c>
      <c r="B2632" s="25"/>
      <c r="C2632" s="25"/>
      <c r="D2632" s="25"/>
      <c r="E2632" s="25"/>
      <c r="F2632" s="26"/>
      <c r="G2632" s="25"/>
      <c r="H2632" s="27"/>
      <c r="J2632" s="13"/>
      <c r="K2632" s="112">
        <v>4.93</v>
      </c>
      <c r="L2632" s="113"/>
      <c r="M2632" s="23">
        <f>K2632*I2626*12</f>
        <v>15783.888000000001</v>
      </c>
    </row>
    <row r="2633" spans="1:13" x14ac:dyDescent="0.25">
      <c r="A2633" s="24" t="s">
        <v>19</v>
      </c>
      <c r="B2633" s="25"/>
      <c r="C2633" s="25"/>
      <c r="D2633" s="25"/>
      <c r="E2633" s="25"/>
      <c r="F2633" s="26"/>
      <c r="G2633" s="25"/>
      <c r="H2633" s="27"/>
      <c r="J2633" s="13"/>
      <c r="L2633" s="13"/>
      <c r="M2633" s="23"/>
    </row>
    <row r="2634" spans="1:13" x14ac:dyDescent="0.25">
      <c r="A2634" s="24" t="s">
        <v>20</v>
      </c>
      <c r="B2634" s="25"/>
      <c r="C2634" s="25"/>
      <c r="D2634" s="25"/>
      <c r="E2634" s="25"/>
      <c r="F2634" s="26"/>
      <c r="G2634" s="25"/>
      <c r="H2634" s="27"/>
      <c r="J2634" s="13"/>
      <c r="L2634" s="13"/>
      <c r="M2634" s="23"/>
    </row>
    <row r="2635" spans="1:13" x14ac:dyDescent="0.25">
      <c r="A2635" s="24" t="s">
        <v>21</v>
      </c>
      <c r="B2635" s="25"/>
      <c r="C2635" s="25"/>
      <c r="D2635" s="25"/>
      <c r="E2635" s="25"/>
      <c r="F2635" s="26"/>
      <c r="G2635" s="25"/>
      <c r="H2635" s="27"/>
      <c r="J2635" s="13"/>
      <c r="L2635" s="13"/>
      <c r="M2635" s="23"/>
    </row>
    <row r="2636" spans="1:13" x14ac:dyDescent="0.25">
      <c r="A2636" s="22" t="s">
        <v>22</v>
      </c>
      <c r="B2636" s="25"/>
      <c r="C2636" s="25"/>
      <c r="D2636" s="25"/>
      <c r="E2636" s="25"/>
      <c r="F2636" s="26"/>
      <c r="G2636" s="25"/>
      <c r="H2636" s="27"/>
      <c r="J2636" s="13"/>
      <c r="L2636" s="13"/>
      <c r="M2636" s="23"/>
    </row>
    <row r="2637" spans="1:13" x14ac:dyDescent="0.25">
      <c r="A2637" s="24" t="s">
        <v>23</v>
      </c>
      <c r="B2637" s="25"/>
      <c r="C2637" s="25"/>
      <c r="D2637" s="25"/>
      <c r="E2637" s="25"/>
      <c r="F2637" s="26"/>
      <c r="G2637" s="25"/>
      <c r="H2637" s="27"/>
      <c r="J2637" s="13"/>
      <c r="L2637" s="13"/>
      <c r="M2637" s="23"/>
    </row>
    <row r="2638" spans="1:13" x14ac:dyDescent="0.25">
      <c r="A2638" s="24" t="s">
        <v>24</v>
      </c>
      <c r="B2638" s="25"/>
      <c r="C2638" s="25"/>
      <c r="D2638" s="25"/>
      <c r="E2638" s="25"/>
      <c r="F2638" s="26"/>
      <c r="G2638" s="25"/>
      <c r="H2638" s="27"/>
      <c r="J2638" s="13"/>
      <c r="L2638" s="13"/>
      <c r="M2638" s="23"/>
    </row>
    <row r="2639" spans="1:13" x14ac:dyDescent="0.25">
      <c r="A2639" s="24" t="s">
        <v>25</v>
      </c>
      <c r="B2639" s="25"/>
      <c r="C2639" s="25"/>
      <c r="D2639" s="25"/>
      <c r="E2639" s="25"/>
      <c r="F2639" s="26"/>
      <c r="G2639" s="25"/>
      <c r="H2639" s="27"/>
      <c r="J2639" s="13"/>
      <c r="K2639" s="112">
        <v>4.05</v>
      </c>
      <c r="L2639" s="113"/>
      <c r="M2639" s="23">
        <f>K2639*I2626*12</f>
        <v>12966.48</v>
      </c>
    </row>
    <row r="2640" spans="1:13" x14ac:dyDescent="0.25">
      <c r="A2640" s="24" t="s">
        <v>26</v>
      </c>
      <c r="B2640" s="25"/>
      <c r="C2640" s="25"/>
      <c r="D2640" s="25"/>
      <c r="E2640" s="25"/>
      <c r="F2640" s="26"/>
      <c r="G2640" s="25"/>
      <c r="H2640" s="27"/>
      <c r="J2640" s="13"/>
      <c r="L2640" s="13"/>
      <c r="M2640" s="23"/>
    </row>
    <row r="2641" spans="1:13" x14ac:dyDescent="0.25">
      <c r="A2641" s="28" t="s">
        <v>27</v>
      </c>
      <c r="B2641" s="29"/>
      <c r="C2641" s="29"/>
      <c r="D2641" s="29"/>
      <c r="E2641" s="29"/>
      <c r="F2641" s="29"/>
      <c r="G2641" s="29"/>
      <c r="H2641" s="30"/>
      <c r="I2641" s="18"/>
      <c r="J2641" s="19"/>
      <c r="K2641" s="18"/>
      <c r="L2641" s="19"/>
      <c r="M2641" s="21"/>
    </row>
    <row r="2642" spans="1:13" x14ac:dyDescent="0.25">
      <c r="A2642" s="128" t="s">
        <v>28</v>
      </c>
      <c r="B2642" s="129"/>
      <c r="C2642" s="129"/>
      <c r="D2642" s="129"/>
      <c r="E2642" s="129"/>
      <c r="F2642" s="129"/>
      <c r="G2642" s="129"/>
      <c r="H2642" s="130"/>
      <c r="I2642" s="2" t="s">
        <v>29</v>
      </c>
      <c r="J2642" s="13"/>
      <c r="K2642" s="2"/>
      <c r="L2642" s="13"/>
      <c r="M2642" s="23"/>
    </row>
    <row r="2643" spans="1:13" x14ac:dyDescent="0.25">
      <c r="A2643" s="12"/>
      <c r="B2643" s="2"/>
      <c r="C2643" s="2"/>
      <c r="D2643" s="2"/>
      <c r="E2643" s="2"/>
      <c r="F2643" s="2"/>
      <c r="G2643" s="2"/>
      <c r="H2643" s="13"/>
      <c r="I2643" s="2" t="s">
        <v>30</v>
      </c>
      <c r="J2643" s="13"/>
      <c r="K2643" s="2"/>
      <c r="L2643" s="13"/>
      <c r="M2643" s="23"/>
    </row>
    <row r="2644" spans="1:13" x14ac:dyDescent="0.25">
      <c r="A2644" s="12"/>
      <c r="B2644" s="2"/>
      <c r="C2644" s="2"/>
      <c r="D2644" s="2"/>
      <c r="E2644" s="2"/>
      <c r="F2644" s="2"/>
      <c r="G2644" s="2"/>
      <c r="H2644" s="13"/>
      <c r="I2644" s="2" t="s">
        <v>31</v>
      </c>
      <c r="J2644" s="13"/>
      <c r="K2644" s="108">
        <v>1.1200000000000001</v>
      </c>
      <c r="L2644" s="109"/>
      <c r="M2644" s="23">
        <f>K2644*12*I2626</f>
        <v>3585.7920000000004</v>
      </c>
    </row>
    <row r="2645" spans="1:13" x14ac:dyDescent="0.25">
      <c r="A2645" s="12"/>
      <c r="B2645" s="2"/>
      <c r="C2645" s="2"/>
      <c r="D2645" s="2"/>
      <c r="E2645" s="2"/>
      <c r="F2645" s="2"/>
      <c r="G2645" s="2"/>
      <c r="H2645" s="13"/>
      <c r="I2645" s="2" t="s">
        <v>32</v>
      </c>
      <c r="J2645" s="13"/>
      <c r="K2645" s="2"/>
      <c r="L2645" s="13"/>
      <c r="M2645" s="23"/>
    </row>
    <row r="2646" spans="1:13" x14ac:dyDescent="0.25">
      <c r="A2646" s="17"/>
      <c r="B2646" s="18"/>
      <c r="C2646" s="18"/>
      <c r="D2646" s="18"/>
      <c r="E2646" s="18"/>
      <c r="F2646" s="18"/>
      <c r="G2646" s="18"/>
      <c r="H2646" s="19"/>
      <c r="I2646" s="18" t="s">
        <v>33</v>
      </c>
      <c r="J2646" s="19"/>
      <c r="K2646" s="18"/>
      <c r="L2646" s="19"/>
      <c r="M2646" s="21"/>
    </row>
    <row r="2647" spans="1:13" x14ac:dyDescent="0.25">
      <c r="A2647" s="90" t="s">
        <v>34</v>
      </c>
      <c r="B2647" s="91"/>
      <c r="C2647" s="91"/>
      <c r="D2647" s="91"/>
      <c r="E2647" s="91"/>
      <c r="F2647" s="91"/>
      <c r="G2647" s="91"/>
      <c r="H2647" s="92"/>
      <c r="I2647" s="31" t="s">
        <v>35</v>
      </c>
      <c r="J2647" s="32"/>
      <c r="K2647" s="88">
        <v>0.37</v>
      </c>
      <c r="L2647" s="89"/>
      <c r="M2647" s="33">
        <f>K2647*12*I2626</f>
        <v>1184.5919999999999</v>
      </c>
    </row>
    <row r="2648" spans="1:13" ht="15.75" x14ac:dyDescent="0.25">
      <c r="A2648" s="85" t="s">
        <v>36</v>
      </c>
      <c r="B2648" s="86"/>
      <c r="C2648" s="86"/>
      <c r="D2648" s="86"/>
      <c r="E2648" s="86"/>
      <c r="F2648" s="86"/>
      <c r="G2648" s="86"/>
      <c r="H2648" s="87"/>
      <c r="I2648" s="34"/>
      <c r="J2648" s="32"/>
      <c r="K2648" s="88">
        <f>K2649+K2650+K2652+K2654+K2655</f>
        <v>0.53</v>
      </c>
      <c r="L2648" s="89"/>
      <c r="M2648" s="35">
        <f>M2649+M2650+M2652+M2654+M2655</f>
        <v>1696.848</v>
      </c>
    </row>
    <row r="2649" spans="1:13" x14ac:dyDescent="0.25">
      <c r="A2649" s="36" t="s">
        <v>37</v>
      </c>
      <c r="B2649" s="37"/>
      <c r="C2649" s="38"/>
      <c r="D2649" s="38"/>
      <c r="E2649" s="38"/>
      <c r="F2649" s="38"/>
      <c r="G2649" s="38"/>
      <c r="H2649" s="13"/>
      <c r="I2649" s="95" t="s">
        <v>38</v>
      </c>
      <c r="J2649" s="96"/>
      <c r="K2649" s="117">
        <v>0.37</v>
      </c>
      <c r="L2649" s="118"/>
      <c r="M2649" s="23">
        <f>K2649*12*I2626</f>
        <v>1184.5919999999999</v>
      </c>
    </row>
    <row r="2650" spans="1:13" x14ac:dyDescent="0.25">
      <c r="A2650" s="36" t="s">
        <v>39</v>
      </c>
      <c r="B2650" s="37"/>
      <c r="C2650" s="38"/>
      <c r="D2650" s="38"/>
      <c r="E2650" s="38"/>
      <c r="F2650" s="38"/>
      <c r="G2650" s="38"/>
      <c r="H2650" s="13"/>
      <c r="I2650" s="95" t="s">
        <v>40</v>
      </c>
      <c r="J2650" s="96"/>
      <c r="K2650" s="97">
        <v>0.06</v>
      </c>
      <c r="L2650" s="98"/>
      <c r="M2650" s="23">
        <f>K2650*12*I2626</f>
        <v>192.096</v>
      </c>
    </row>
    <row r="2651" spans="1:13" x14ac:dyDescent="0.25">
      <c r="A2651" s="36" t="s">
        <v>41</v>
      </c>
      <c r="B2651" s="37"/>
      <c r="C2651" s="38"/>
      <c r="D2651" s="38"/>
      <c r="E2651" s="38"/>
      <c r="F2651" s="38"/>
      <c r="G2651" s="38"/>
      <c r="H2651" s="13"/>
      <c r="I2651" s="39"/>
      <c r="J2651" s="15"/>
      <c r="K2651" s="40"/>
      <c r="L2651" s="41"/>
      <c r="M2651" s="23"/>
    </row>
    <row r="2652" spans="1:13" x14ac:dyDescent="0.25">
      <c r="A2652" s="36" t="s">
        <v>42</v>
      </c>
      <c r="B2652" s="37"/>
      <c r="C2652" s="38"/>
      <c r="D2652" s="38"/>
      <c r="E2652" s="38"/>
      <c r="F2652" s="38"/>
      <c r="G2652" s="38"/>
      <c r="H2652" s="13"/>
      <c r="I2652" s="95" t="s">
        <v>43</v>
      </c>
      <c r="J2652" s="96"/>
      <c r="K2652" s="97">
        <v>0.04</v>
      </c>
      <c r="L2652" s="98"/>
      <c r="M2652" s="23">
        <f>K2652*12*I2626</f>
        <v>128.06399999999999</v>
      </c>
    </row>
    <row r="2653" spans="1:13" x14ac:dyDescent="0.25">
      <c r="A2653" s="36" t="s">
        <v>44</v>
      </c>
      <c r="B2653" s="37"/>
      <c r="C2653" s="38"/>
      <c r="D2653" s="38"/>
      <c r="E2653" s="38"/>
      <c r="F2653" s="38"/>
      <c r="G2653" s="38"/>
      <c r="H2653" s="13"/>
      <c r="I2653" s="39"/>
      <c r="J2653" s="15"/>
      <c r="K2653" s="40"/>
      <c r="L2653" s="41"/>
      <c r="M2653" s="23"/>
    </row>
    <row r="2654" spans="1:13" x14ac:dyDescent="0.25">
      <c r="A2654" s="36" t="s">
        <v>45</v>
      </c>
      <c r="B2654" s="37"/>
      <c r="C2654" s="38"/>
      <c r="D2654" s="38"/>
      <c r="E2654" s="38"/>
      <c r="F2654" s="38"/>
      <c r="G2654" s="38"/>
      <c r="H2654" s="13"/>
      <c r="I2654" s="95" t="s">
        <v>46</v>
      </c>
      <c r="J2654" s="96"/>
      <c r="K2654" s="97">
        <v>0.03</v>
      </c>
      <c r="L2654" s="98"/>
      <c r="M2654" s="23">
        <f>K2654*12*I2626</f>
        <v>96.048000000000002</v>
      </c>
    </row>
    <row r="2655" spans="1:13" x14ac:dyDescent="0.25">
      <c r="A2655" s="42" t="s">
        <v>47</v>
      </c>
      <c r="B2655" s="37"/>
      <c r="C2655" s="38"/>
      <c r="D2655" s="38"/>
      <c r="E2655" s="38"/>
      <c r="F2655" s="38"/>
      <c r="G2655" s="38"/>
      <c r="H2655" s="13"/>
      <c r="I2655" s="95" t="s">
        <v>46</v>
      </c>
      <c r="J2655" s="96"/>
      <c r="K2655" s="99">
        <v>0.03</v>
      </c>
      <c r="L2655" s="100"/>
      <c r="M2655" s="21">
        <f>K2655*12*I2626</f>
        <v>96.048000000000002</v>
      </c>
    </row>
    <row r="2656" spans="1:13" ht="15.75" x14ac:dyDescent="0.25">
      <c r="A2656" s="85" t="s">
        <v>48</v>
      </c>
      <c r="B2656" s="86"/>
      <c r="C2656" s="86"/>
      <c r="D2656" s="86"/>
      <c r="E2656" s="86"/>
      <c r="F2656" s="86"/>
      <c r="G2656" s="86"/>
      <c r="H2656" s="87"/>
      <c r="I2656" s="34" t="s">
        <v>49</v>
      </c>
      <c r="J2656" s="32"/>
      <c r="K2656" s="101">
        <v>0.16</v>
      </c>
      <c r="L2656" s="102"/>
      <c r="M2656" s="35">
        <f>K2656*12*I2626</f>
        <v>512.25599999999997</v>
      </c>
    </row>
    <row r="2657" spans="1:13" ht="15.75" x14ac:dyDescent="0.25">
      <c r="A2657" s="103" t="s">
        <v>50</v>
      </c>
      <c r="B2657" s="104"/>
      <c r="C2657" s="104"/>
      <c r="D2657" s="104"/>
      <c r="E2657" s="104"/>
      <c r="F2657" s="104"/>
      <c r="G2657" s="104"/>
      <c r="H2657" s="105"/>
      <c r="J2657" s="13"/>
      <c r="K2657" s="136"/>
      <c r="L2657" s="137"/>
      <c r="M2657" s="23"/>
    </row>
    <row r="2658" spans="1:13" x14ac:dyDescent="0.25">
      <c r="A2658" s="12" t="s">
        <v>51</v>
      </c>
      <c r="D2658" s="5"/>
      <c r="H2658" s="13"/>
      <c r="J2658" s="13"/>
      <c r="K2658" s="43"/>
      <c r="L2658" s="44"/>
      <c r="M2658" s="23"/>
    </row>
    <row r="2659" spans="1:13" x14ac:dyDescent="0.25">
      <c r="A2659" s="12" t="s">
        <v>52</v>
      </c>
      <c r="D2659" s="5"/>
      <c r="H2659" s="13"/>
      <c r="J2659" s="13"/>
      <c r="K2659" s="43"/>
      <c r="L2659" s="44"/>
      <c r="M2659" s="23"/>
    </row>
    <row r="2660" spans="1:13" x14ac:dyDescent="0.25">
      <c r="A2660" s="12" t="s">
        <v>53</v>
      </c>
      <c r="D2660" s="5"/>
      <c r="H2660" s="13"/>
      <c r="J2660" s="13"/>
      <c r="K2660" s="43"/>
      <c r="L2660" s="44"/>
      <c r="M2660" s="23"/>
    </row>
    <row r="2661" spans="1:13" x14ac:dyDescent="0.25">
      <c r="A2661" s="12" t="s">
        <v>54</v>
      </c>
      <c r="D2661" s="5"/>
      <c r="F2661" s="45"/>
      <c r="H2661" s="13"/>
      <c r="J2661" s="13"/>
      <c r="K2661" s="43"/>
      <c r="L2661" s="44"/>
      <c r="M2661" s="23"/>
    </row>
    <row r="2662" spans="1:13" x14ac:dyDescent="0.25">
      <c r="A2662" s="12" t="s">
        <v>55</v>
      </c>
      <c r="H2662" s="13"/>
      <c r="J2662" s="13"/>
      <c r="K2662" s="108">
        <f>2.51+2.81</f>
        <v>5.32</v>
      </c>
      <c r="L2662" s="109"/>
      <c r="M2662" s="46">
        <f>K2662*12*I2626</f>
        <v>17032.512000000002</v>
      </c>
    </row>
    <row r="2663" spans="1:13" x14ac:dyDescent="0.25">
      <c r="A2663" s="12" t="s">
        <v>56</v>
      </c>
      <c r="H2663" s="13"/>
      <c r="J2663" s="13"/>
      <c r="L2663" s="13"/>
      <c r="M2663" s="23"/>
    </row>
    <row r="2664" spans="1:13" x14ac:dyDescent="0.25">
      <c r="A2664" s="12" t="s">
        <v>57</v>
      </c>
      <c r="H2664" s="13"/>
      <c r="J2664" s="13"/>
      <c r="L2664" s="13"/>
      <c r="M2664" s="23"/>
    </row>
    <row r="2665" spans="1:13" x14ac:dyDescent="0.25">
      <c r="A2665" s="17" t="s">
        <v>58</v>
      </c>
      <c r="B2665" s="18"/>
      <c r="C2665" s="18"/>
      <c r="D2665" s="18"/>
      <c r="E2665" s="18"/>
      <c r="F2665" s="18"/>
      <c r="G2665" s="18"/>
      <c r="H2665" s="19"/>
      <c r="I2665" s="18"/>
      <c r="J2665" s="19"/>
      <c r="K2665" s="18"/>
      <c r="L2665" s="19"/>
      <c r="M2665" s="21"/>
    </row>
    <row r="2666" spans="1:13" x14ac:dyDescent="0.25">
      <c r="A2666" s="90" t="s">
        <v>59</v>
      </c>
      <c r="B2666" s="91"/>
      <c r="C2666" s="91"/>
      <c r="D2666" s="91"/>
      <c r="E2666" s="91"/>
      <c r="F2666" s="91"/>
      <c r="G2666" s="91"/>
      <c r="H2666" s="92"/>
      <c r="J2666" s="47"/>
      <c r="K2666" s="88">
        <f>K2632+K2639+K2644+K2647+K2656+K2648+K2662</f>
        <v>16.48</v>
      </c>
      <c r="L2666" s="89"/>
      <c r="M2666" s="21">
        <f>M2626+M2644+M2647+M2648+M2656+M2662</f>
        <v>52762.368000000002</v>
      </c>
    </row>
    <row r="2667" spans="1:13" x14ac:dyDescent="0.25">
      <c r="A2667" s="90" t="s">
        <v>60</v>
      </c>
      <c r="B2667" s="91"/>
      <c r="C2667" s="91"/>
      <c r="D2667" s="91"/>
      <c r="E2667" s="91"/>
      <c r="F2667" s="91"/>
      <c r="G2667" s="91"/>
      <c r="H2667" s="92"/>
      <c r="I2667" s="34"/>
      <c r="J2667" s="48"/>
      <c r="K2667" s="110">
        <v>10.52</v>
      </c>
      <c r="L2667" s="111"/>
      <c r="M2667" s="21">
        <f>K2667*12*I2626</f>
        <v>33680.832000000002</v>
      </c>
    </row>
    <row r="2668" spans="1:13" ht="15.75" x14ac:dyDescent="0.25">
      <c r="A2668" s="85" t="s">
        <v>61</v>
      </c>
      <c r="B2668" s="86"/>
      <c r="C2668" s="86"/>
      <c r="D2668" s="86"/>
      <c r="E2668" s="86"/>
      <c r="F2668" s="86"/>
      <c r="G2668" s="86"/>
      <c r="H2668" s="87"/>
      <c r="I2668" s="34"/>
      <c r="J2668" s="32"/>
      <c r="K2668" s="88">
        <v>3.45</v>
      </c>
      <c r="L2668" s="89"/>
      <c r="M2668" s="21">
        <f>K2668*12*I2626</f>
        <v>11045.520000000002</v>
      </c>
    </row>
    <row r="2669" spans="1:13" ht="15.75" x14ac:dyDescent="0.25">
      <c r="A2669" s="85" t="s">
        <v>62</v>
      </c>
      <c r="B2669" s="86"/>
      <c r="C2669" s="86"/>
      <c r="D2669" s="86"/>
      <c r="E2669" s="86"/>
      <c r="F2669" s="86"/>
      <c r="G2669" s="86"/>
      <c r="H2669" s="87"/>
      <c r="I2669" s="34"/>
      <c r="J2669" s="32"/>
      <c r="K2669" s="88">
        <v>0.81</v>
      </c>
      <c r="L2669" s="89"/>
      <c r="M2669" s="21">
        <f>K2669*12*I2626</f>
        <v>2593.2960000000003</v>
      </c>
    </row>
    <row r="2670" spans="1:13" ht="15.75" x14ac:dyDescent="0.25">
      <c r="A2670" s="49" t="s">
        <v>107</v>
      </c>
      <c r="B2670" s="50"/>
      <c r="C2670" s="50"/>
      <c r="D2670" s="50"/>
      <c r="E2670" s="50"/>
      <c r="F2670" s="50"/>
      <c r="G2670" s="50"/>
      <c r="H2670" s="51"/>
      <c r="I2670" s="34"/>
      <c r="J2670" s="32"/>
      <c r="K2670" s="88">
        <v>0</v>
      </c>
      <c r="L2670" s="89"/>
      <c r="M2670" s="21">
        <v>0</v>
      </c>
    </row>
    <row r="2671" spans="1:13" ht="15.75" x14ac:dyDescent="0.25">
      <c r="A2671" s="49" t="s">
        <v>63</v>
      </c>
      <c r="B2671" s="50"/>
      <c r="C2671" s="50"/>
      <c r="D2671" s="50"/>
      <c r="E2671" s="50"/>
      <c r="F2671" s="50"/>
      <c r="G2671" s="50"/>
      <c r="H2671" s="51"/>
      <c r="I2671" s="34"/>
      <c r="J2671" s="32"/>
      <c r="K2671" s="88">
        <v>0.06</v>
      </c>
      <c r="L2671" s="89"/>
      <c r="M2671" s="21">
        <f>K2671*12*I2626</f>
        <v>192.096</v>
      </c>
    </row>
    <row r="2672" spans="1:13" ht="15.75" x14ac:dyDescent="0.25">
      <c r="A2672" s="49" t="s">
        <v>64</v>
      </c>
      <c r="B2672" s="50"/>
      <c r="C2672" s="50"/>
      <c r="D2672" s="50"/>
      <c r="E2672" s="50"/>
      <c r="F2672" s="50"/>
      <c r="G2672" s="50"/>
      <c r="H2672" s="51"/>
      <c r="I2672" s="34"/>
      <c r="J2672" s="32"/>
      <c r="K2672" s="88">
        <v>0.63</v>
      </c>
      <c r="L2672" s="89"/>
      <c r="M2672" s="21">
        <f>K2672*12*I2626</f>
        <v>2017.0080000000003</v>
      </c>
    </row>
    <row r="2673" spans="1:13" x14ac:dyDescent="0.25">
      <c r="A2673" s="90" t="s">
        <v>65</v>
      </c>
      <c r="B2673" s="91"/>
      <c r="C2673" s="91"/>
      <c r="D2673" s="91"/>
      <c r="E2673" s="91"/>
      <c r="F2673" s="91"/>
      <c r="G2673" s="91"/>
      <c r="H2673" s="92"/>
      <c r="I2673" s="34"/>
      <c r="J2673" s="48"/>
      <c r="K2673" s="88">
        <f>K2666+K2668+K2669+K2667+K2670+K2671+K2672</f>
        <v>31.949999999999996</v>
      </c>
      <c r="L2673" s="89"/>
      <c r="M2673" s="21">
        <f>M2666+M2667+M2668+M2669+M2670+M2671+M2672</f>
        <v>102291.12000000002</v>
      </c>
    </row>
    <row r="2674" spans="1:13" x14ac:dyDescent="0.25">
      <c r="M2674" s="5"/>
    </row>
    <row r="2675" spans="1:13" x14ac:dyDescent="0.25">
      <c r="A2675" s="119" t="s">
        <v>0</v>
      </c>
      <c r="B2675" s="119"/>
      <c r="C2675" s="119"/>
      <c r="D2675" s="119"/>
      <c r="E2675" s="119"/>
      <c r="F2675" s="119"/>
      <c r="G2675" s="119"/>
      <c r="H2675" s="119"/>
      <c r="I2675" s="119"/>
      <c r="J2675" s="119"/>
      <c r="K2675" s="119"/>
      <c r="L2675" s="119"/>
      <c r="M2675" s="5"/>
    </row>
    <row r="2676" spans="1:13" x14ac:dyDescent="0.25">
      <c r="A2676" s="120" t="s">
        <v>1</v>
      </c>
      <c r="B2676" s="120"/>
      <c r="C2676" s="120"/>
      <c r="D2676" s="120"/>
      <c r="E2676" s="120"/>
      <c r="F2676" s="120"/>
      <c r="G2676" s="120"/>
      <c r="H2676" s="120"/>
      <c r="I2676" s="120"/>
      <c r="J2676" s="120"/>
      <c r="K2676" s="120"/>
      <c r="L2676" s="120"/>
      <c r="M2676" s="120"/>
    </row>
    <row r="2677" spans="1:13" x14ac:dyDescent="0.25">
      <c r="A2677" s="121" t="s">
        <v>154</v>
      </c>
      <c r="B2677" s="121"/>
      <c r="C2677" s="121"/>
      <c r="D2677" s="121"/>
      <c r="E2677" s="121"/>
      <c r="F2677" s="121"/>
      <c r="G2677" s="121"/>
      <c r="H2677" s="121"/>
      <c r="I2677" s="121"/>
      <c r="J2677" s="121"/>
      <c r="K2677" s="121"/>
      <c r="L2677" s="121"/>
      <c r="M2677" s="121"/>
    </row>
    <row r="2678" spans="1:13" x14ac:dyDescent="0.25">
      <c r="A2678" s="6"/>
      <c r="B2678" s="7"/>
      <c r="C2678" s="7" t="s">
        <v>3</v>
      </c>
      <c r="D2678" s="7"/>
      <c r="E2678" s="7"/>
      <c r="F2678" s="7"/>
      <c r="G2678" s="7"/>
      <c r="H2678" s="8"/>
      <c r="I2678" s="7" t="s">
        <v>4</v>
      </c>
      <c r="J2678" s="8"/>
      <c r="K2678" s="9" t="s">
        <v>5</v>
      </c>
      <c r="L2678" s="10"/>
      <c r="M2678" s="11"/>
    </row>
    <row r="2679" spans="1:13" x14ac:dyDescent="0.25">
      <c r="A2679" s="12"/>
      <c r="B2679" s="2"/>
      <c r="C2679" s="2"/>
      <c r="D2679" s="2"/>
      <c r="E2679" s="2"/>
      <c r="F2679" s="2"/>
      <c r="G2679" s="2"/>
      <c r="H2679" s="13"/>
      <c r="I2679" s="2"/>
      <c r="J2679" s="13"/>
      <c r="K2679" s="14" t="s">
        <v>7</v>
      </c>
      <c r="L2679" s="15"/>
      <c r="M2679" s="16" t="s">
        <v>8</v>
      </c>
    </row>
    <row r="2680" spans="1:13" x14ac:dyDescent="0.25">
      <c r="A2680" s="17"/>
      <c r="B2680" s="18"/>
      <c r="C2680" s="18"/>
      <c r="D2680" s="18"/>
      <c r="E2680" s="18"/>
      <c r="F2680" s="18"/>
      <c r="G2680" s="18"/>
      <c r="H2680" s="19"/>
      <c r="I2680" s="122" t="s">
        <v>9</v>
      </c>
      <c r="J2680" s="123"/>
      <c r="K2680" s="18" t="s">
        <v>10</v>
      </c>
      <c r="L2680" s="19"/>
      <c r="M2680" s="20" t="s">
        <v>11</v>
      </c>
    </row>
    <row r="2681" spans="1:13" x14ac:dyDescent="0.25">
      <c r="A2681" s="90"/>
      <c r="B2681" s="91"/>
      <c r="C2681" s="91"/>
      <c r="D2681" s="91"/>
      <c r="E2681" s="91"/>
      <c r="F2681" s="91"/>
      <c r="G2681" s="91"/>
      <c r="H2681" s="92"/>
      <c r="I2681" s="124">
        <v>944.8</v>
      </c>
      <c r="J2681" s="125"/>
      <c r="K2681" s="126">
        <f>K2687+K2691</f>
        <v>8.98</v>
      </c>
      <c r="L2681" s="145"/>
      <c r="M2681" s="21">
        <f>M2687+M2691</f>
        <v>101811.64799999999</v>
      </c>
    </row>
    <row r="2682" spans="1:13" x14ac:dyDescent="0.25">
      <c r="A2682" s="22" t="s">
        <v>13</v>
      </c>
      <c r="F2682" s="2"/>
      <c r="H2682" s="13"/>
      <c r="J2682" s="13"/>
      <c r="L2682" s="13"/>
      <c r="M2682" s="23"/>
    </row>
    <row r="2683" spans="1:13" x14ac:dyDescent="0.25">
      <c r="A2683" s="22" t="s">
        <v>14</v>
      </c>
      <c r="F2683" s="2"/>
      <c r="H2683" s="13"/>
      <c r="J2683" s="13"/>
      <c r="L2683" s="13"/>
      <c r="M2683" s="23"/>
    </row>
    <row r="2684" spans="1:13" x14ac:dyDescent="0.25">
      <c r="A2684" s="24" t="s">
        <v>15</v>
      </c>
      <c r="B2684" s="25"/>
      <c r="C2684" s="25"/>
      <c r="D2684" s="25"/>
      <c r="E2684" s="25"/>
      <c r="F2684" s="26"/>
      <c r="G2684" s="25"/>
      <c r="H2684" s="27"/>
      <c r="J2684" s="13"/>
      <c r="L2684" s="13"/>
      <c r="M2684" s="23"/>
    </row>
    <row r="2685" spans="1:13" x14ac:dyDescent="0.25">
      <c r="A2685" s="24" t="s">
        <v>16</v>
      </c>
      <c r="B2685" s="25"/>
      <c r="C2685" s="25"/>
      <c r="D2685" s="25"/>
      <c r="E2685" s="25"/>
      <c r="F2685" s="26"/>
      <c r="G2685" s="25"/>
      <c r="H2685" s="27"/>
      <c r="J2685" s="13"/>
      <c r="L2685" s="13"/>
      <c r="M2685" s="23"/>
    </row>
    <row r="2686" spans="1:13" x14ac:dyDescent="0.25">
      <c r="A2686" s="24" t="s">
        <v>68</v>
      </c>
      <c r="B2686" s="25"/>
      <c r="C2686" s="25"/>
      <c r="D2686" s="25"/>
      <c r="E2686" s="25"/>
      <c r="F2686" s="26"/>
      <c r="G2686" s="25"/>
      <c r="H2686" s="27"/>
      <c r="J2686" s="13"/>
      <c r="L2686" s="13"/>
      <c r="M2686" s="23"/>
    </row>
    <row r="2687" spans="1:13" x14ac:dyDescent="0.25">
      <c r="A2687" s="24"/>
      <c r="B2687" s="25"/>
      <c r="C2687" s="25"/>
      <c r="D2687" s="25"/>
      <c r="E2687" s="25"/>
      <c r="F2687" s="26"/>
      <c r="G2687" s="25"/>
      <c r="H2687" s="27"/>
      <c r="J2687" s="13"/>
      <c r="K2687" s="112">
        <v>4.93</v>
      </c>
      <c r="L2687" s="113"/>
      <c r="M2687" s="23">
        <f>K2687*I2681*12</f>
        <v>55894.367999999995</v>
      </c>
    </row>
    <row r="2688" spans="1:13" x14ac:dyDescent="0.25">
      <c r="A2688" s="22" t="s">
        <v>22</v>
      </c>
      <c r="B2688" s="25"/>
      <c r="C2688" s="25"/>
      <c r="D2688" s="25"/>
      <c r="E2688" s="25"/>
      <c r="F2688" s="26"/>
      <c r="G2688" s="25"/>
      <c r="H2688" s="27"/>
      <c r="J2688" s="13"/>
      <c r="L2688" s="13"/>
      <c r="M2688" s="23"/>
    </row>
    <row r="2689" spans="1:13" x14ac:dyDescent="0.25">
      <c r="A2689" s="24" t="s">
        <v>23</v>
      </c>
      <c r="B2689" s="25"/>
      <c r="C2689" s="25"/>
      <c r="D2689" s="25"/>
      <c r="E2689" s="25"/>
      <c r="F2689" s="26"/>
      <c r="G2689" s="25"/>
      <c r="H2689" s="27"/>
      <c r="J2689" s="13"/>
      <c r="L2689" s="13"/>
      <c r="M2689" s="23"/>
    </row>
    <row r="2690" spans="1:13" x14ac:dyDescent="0.25">
      <c r="A2690" s="24" t="s">
        <v>69</v>
      </c>
      <c r="B2690" s="25"/>
      <c r="C2690" s="25"/>
      <c r="D2690" s="25"/>
      <c r="E2690" s="25"/>
      <c r="F2690" s="26"/>
      <c r="G2690" s="25"/>
      <c r="H2690" s="27"/>
      <c r="J2690" s="13"/>
      <c r="L2690" s="13"/>
      <c r="M2690" s="23"/>
    </row>
    <row r="2691" spans="1:13" x14ac:dyDescent="0.25">
      <c r="A2691" s="24"/>
      <c r="B2691" s="25"/>
      <c r="C2691" s="25"/>
      <c r="D2691" s="25"/>
      <c r="E2691" s="25"/>
      <c r="F2691" s="26"/>
      <c r="G2691" s="25"/>
      <c r="H2691" s="27"/>
      <c r="I2691" s="17"/>
      <c r="J2691" s="19"/>
      <c r="K2691" s="138">
        <v>4.05</v>
      </c>
      <c r="L2691" s="139"/>
      <c r="M2691" s="21">
        <f>K2691*I2681*12</f>
        <v>45917.279999999999</v>
      </c>
    </row>
    <row r="2692" spans="1:13" x14ac:dyDescent="0.25">
      <c r="A2692" s="128" t="s">
        <v>28</v>
      </c>
      <c r="B2692" s="129"/>
      <c r="C2692" s="129"/>
      <c r="D2692" s="129"/>
      <c r="E2692" s="129"/>
      <c r="F2692" s="129"/>
      <c r="G2692" s="129"/>
      <c r="H2692" s="130"/>
      <c r="I2692" s="2" t="s">
        <v>29</v>
      </c>
      <c r="J2692" s="13"/>
      <c r="K2692" s="2"/>
      <c r="L2692" s="13"/>
      <c r="M2692" s="23"/>
    </row>
    <row r="2693" spans="1:13" x14ac:dyDescent="0.25">
      <c r="A2693" s="12"/>
      <c r="B2693" s="2"/>
      <c r="C2693" s="2"/>
      <c r="D2693" s="2"/>
      <c r="E2693" s="2"/>
      <c r="F2693" s="2"/>
      <c r="G2693" s="2"/>
      <c r="H2693" s="13"/>
      <c r="I2693" s="2" t="s">
        <v>30</v>
      </c>
      <c r="J2693" s="13"/>
      <c r="K2693" s="2"/>
      <c r="L2693" s="13"/>
      <c r="M2693" s="23"/>
    </row>
    <row r="2694" spans="1:13" x14ac:dyDescent="0.25">
      <c r="A2694" s="12"/>
      <c r="B2694" s="2"/>
      <c r="C2694" s="2"/>
      <c r="D2694" s="2"/>
      <c r="E2694" s="2"/>
      <c r="F2694" s="2"/>
      <c r="G2694" s="2"/>
      <c r="H2694" s="13"/>
      <c r="I2694" s="2" t="s">
        <v>31</v>
      </c>
      <c r="J2694" s="13"/>
      <c r="K2694" s="108">
        <v>1.1200000000000001</v>
      </c>
      <c r="L2694" s="109"/>
      <c r="M2694" s="23">
        <f>K2694*12*I2681</f>
        <v>12698.112000000001</v>
      </c>
    </row>
    <row r="2695" spans="1:13" x14ac:dyDescent="0.25">
      <c r="A2695" s="12"/>
      <c r="B2695" s="2"/>
      <c r="C2695" s="2"/>
      <c r="D2695" s="2"/>
      <c r="E2695" s="2"/>
      <c r="F2695" s="2"/>
      <c r="G2695" s="2"/>
      <c r="H2695" s="13"/>
      <c r="I2695" s="2" t="s">
        <v>32</v>
      </c>
      <c r="J2695" s="13"/>
      <c r="K2695" s="2"/>
      <c r="L2695" s="13"/>
      <c r="M2695" s="23"/>
    </row>
    <row r="2696" spans="1:13" x14ac:dyDescent="0.25">
      <c r="A2696" s="17"/>
      <c r="B2696" s="18"/>
      <c r="C2696" s="18"/>
      <c r="D2696" s="18"/>
      <c r="E2696" s="18"/>
      <c r="F2696" s="18"/>
      <c r="G2696" s="18"/>
      <c r="H2696" s="19"/>
      <c r="I2696" s="18" t="s">
        <v>33</v>
      </c>
      <c r="J2696" s="19"/>
      <c r="K2696" s="18"/>
      <c r="L2696" s="19"/>
      <c r="M2696" s="21"/>
    </row>
    <row r="2697" spans="1:13" x14ac:dyDescent="0.25">
      <c r="A2697" s="90" t="s">
        <v>34</v>
      </c>
      <c r="B2697" s="91"/>
      <c r="C2697" s="91"/>
      <c r="D2697" s="91"/>
      <c r="E2697" s="91"/>
      <c r="F2697" s="91"/>
      <c r="G2697" s="91"/>
      <c r="H2697" s="92"/>
      <c r="I2697" s="31" t="s">
        <v>46</v>
      </c>
      <c r="J2697" s="32"/>
      <c r="K2697" s="88">
        <v>0.53</v>
      </c>
      <c r="L2697" s="89"/>
      <c r="M2697" s="33">
        <f>K2697*12*I2681</f>
        <v>6008.9279999999999</v>
      </c>
    </row>
    <row r="2698" spans="1:13" x14ac:dyDescent="0.25">
      <c r="A2698" s="131" t="s">
        <v>74</v>
      </c>
      <c r="B2698" s="132"/>
      <c r="C2698" s="132"/>
      <c r="D2698" s="132"/>
      <c r="E2698" s="132"/>
      <c r="F2698" s="132"/>
      <c r="G2698" s="132"/>
      <c r="H2698" s="133"/>
      <c r="I2698" s="52"/>
      <c r="J2698" s="13"/>
      <c r="K2698" s="149">
        <f>K2699+K2705</f>
        <v>1.8900000000000001</v>
      </c>
      <c r="L2698" s="150"/>
      <c r="M2698" s="53">
        <f>M2699+M2705</f>
        <v>21428.064000000002</v>
      </c>
    </row>
    <row r="2699" spans="1:13" x14ac:dyDescent="0.25">
      <c r="A2699" s="114" t="s">
        <v>75</v>
      </c>
      <c r="B2699" s="115"/>
      <c r="C2699" s="115"/>
      <c r="D2699" s="115"/>
      <c r="E2699" s="115"/>
      <c r="F2699" s="115"/>
      <c r="G2699" s="115"/>
      <c r="H2699" s="116"/>
      <c r="J2699" s="13"/>
      <c r="K2699" s="108">
        <f>K2700+K2701+K2702+K2704</f>
        <v>1.1100000000000001</v>
      </c>
      <c r="L2699" s="109"/>
      <c r="M2699" s="46">
        <f>M2700+M2701+M2702+M2704</f>
        <v>12584.736000000001</v>
      </c>
    </row>
    <row r="2700" spans="1:13" x14ac:dyDescent="0.25">
      <c r="A2700" s="12" t="s">
        <v>76</v>
      </c>
      <c r="H2700" s="13"/>
      <c r="I2700" t="s">
        <v>77</v>
      </c>
      <c r="J2700" s="13"/>
      <c r="K2700" s="112">
        <v>0.81</v>
      </c>
      <c r="L2700" s="113"/>
      <c r="M2700" s="23">
        <f>K2700*12*I2681</f>
        <v>9183.4560000000001</v>
      </c>
    </row>
    <row r="2701" spans="1:13" x14ac:dyDescent="0.25">
      <c r="A2701" s="12" t="s">
        <v>78</v>
      </c>
      <c r="H2701" s="13"/>
      <c r="I2701" t="s">
        <v>79</v>
      </c>
      <c r="J2701" s="13"/>
      <c r="K2701" s="112">
        <v>0.18</v>
      </c>
      <c r="L2701" s="113"/>
      <c r="M2701" s="23">
        <f>K2701*12*I2681</f>
        <v>2040.768</v>
      </c>
    </row>
    <row r="2702" spans="1:13" x14ac:dyDescent="0.25">
      <c r="A2702" s="12" t="s">
        <v>80</v>
      </c>
      <c r="H2702" s="13"/>
      <c r="I2702" t="s">
        <v>81</v>
      </c>
      <c r="J2702" s="13"/>
      <c r="K2702" s="112">
        <v>0.08</v>
      </c>
      <c r="L2702" s="113"/>
      <c r="M2702" s="23">
        <f>K2702*12*I2681</f>
        <v>907.00799999999992</v>
      </c>
    </row>
    <row r="2703" spans="1:13" x14ac:dyDescent="0.25">
      <c r="A2703" s="12" t="s">
        <v>82</v>
      </c>
      <c r="H2703" s="13"/>
      <c r="J2703" s="13"/>
      <c r="L2703" s="13"/>
      <c r="M2703" s="23"/>
    </row>
    <row r="2704" spans="1:13" x14ac:dyDescent="0.25">
      <c r="A2704" s="12" t="s">
        <v>83</v>
      </c>
      <c r="H2704" s="13"/>
      <c r="I2704" t="s">
        <v>84</v>
      </c>
      <c r="J2704" s="13"/>
      <c r="K2704" s="112">
        <v>0.04</v>
      </c>
      <c r="L2704" s="113"/>
      <c r="M2704" s="23">
        <f>K2704*12*I2681</f>
        <v>453.50399999999996</v>
      </c>
    </row>
    <row r="2705" spans="1:13" x14ac:dyDescent="0.25">
      <c r="A2705" s="114" t="s">
        <v>85</v>
      </c>
      <c r="B2705" s="115"/>
      <c r="C2705" s="115"/>
      <c r="D2705" s="115"/>
      <c r="E2705" s="115"/>
      <c r="F2705" s="115"/>
      <c r="G2705" s="115"/>
      <c r="H2705" s="116"/>
      <c r="J2705" s="13"/>
      <c r="K2705" s="108">
        <f>K2706+K2707+K2708</f>
        <v>0.78</v>
      </c>
      <c r="L2705" s="109"/>
      <c r="M2705" s="46">
        <f>M2706+M2707+M2708</f>
        <v>8843.3280000000013</v>
      </c>
    </row>
    <row r="2706" spans="1:13" x14ac:dyDescent="0.25">
      <c r="A2706" s="12" t="s">
        <v>86</v>
      </c>
      <c r="H2706" s="13"/>
      <c r="I2706" t="s">
        <v>81</v>
      </c>
      <c r="J2706" s="13"/>
      <c r="K2706" s="112">
        <v>0.28000000000000003</v>
      </c>
      <c r="L2706" s="113"/>
      <c r="M2706" s="23">
        <f>K2706*12*I2681</f>
        <v>3174.5280000000002</v>
      </c>
    </row>
    <row r="2707" spans="1:13" x14ac:dyDescent="0.25">
      <c r="A2707" s="12" t="s">
        <v>87</v>
      </c>
      <c r="H2707" s="13"/>
      <c r="I2707" t="s">
        <v>77</v>
      </c>
      <c r="J2707" s="13"/>
      <c r="K2707" s="112">
        <v>0.46</v>
      </c>
      <c r="L2707" s="113"/>
      <c r="M2707" s="23">
        <f>K2707*12*I2681</f>
        <v>5215.2960000000003</v>
      </c>
    </row>
    <row r="2708" spans="1:13" x14ac:dyDescent="0.25">
      <c r="A2708" s="12" t="s">
        <v>88</v>
      </c>
      <c r="H2708" s="13"/>
      <c r="I2708" t="s">
        <v>81</v>
      </c>
      <c r="J2708" s="13"/>
      <c r="K2708" s="138">
        <v>0.04</v>
      </c>
      <c r="L2708" s="139"/>
      <c r="M2708" s="21">
        <f>K2708*12*I2681</f>
        <v>453.50399999999996</v>
      </c>
    </row>
    <row r="2709" spans="1:13" ht="15.75" x14ac:dyDescent="0.25">
      <c r="A2709" s="85" t="s">
        <v>36</v>
      </c>
      <c r="B2709" s="86"/>
      <c r="C2709" s="86"/>
      <c r="D2709" s="86"/>
      <c r="E2709" s="86"/>
      <c r="F2709" s="86"/>
      <c r="G2709" s="86"/>
      <c r="H2709" s="87"/>
      <c r="I2709" s="34"/>
      <c r="J2709" s="32"/>
      <c r="K2709" s="88">
        <f>K2710+K2711+K2713+K2715+K2716</f>
        <v>2.13</v>
      </c>
      <c r="L2709" s="89"/>
      <c r="M2709" s="35">
        <f>M2710+M2711+M2713+M2715+M2716</f>
        <v>24149.088000000003</v>
      </c>
    </row>
    <row r="2710" spans="1:13" x14ac:dyDescent="0.25">
      <c r="A2710" s="36" t="s">
        <v>89</v>
      </c>
      <c r="B2710" s="37"/>
      <c r="C2710" s="38"/>
      <c r="D2710" s="38"/>
      <c r="E2710" s="38"/>
      <c r="F2710" s="38"/>
      <c r="G2710" s="38"/>
      <c r="H2710" s="13"/>
      <c r="I2710" s="95" t="s">
        <v>38</v>
      </c>
      <c r="J2710" s="96"/>
      <c r="K2710" s="117">
        <v>0.56999999999999995</v>
      </c>
      <c r="L2710" s="118"/>
      <c r="M2710" s="23">
        <f>K2710*12*I2681</f>
        <v>6462.4319999999998</v>
      </c>
    </row>
    <row r="2711" spans="1:13" x14ac:dyDescent="0.25">
      <c r="A2711" s="36" t="s">
        <v>39</v>
      </c>
      <c r="B2711" s="37"/>
      <c r="C2711" s="38"/>
      <c r="D2711" s="38"/>
      <c r="E2711" s="38"/>
      <c r="F2711" s="38"/>
      <c r="G2711" s="38"/>
      <c r="H2711" s="13"/>
      <c r="I2711" s="95" t="s">
        <v>90</v>
      </c>
      <c r="J2711" s="96"/>
      <c r="K2711" s="97">
        <v>1.35</v>
      </c>
      <c r="L2711" s="98"/>
      <c r="M2711" s="23">
        <f>K2711*12*I2681</f>
        <v>15305.760000000002</v>
      </c>
    </row>
    <row r="2712" spans="1:13" x14ac:dyDescent="0.25">
      <c r="A2712" s="36" t="s">
        <v>41</v>
      </c>
      <c r="B2712" s="37"/>
      <c r="C2712" s="38"/>
      <c r="D2712" s="38"/>
      <c r="E2712" s="38"/>
      <c r="F2712" s="38"/>
      <c r="G2712" s="38"/>
      <c r="H2712" s="13"/>
      <c r="I2712" s="39"/>
      <c r="J2712" s="15"/>
      <c r="K2712" s="40"/>
      <c r="L2712" s="41"/>
      <c r="M2712" s="23"/>
    </row>
    <row r="2713" spans="1:13" x14ac:dyDescent="0.25">
      <c r="A2713" s="36" t="s">
        <v>42</v>
      </c>
      <c r="B2713" s="37"/>
      <c r="C2713" s="38"/>
      <c r="D2713" s="38"/>
      <c r="E2713" s="38"/>
      <c r="F2713" s="38"/>
      <c r="G2713" s="38"/>
      <c r="H2713" s="13"/>
      <c r="I2713" s="95" t="s">
        <v>43</v>
      </c>
      <c r="J2713" s="96"/>
      <c r="K2713" s="97">
        <v>0.09</v>
      </c>
      <c r="L2713" s="98"/>
      <c r="M2713" s="23">
        <f>K2713*12*I2681</f>
        <v>1020.384</v>
      </c>
    </row>
    <row r="2714" spans="1:13" x14ac:dyDescent="0.25">
      <c r="A2714" s="36" t="s">
        <v>44</v>
      </c>
      <c r="B2714" s="37"/>
      <c r="C2714" s="38"/>
      <c r="D2714" s="38"/>
      <c r="E2714" s="38"/>
      <c r="F2714" s="38"/>
      <c r="G2714" s="38"/>
      <c r="H2714" s="13"/>
      <c r="I2714" s="39"/>
      <c r="J2714" s="15"/>
      <c r="K2714" s="40"/>
      <c r="L2714" s="41"/>
      <c r="M2714" s="23"/>
    </row>
    <row r="2715" spans="1:13" x14ac:dyDescent="0.25">
      <c r="A2715" s="36" t="s">
        <v>45</v>
      </c>
      <c r="B2715" s="37"/>
      <c r="C2715" s="38"/>
      <c r="D2715" s="38"/>
      <c r="E2715" s="38"/>
      <c r="F2715" s="38"/>
      <c r="G2715" s="38"/>
      <c r="H2715" s="13"/>
      <c r="I2715" s="95" t="s">
        <v>43</v>
      </c>
      <c r="J2715" s="96"/>
      <c r="K2715" s="97">
        <v>0.06</v>
      </c>
      <c r="L2715" s="98"/>
      <c r="M2715" s="23">
        <f>K2715*12*I2681</f>
        <v>680.25599999999997</v>
      </c>
    </row>
    <row r="2716" spans="1:13" x14ac:dyDescent="0.25">
      <c r="A2716" s="42" t="s">
        <v>112</v>
      </c>
      <c r="B2716" s="37"/>
      <c r="C2716" s="38"/>
      <c r="D2716" s="38"/>
      <c r="E2716" s="38"/>
      <c r="F2716" s="38"/>
      <c r="G2716" s="38"/>
      <c r="H2716" s="13"/>
      <c r="I2716" s="95" t="s">
        <v>46</v>
      </c>
      <c r="J2716" s="96"/>
      <c r="K2716" s="99">
        <v>0.06</v>
      </c>
      <c r="L2716" s="100"/>
      <c r="M2716" s="21">
        <f>K2716*12*I2681</f>
        <v>680.25599999999997</v>
      </c>
    </row>
    <row r="2717" spans="1:13" ht="15.75" x14ac:dyDescent="0.25">
      <c r="A2717" s="85" t="s">
        <v>50</v>
      </c>
      <c r="B2717" s="86"/>
      <c r="C2717" s="86"/>
      <c r="D2717" s="86"/>
      <c r="E2717" s="86"/>
      <c r="F2717" s="86"/>
      <c r="G2717" s="86"/>
      <c r="H2717" s="87"/>
      <c r="I2717" s="34"/>
      <c r="J2717" s="32"/>
      <c r="K2717" s="101">
        <v>5.67</v>
      </c>
      <c r="L2717" s="102"/>
      <c r="M2717" s="35">
        <f>K2717*12*I2681</f>
        <v>64284.191999999988</v>
      </c>
    </row>
    <row r="2718" spans="1:13" x14ac:dyDescent="0.25">
      <c r="A2718" s="90" t="s">
        <v>59</v>
      </c>
      <c r="B2718" s="91"/>
      <c r="C2718" s="91"/>
      <c r="D2718" s="91"/>
      <c r="E2718" s="91"/>
      <c r="F2718" s="91"/>
      <c r="G2718" s="91"/>
      <c r="H2718" s="92"/>
      <c r="J2718" s="47"/>
      <c r="K2718" s="88">
        <f>K2687+K2691+K2694+K2697+K2698+K2717+K2709</f>
        <v>20.32</v>
      </c>
      <c r="L2718" s="89"/>
      <c r="M2718" s="21">
        <f>M2681+M2694+M2697+M2698+M2709+M2717</f>
        <v>230380.03199999995</v>
      </c>
    </row>
    <row r="2719" spans="1:13" x14ac:dyDescent="0.25">
      <c r="A2719" s="90" t="s">
        <v>60</v>
      </c>
      <c r="B2719" s="91"/>
      <c r="C2719" s="91"/>
      <c r="D2719" s="91"/>
      <c r="E2719" s="91"/>
      <c r="F2719" s="91"/>
      <c r="G2719" s="91"/>
      <c r="H2719" s="92"/>
      <c r="I2719" s="34"/>
      <c r="J2719" s="48"/>
      <c r="K2719" s="110">
        <v>13.41</v>
      </c>
      <c r="L2719" s="111"/>
      <c r="M2719" s="21">
        <f>K2719*12*I2681</f>
        <v>152037.21600000001</v>
      </c>
    </row>
    <row r="2720" spans="1:13" ht="15.75" x14ac:dyDescent="0.25">
      <c r="A2720" s="85" t="s">
        <v>61</v>
      </c>
      <c r="B2720" s="86"/>
      <c r="C2720" s="86"/>
      <c r="D2720" s="86"/>
      <c r="E2720" s="86"/>
      <c r="F2720" s="86"/>
      <c r="G2720" s="86"/>
      <c r="H2720" s="87"/>
      <c r="I2720" s="34"/>
      <c r="J2720" s="32"/>
      <c r="K2720" s="88">
        <v>3.45</v>
      </c>
      <c r="L2720" s="89"/>
      <c r="M2720" s="21">
        <f>K2720*12*I2681</f>
        <v>39114.720000000001</v>
      </c>
    </row>
    <row r="2721" spans="1:13" ht="15.75" x14ac:dyDescent="0.25">
      <c r="A2721" s="85" t="s">
        <v>62</v>
      </c>
      <c r="B2721" s="86"/>
      <c r="C2721" s="86"/>
      <c r="D2721" s="86"/>
      <c r="E2721" s="86"/>
      <c r="F2721" s="86"/>
      <c r="G2721" s="86"/>
      <c r="H2721" s="87"/>
      <c r="I2721" s="34"/>
      <c r="J2721" s="32"/>
      <c r="K2721" s="88">
        <v>0.81</v>
      </c>
      <c r="L2721" s="89"/>
      <c r="M2721" s="21">
        <f>K2721*12*I2681</f>
        <v>9183.4560000000001</v>
      </c>
    </row>
    <row r="2722" spans="1:13" x14ac:dyDescent="0.25">
      <c r="A2722" s="90" t="s">
        <v>92</v>
      </c>
      <c r="B2722" s="91"/>
      <c r="C2722" s="91"/>
      <c r="D2722" s="91"/>
      <c r="E2722" s="91"/>
      <c r="F2722" s="91"/>
      <c r="G2722" s="91"/>
      <c r="H2722" s="92"/>
      <c r="I2722" s="34"/>
      <c r="J2722" s="32"/>
      <c r="K2722" s="93">
        <v>1.32</v>
      </c>
      <c r="L2722" s="94"/>
      <c r="M2722" s="21">
        <f>K2722*12*I2681</f>
        <v>14965.632</v>
      </c>
    </row>
    <row r="2723" spans="1:13" x14ac:dyDescent="0.25">
      <c r="A2723" s="54" t="s">
        <v>109</v>
      </c>
      <c r="B2723" s="55"/>
      <c r="C2723" s="55"/>
      <c r="D2723" s="55"/>
      <c r="E2723" s="55"/>
      <c r="F2723" s="55"/>
      <c r="G2723" s="55"/>
      <c r="H2723" s="56"/>
      <c r="I2723" s="34"/>
      <c r="J2723" s="32"/>
      <c r="K2723" s="88">
        <v>0</v>
      </c>
      <c r="L2723" s="89"/>
      <c r="M2723" s="21">
        <f>K2723*I2681*12</f>
        <v>0</v>
      </c>
    </row>
    <row r="2724" spans="1:13" ht="15.75" x14ac:dyDescent="0.25">
      <c r="A2724" s="49" t="s">
        <v>107</v>
      </c>
      <c r="B2724" s="50"/>
      <c r="C2724" s="50"/>
      <c r="D2724" s="50"/>
      <c r="E2724" s="50"/>
      <c r="F2724" s="50"/>
      <c r="G2724" s="50"/>
      <c r="H2724" s="51"/>
      <c r="I2724" s="34"/>
      <c r="J2724" s="32"/>
      <c r="K2724" s="88">
        <v>0</v>
      </c>
      <c r="L2724" s="89"/>
      <c r="M2724" s="21">
        <v>0</v>
      </c>
    </row>
    <row r="2725" spans="1:13" ht="15.75" x14ac:dyDescent="0.25">
      <c r="A2725" s="49" t="s">
        <v>63</v>
      </c>
      <c r="B2725" s="50"/>
      <c r="C2725" s="50"/>
      <c r="D2725" s="50"/>
      <c r="E2725" s="50"/>
      <c r="F2725" s="50"/>
      <c r="G2725" s="50"/>
      <c r="H2725" s="51"/>
      <c r="I2725" s="34"/>
      <c r="J2725" s="32"/>
      <c r="K2725" s="88">
        <v>0.06</v>
      </c>
      <c r="L2725" s="89"/>
      <c r="M2725" s="21">
        <f>K2725*12*I2681</f>
        <v>680.25599999999997</v>
      </c>
    </row>
    <row r="2726" spans="1:13" ht="15.75" x14ac:dyDescent="0.25">
      <c r="A2726" s="49" t="s">
        <v>64</v>
      </c>
      <c r="B2726" s="50"/>
      <c r="C2726" s="50"/>
      <c r="D2726" s="50"/>
      <c r="E2726" s="50"/>
      <c r="F2726" s="50"/>
      <c r="G2726" s="50"/>
      <c r="H2726" s="51"/>
      <c r="I2726" s="34"/>
      <c r="J2726" s="32"/>
      <c r="K2726" s="88">
        <v>0.16</v>
      </c>
      <c r="L2726" s="89"/>
      <c r="M2726" s="21">
        <f>K2726*12*I2681</f>
        <v>1814.0159999999998</v>
      </c>
    </row>
    <row r="2727" spans="1:13" x14ac:dyDescent="0.25">
      <c r="A2727" s="90" t="s">
        <v>65</v>
      </c>
      <c r="B2727" s="91"/>
      <c r="C2727" s="91"/>
      <c r="D2727" s="91"/>
      <c r="E2727" s="91"/>
      <c r="F2727" s="91"/>
      <c r="G2727" s="91"/>
      <c r="H2727" s="92"/>
      <c r="I2727" s="34"/>
      <c r="J2727" s="48"/>
      <c r="K2727" s="88">
        <f>K2718+K2720+K2721+K2722+K2719+K2723+K2724+K2725+K2726</f>
        <v>39.53</v>
      </c>
      <c r="L2727" s="89"/>
      <c r="M2727" s="21">
        <f>M2718+M2719+M2720+M2721+M2722+M2723+M2724+M2725+M2726</f>
        <v>448175.32799999998</v>
      </c>
    </row>
    <row r="2728" spans="1:13" x14ac:dyDescent="0.25">
      <c r="M2728" s="5"/>
    </row>
    <row r="2729" spans="1:13" x14ac:dyDescent="0.25">
      <c r="A2729" s="119" t="s">
        <v>0</v>
      </c>
      <c r="B2729" s="119"/>
      <c r="C2729" s="119"/>
      <c r="D2729" s="119"/>
      <c r="E2729" s="119"/>
      <c r="F2729" s="119"/>
      <c r="G2729" s="119"/>
      <c r="H2729" s="119"/>
      <c r="I2729" s="119"/>
      <c r="J2729" s="119"/>
      <c r="K2729" s="119"/>
      <c r="L2729" s="119"/>
      <c r="M2729" s="5"/>
    </row>
    <row r="2730" spans="1:13" x14ac:dyDescent="0.25">
      <c r="A2730" s="120" t="s">
        <v>1</v>
      </c>
      <c r="B2730" s="120"/>
      <c r="C2730" s="120"/>
      <c r="D2730" s="120"/>
      <c r="E2730" s="120"/>
      <c r="F2730" s="120"/>
      <c r="G2730" s="120"/>
      <c r="H2730" s="120"/>
      <c r="I2730" s="120"/>
      <c r="J2730" s="120"/>
      <c r="K2730" s="120"/>
      <c r="L2730" s="120"/>
      <c r="M2730" s="120"/>
    </row>
    <row r="2731" spans="1:13" x14ac:dyDescent="0.25">
      <c r="A2731" s="121" t="s">
        <v>155</v>
      </c>
      <c r="B2731" s="121"/>
      <c r="C2731" s="121"/>
      <c r="D2731" s="121"/>
      <c r="E2731" s="121"/>
      <c r="F2731" s="121"/>
      <c r="G2731" s="121"/>
      <c r="H2731" s="121"/>
      <c r="I2731" s="121"/>
      <c r="J2731" s="121"/>
      <c r="K2731" s="121"/>
      <c r="L2731" s="121"/>
      <c r="M2731" s="121"/>
    </row>
    <row r="2732" spans="1:13" x14ac:dyDescent="0.25">
      <c r="A2732" s="6"/>
      <c r="B2732" s="7"/>
      <c r="C2732" s="7" t="s">
        <v>3</v>
      </c>
      <c r="D2732" s="7"/>
      <c r="E2732" s="7"/>
      <c r="F2732" s="7"/>
      <c r="G2732" s="7"/>
      <c r="H2732" s="8"/>
      <c r="I2732" s="7" t="s">
        <v>4</v>
      </c>
      <c r="J2732" s="8"/>
      <c r="K2732" s="9" t="s">
        <v>5</v>
      </c>
      <c r="L2732" s="10"/>
      <c r="M2732" s="11"/>
    </row>
    <row r="2733" spans="1:13" x14ac:dyDescent="0.25">
      <c r="A2733" s="12"/>
      <c r="B2733" s="2"/>
      <c r="C2733" s="2"/>
      <c r="D2733" s="2"/>
      <c r="E2733" s="2"/>
      <c r="F2733" s="2"/>
      <c r="G2733" s="2"/>
      <c r="H2733" s="13"/>
      <c r="I2733" s="2"/>
      <c r="J2733" s="13"/>
      <c r="K2733" s="14" t="s">
        <v>7</v>
      </c>
      <c r="L2733" s="15"/>
      <c r="M2733" s="16" t="s">
        <v>8</v>
      </c>
    </row>
    <row r="2734" spans="1:13" x14ac:dyDescent="0.25">
      <c r="A2734" s="17"/>
      <c r="B2734" s="18"/>
      <c r="C2734" s="18"/>
      <c r="D2734" s="18"/>
      <c r="E2734" s="18"/>
      <c r="F2734" s="18"/>
      <c r="G2734" s="18"/>
      <c r="H2734" s="19"/>
      <c r="I2734" s="122" t="s">
        <v>9</v>
      </c>
      <c r="J2734" s="123"/>
      <c r="K2734" s="18" t="s">
        <v>10</v>
      </c>
      <c r="L2734" s="19"/>
      <c r="M2734" s="20" t="s">
        <v>11</v>
      </c>
    </row>
    <row r="2735" spans="1:13" x14ac:dyDescent="0.25">
      <c r="A2735" s="90"/>
      <c r="B2735" s="91"/>
      <c r="C2735" s="91"/>
      <c r="D2735" s="91"/>
      <c r="E2735" s="91"/>
      <c r="F2735" s="91"/>
      <c r="G2735" s="91"/>
      <c r="H2735" s="92"/>
      <c r="I2735" s="124">
        <v>960.8</v>
      </c>
      <c r="J2735" s="125"/>
      <c r="K2735" s="126">
        <f>K2741+K2745</f>
        <v>8.98</v>
      </c>
      <c r="L2735" s="145"/>
      <c r="M2735" s="21">
        <f>M2741+M2745</f>
        <v>103535.80799999999</v>
      </c>
    </row>
    <row r="2736" spans="1:13" x14ac:dyDescent="0.25">
      <c r="A2736" s="22" t="s">
        <v>13</v>
      </c>
      <c r="F2736" s="2"/>
      <c r="H2736" s="13"/>
      <c r="J2736" s="13"/>
      <c r="L2736" s="13"/>
      <c r="M2736" s="23"/>
    </row>
    <row r="2737" spans="1:13" x14ac:dyDescent="0.25">
      <c r="A2737" s="22" t="s">
        <v>14</v>
      </c>
      <c r="F2737" s="2"/>
      <c r="H2737" s="13"/>
      <c r="J2737" s="13"/>
      <c r="L2737" s="13"/>
      <c r="M2737" s="23"/>
    </row>
    <row r="2738" spans="1:13" x14ac:dyDescent="0.25">
      <c r="A2738" s="24" t="s">
        <v>15</v>
      </c>
      <c r="B2738" s="25"/>
      <c r="C2738" s="25"/>
      <c r="D2738" s="25"/>
      <c r="E2738" s="25"/>
      <c r="F2738" s="26"/>
      <c r="G2738" s="25"/>
      <c r="H2738" s="27"/>
      <c r="J2738" s="13"/>
      <c r="L2738" s="13"/>
      <c r="M2738" s="23"/>
    </row>
    <row r="2739" spans="1:13" x14ac:dyDescent="0.25">
      <c r="A2739" s="24" t="s">
        <v>16</v>
      </c>
      <c r="B2739" s="25"/>
      <c r="C2739" s="25"/>
      <c r="D2739" s="25"/>
      <c r="E2739" s="25"/>
      <c r="F2739" s="26"/>
      <c r="G2739" s="25"/>
      <c r="H2739" s="27"/>
      <c r="J2739" s="13"/>
      <c r="L2739" s="13"/>
      <c r="M2739" s="23"/>
    </row>
    <row r="2740" spans="1:13" x14ac:dyDescent="0.25">
      <c r="A2740" s="24" t="s">
        <v>68</v>
      </c>
      <c r="B2740" s="25"/>
      <c r="C2740" s="25"/>
      <c r="D2740" s="25"/>
      <c r="E2740" s="25"/>
      <c r="F2740" s="26"/>
      <c r="G2740" s="25"/>
      <c r="H2740" s="27"/>
      <c r="J2740" s="13"/>
      <c r="L2740" s="13"/>
      <c r="M2740" s="23"/>
    </row>
    <row r="2741" spans="1:13" x14ac:dyDescent="0.25">
      <c r="A2741" s="24"/>
      <c r="B2741" s="25"/>
      <c r="C2741" s="25"/>
      <c r="D2741" s="25"/>
      <c r="E2741" s="25"/>
      <c r="F2741" s="26"/>
      <c r="G2741" s="25"/>
      <c r="H2741" s="27"/>
      <c r="J2741" s="13"/>
      <c r="K2741" s="112">
        <v>4.93</v>
      </c>
      <c r="L2741" s="113"/>
      <c r="M2741" s="23">
        <f>K2741*I2735*12</f>
        <v>56840.928</v>
      </c>
    </row>
    <row r="2742" spans="1:13" x14ac:dyDescent="0.25">
      <c r="A2742" s="22" t="s">
        <v>22</v>
      </c>
      <c r="B2742" s="25"/>
      <c r="C2742" s="25"/>
      <c r="D2742" s="25"/>
      <c r="E2742" s="25"/>
      <c r="F2742" s="26"/>
      <c r="G2742" s="25"/>
      <c r="H2742" s="27"/>
      <c r="J2742" s="13"/>
      <c r="L2742" s="13"/>
      <c r="M2742" s="23"/>
    </row>
    <row r="2743" spans="1:13" x14ac:dyDescent="0.25">
      <c r="A2743" s="24" t="s">
        <v>23</v>
      </c>
      <c r="B2743" s="25"/>
      <c r="C2743" s="25"/>
      <c r="D2743" s="25"/>
      <c r="E2743" s="25"/>
      <c r="F2743" s="26"/>
      <c r="G2743" s="25"/>
      <c r="H2743" s="27"/>
      <c r="J2743" s="13"/>
      <c r="L2743" s="13"/>
      <c r="M2743" s="23"/>
    </row>
    <row r="2744" spans="1:13" x14ac:dyDescent="0.25">
      <c r="A2744" s="24" t="s">
        <v>69</v>
      </c>
      <c r="B2744" s="25"/>
      <c r="C2744" s="25"/>
      <c r="D2744" s="25"/>
      <c r="E2744" s="25"/>
      <c r="F2744" s="26"/>
      <c r="G2744" s="25"/>
      <c r="H2744" s="27"/>
      <c r="J2744" s="13"/>
      <c r="L2744" s="13"/>
      <c r="M2744" s="23"/>
    </row>
    <row r="2745" spans="1:13" x14ac:dyDescent="0.25">
      <c r="A2745" s="24" t="s">
        <v>156</v>
      </c>
      <c r="B2745" s="25"/>
      <c r="C2745" s="25"/>
      <c r="D2745" s="25"/>
      <c r="E2745" s="25"/>
      <c r="F2745" s="26"/>
      <c r="G2745" s="25"/>
      <c r="H2745" s="27"/>
      <c r="I2745" s="17"/>
      <c r="J2745" s="19"/>
      <c r="K2745" s="138">
        <v>4.05</v>
      </c>
      <c r="L2745" s="139"/>
      <c r="M2745" s="21">
        <f>K2745*I2735*12</f>
        <v>46694.879999999997</v>
      </c>
    </row>
    <row r="2746" spans="1:13" x14ac:dyDescent="0.25">
      <c r="A2746" s="128" t="s">
        <v>28</v>
      </c>
      <c r="B2746" s="129"/>
      <c r="C2746" s="129"/>
      <c r="D2746" s="129"/>
      <c r="E2746" s="129"/>
      <c r="F2746" s="129"/>
      <c r="G2746" s="129"/>
      <c r="H2746" s="130"/>
      <c r="I2746" s="2" t="s">
        <v>29</v>
      </c>
      <c r="J2746" s="13"/>
      <c r="K2746" s="2"/>
      <c r="L2746" s="13"/>
      <c r="M2746" s="23"/>
    </row>
    <row r="2747" spans="1:13" x14ac:dyDescent="0.25">
      <c r="A2747" s="12"/>
      <c r="B2747" s="2"/>
      <c r="C2747" s="2"/>
      <c r="D2747" s="2"/>
      <c r="E2747" s="2"/>
      <c r="F2747" s="2"/>
      <c r="G2747" s="2"/>
      <c r="H2747" s="13"/>
      <c r="I2747" s="2" t="s">
        <v>30</v>
      </c>
      <c r="J2747" s="13"/>
      <c r="K2747" s="2"/>
      <c r="L2747" s="13"/>
      <c r="M2747" s="23"/>
    </row>
    <row r="2748" spans="1:13" x14ac:dyDescent="0.25">
      <c r="A2748" s="12"/>
      <c r="B2748" s="2"/>
      <c r="C2748" s="2"/>
      <c r="D2748" s="2"/>
      <c r="E2748" s="2"/>
      <c r="F2748" s="2"/>
      <c r="G2748" s="2"/>
      <c r="H2748" s="13"/>
      <c r="I2748" s="2" t="s">
        <v>31</v>
      </c>
      <c r="J2748" s="13"/>
      <c r="K2748" s="108">
        <v>1.1200000000000001</v>
      </c>
      <c r="L2748" s="109"/>
      <c r="M2748" s="23">
        <f>K2748*12*I2735</f>
        <v>12913.152</v>
      </c>
    </row>
    <row r="2749" spans="1:13" x14ac:dyDescent="0.25">
      <c r="A2749" s="12"/>
      <c r="B2749" s="2"/>
      <c r="C2749" s="2"/>
      <c r="D2749" s="2"/>
      <c r="E2749" s="2"/>
      <c r="F2749" s="2"/>
      <c r="G2749" s="2"/>
      <c r="H2749" s="13"/>
      <c r="I2749" s="2" t="s">
        <v>32</v>
      </c>
      <c r="J2749" s="13"/>
      <c r="K2749" s="2"/>
      <c r="L2749" s="13"/>
      <c r="M2749" s="23"/>
    </row>
    <row r="2750" spans="1:13" x14ac:dyDescent="0.25">
      <c r="A2750" s="17"/>
      <c r="B2750" s="18"/>
      <c r="C2750" s="18"/>
      <c r="D2750" s="18"/>
      <c r="E2750" s="18"/>
      <c r="F2750" s="18"/>
      <c r="G2750" s="18"/>
      <c r="H2750" s="19"/>
      <c r="I2750" s="18" t="s">
        <v>33</v>
      </c>
      <c r="J2750" s="19"/>
      <c r="K2750" s="18"/>
      <c r="L2750" s="19"/>
      <c r="M2750" s="21"/>
    </row>
    <row r="2751" spans="1:13" x14ac:dyDescent="0.25">
      <c r="A2751" s="90" t="s">
        <v>34</v>
      </c>
      <c r="B2751" s="91"/>
      <c r="C2751" s="91"/>
      <c r="D2751" s="91"/>
      <c r="E2751" s="91"/>
      <c r="F2751" s="91"/>
      <c r="G2751" s="91"/>
      <c r="H2751" s="92"/>
      <c r="I2751" s="31" t="s">
        <v>46</v>
      </c>
      <c r="J2751" s="32"/>
      <c r="K2751" s="88">
        <v>0.53</v>
      </c>
      <c r="L2751" s="89"/>
      <c r="M2751" s="33">
        <f>K2751*12*I2735</f>
        <v>6110.6880000000001</v>
      </c>
    </row>
    <row r="2752" spans="1:13" x14ac:dyDescent="0.25">
      <c r="A2752" s="131" t="s">
        <v>74</v>
      </c>
      <c r="B2752" s="132"/>
      <c r="C2752" s="132"/>
      <c r="D2752" s="132"/>
      <c r="E2752" s="132"/>
      <c r="F2752" s="132"/>
      <c r="G2752" s="132"/>
      <c r="H2752" s="133"/>
      <c r="I2752" s="52"/>
      <c r="J2752" s="13"/>
      <c r="K2752" s="149">
        <f>K2753+K2759</f>
        <v>1.8900000000000001</v>
      </c>
      <c r="L2752" s="150"/>
      <c r="M2752" s="53">
        <f>M2753+M2759</f>
        <v>21790.944</v>
      </c>
    </row>
    <row r="2753" spans="1:13" x14ac:dyDescent="0.25">
      <c r="A2753" s="114" t="s">
        <v>75</v>
      </c>
      <c r="B2753" s="115"/>
      <c r="C2753" s="115"/>
      <c r="D2753" s="115"/>
      <c r="E2753" s="115"/>
      <c r="F2753" s="115"/>
      <c r="G2753" s="115"/>
      <c r="H2753" s="116"/>
      <c r="J2753" s="13"/>
      <c r="K2753" s="108">
        <f>K2754+K2755+K2756+K2758</f>
        <v>1.1100000000000001</v>
      </c>
      <c r="L2753" s="109"/>
      <c r="M2753" s="46">
        <f>M2754+M2755+M2756+M2758</f>
        <v>12797.856</v>
      </c>
    </row>
    <row r="2754" spans="1:13" x14ac:dyDescent="0.25">
      <c r="A2754" s="12" t="s">
        <v>76</v>
      </c>
      <c r="H2754" s="13"/>
      <c r="I2754" t="s">
        <v>77</v>
      </c>
      <c r="J2754" s="13"/>
      <c r="K2754" s="112">
        <v>0.81</v>
      </c>
      <c r="L2754" s="113"/>
      <c r="M2754" s="23">
        <f>K2754*12*I2735</f>
        <v>9338.9760000000006</v>
      </c>
    </row>
    <row r="2755" spans="1:13" x14ac:dyDescent="0.25">
      <c r="A2755" s="12" t="s">
        <v>78</v>
      </c>
      <c r="H2755" s="13"/>
      <c r="I2755" t="s">
        <v>79</v>
      </c>
      <c r="J2755" s="13"/>
      <c r="K2755" s="112">
        <v>0.18</v>
      </c>
      <c r="L2755" s="113"/>
      <c r="M2755" s="23">
        <f>K2755*12*I2735</f>
        <v>2075.328</v>
      </c>
    </row>
    <row r="2756" spans="1:13" x14ac:dyDescent="0.25">
      <c r="A2756" s="12" t="s">
        <v>80</v>
      </c>
      <c r="H2756" s="13"/>
      <c r="I2756" t="s">
        <v>81</v>
      </c>
      <c r="J2756" s="13"/>
      <c r="K2756" s="112">
        <v>0.08</v>
      </c>
      <c r="L2756" s="113"/>
      <c r="M2756" s="23">
        <f>K2756*12*I2735</f>
        <v>922.36799999999994</v>
      </c>
    </row>
    <row r="2757" spans="1:13" x14ac:dyDescent="0.25">
      <c r="A2757" s="12" t="s">
        <v>82</v>
      </c>
      <c r="H2757" s="13"/>
      <c r="J2757" s="13"/>
      <c r="L2757" s="13"/>
      <c r="M2757" s="23"/>
    </row>
    <row r="2758" spans="1:13" x14ac:dyDescent="0.25">
      <c r="A2758" s="12" t="s">
        <v>83</v>
      </c>
      <c r="H2758" s="13"/>
      <c r="I2758" t="s">
        <v>84</v>
      </c>
      <c r="J2758" s="13"/>
      <c r="K2758" s="112">
        <v>0.04</v>
      </c>
      <c r="L2758" s="113"/>
      <c r="M2758" s="23">
        <f>K2758*12*I2735</f>
        <v>461.18399999999997</v>
      </c>
    </row>
    <row r="2759" spans="1:13" x14ac:dyDescent="0.25">
      <c r="A2759" s="114" t="s">
        <v>85</v>
      </c>
      <c r="B2759" s="115"/>
      <c r="C2759" s="115"/>
      <c r="D2759" s="115"/>
      <c r="E2759" s="115"/>
      <c r="F2759" s="115"/>
      <c r="G2759" s="115"/>
      <c r="H2759" s="116"/>
      <c r="J2759" s="13"/>
      <c r="K2759" s="108">
        <f>K2760+K2761+K2762</f>
        <v>0.78</v>
      </c>
      <c r="L2759" s="109"/>
      <c r="M2759" s="46">
        <f>M2760+M2761+M2762</f>
        <v>8993.0879999999997</v>
      </c>
    </row>
    <row r="2760" spans="1:13" x14ac:dyDescent="0.25">
      <c r="A2760" s="12" t="s">
        <v>86</v>
      </c>
      <c r="H2760" s="13"/>
      <c r="I2760" t="s">
        <v>81</v>
      </c>
      <c r="J2760" s="13"/>
      <c r="K2760" s="112">
        <v>0.28000000000000003</v>
      </c>
      <c r="L2760" s="113"/>
      <c r="M2760" s="23">
        <f>K2760*12*I2735</f>
        <v>3228.288</v>
      </c>
    </row>
    <row r="2761" spans="1:13" x14ac:dyDescent="0.25">
      <c r="A2761" s="12" t="s">
        <v>87</v>
      </c>
      <c r="H2761" s="13"/>
      <c r="I2761" t="s">
        <v>77</v>
      </c>
      <c r="J2761" s="13"/>
      <c r="K2761" s="112">
        <v>0.46</v>
      </c>
      <c r="L2761" s="113"/>
      <c r="M2761" s="23">
        <f>K2761*12*I2735</f>
        <v>5303.616</v>
      </c>
    </row>
    <row r="2762" spans="1:13" x14ac:dyDescent="0.25">
      <c r="A2762" s="12" t="s">
        <v>88</v>
      </c>
      <c r="H2762" s="13"/>
      <c r="I2762" t="s">
        <v>81</v>
      </c>
      <c r="J2762" s="13"/>
      <c r="K2762" s="138">
        <v>0.04</v>
      </c>
      <c r="L2762" s="139"/>
      <c r="M2762" s="21">
        <f>K2762*12*I2735</f>
        <v>461.18399999999997</v>
      </c>
    </row>
    <row r="2763" spans="1:13" ht="15.75" x14ac:dyDescent="0.25">
      <c r="A2763" s="85" t="s">
        <v>36</v>
      </c>
      <c r="B2763" s="86"/>
      <c r="C2763" s="86"/>
      <c r="D2763" s="86"/>
      <c r="E2763" s="86"/>
      <c r="F2763" s="86"/>
      <c r="G2763" s="86"/>
      <c r="H2763" s="87"/>
      <c r="I2763" s="34"/>
      <c r="J2763" s="32"/>
      <c r="K2763" s="88">
        <f>K2764+K2765+K2767+K2769+K2770</f>
        <v>2.13</v>
      </c>
      <c r="L2763" s="89"/>
      <c r="M2763" s="35">
        <f>M2764+M2765+M2767+M2769+M2770</f>
        <v>24558.048000000006</v>
      </c>
    </row>
    <row r="2764" spans="1:13" x14ac:dyDescent="0.25">
      <c r="A2764" s="36" t="s">
        <v>89</v>
      </c>
      <c r="B2764" s="37"/>
      <c r="C2764" s="38"/>
      <c r="D2764" s="38"/>
      <c r="E2764" s="38"/>
      <c r="F2764" s="38"/>
      <c r="G2764" s="38"/>
      <c r="H2764" s="13"/>
      <c r="I2764" s="95" t="s">
        <v>38</v>
      </c>
      <c r="J2764" s="96"/>
      <c r="K2764" s="117">
        <v>0.56999999999999995</v>
      </c>
      <c r="L2764" s="118"/>
      <c r="M2764" s="23">
        <f>K2764*12*I2735</f>
        <v>6571.8719999999994</v>
      </c>
    </row>
    <row r="2765" spans="1:13" x14ac:dyDescent="0.25">
      <c r="A2765" s="36" t="s">
        <v>39</v>
      </c>
      <c r="B2765" s="37"/>
      <c r="C2765" s="38"/>
      <c r="D2765" s="38"/>
      <c r="E2765" s="38"/>
      <c r="F2765" s="38"/>
      <c r="G2765" s="38"/>
      <c r="H2765" s="13"/>
      <c r="I2765" s="95" t="s">
        <v>90</v>
      </c>
      <c r="J2765" s="96"/>
      <c r="K2765" s="97">
        <v>1.35</v>
      </c>
      <c r="L2765" s="98"/>
      <c r="M2765" s="23">
        <f>K2765*12*I2735</f>
        <v>15564.960000000003</v>
      </c>
    </row>
    <row r="2766" spans="1:13" x14ac:dyDescent="0.25">
      <c r="A2766" s="36" t="s">
        <v>41</v>
      </c>
      <c r="B2766" s="37"/>
      <c r="C2766" s="38"/>
      <c r="D2766" s="38"/>
      <c r="E2766" s="38"/>
      <c r="F2766" s="38"/>
      <c r="G2766" s="38"/>
      <c r="H2766" s="13"/>
      <c r="I2766" s="39"/>
      <c r="J2766" s="15"/>
      <c r="K2766" s="40"/>
      <c r="L2766" s="41"/>
      <c r="M2766" s="23"/>
    </row>
    <row r="2767" spans="1:13" x14ac:dyDescent="0.25">
      <c r="A2767" s="36" t="s">
        <v>42</v>
      </c>
      <c r="B2767" s="37"/>
      <c r="C2767" s="38"/>
      <c r="D2767" s="38"/>
      <c r="E2767" s="38"/>
      <c r="F2767" s="38"/>
      <c r="G2767" s="38"/>
      <c r="H2767" s="13"/>
      <c r="I2767" s="95" t="s">
        <v>43</v>
      </c>
      <c r="J2767" s="96"/>
      <c r="K2767" s="97">
        <v>0.09</v>
      </c>
      <c r="L2767" s="98"/>
      <c r="M2767" s="23">
        <f>K2767*12*I2735</f>
        <v>1037.664</v>
      </c>
    </row>
    <row r="2768" spans="1:13" x14ac:dyDescent="0.25">
      <c r="A2768" s="36" t="s">
        <v>44</v>
      </c>
      <c r="B2768" s="37"/>
      <c r="C2768" s="38"/>
      <c r="D2768" s="38"/>
      <c r="E2768" s="38"/>
      <c r="F2768" s="38"/>
      <c r="G2768" s="38"/>
      <c r="H2768" s="13"/>
      <c r="I2768" s="39"/>
      <c r="J2768" s="15"/>
      <c r="K2768" s="40"/>
      <c r="L2768" s="41"/>
      <c r="M2768" s="23"/>
    </row>
    <row r="2769" spans="1:13" x14ac:dyDescent="0.25">
      <c r="A2769" s="36" t="s">
        <v>45</v>
      </c>
      <c r="B2769" s="37"/>
      <c r="C2769" s="38"/>
      <c r="D2769" s="38"/>
      <c r="E2769" s="38"/>
      <c r="F2769" s="38"/>
      <c r="G2769" s="38"/>
      <c r="H2769" s="13"/>
      <c r="I2769" s="95" t="s">
        <v>43</v>
      </c>
      <c r="J2769" s="96"/>
      <c r="K2769" s="97">
        <v>0.06</v>
      </c>
      <c r="L2769" s="98"/>
      <c r="M2769" s="23">
        <f>K2769*12*I2735</f>
        <v>691.77599999999995</v>
      </c>
    </row>
    <row r="2770" spans="1:13" x14ac:dyDescent="0.25">
      <c r="A2770" s="42" t="s">
        <v>112</v>
      </c>
      <c r="B2770" s="37"/>
      <c r="C2770" s="38"/>
      <c r="D2770" s="38"/>
      <c r="E2770" s="38"/>
      <c r="F2770" s="38"/>
      <c r="G2770" s="38"/>
      <c r="H2770" s="13"/>
      <c r="I2770" s="95" t="s">
        <v>46</v>
      </c>
      <c r="J2770" s="96"/>
      <c r="K2770" s="99">
        <v>0.06</v>
      </c>
      <c r="L2770" s="100"/>
      <c r="M2770" s="21">
        <f>K2770*12*I2735</f>
        <v>691.77599999999995</v>
      </c>
    </row>
    <row r="2771" spans="1:13" ht="15.75" x14ac:dyDescent="0.25">
      <c r="A2771" s="85" t="s">
        <v>50</v>
      </c>
      <c r="B2771" s="86"/>
      <c r="C2771" s="86"/>
      <c r="D2771" s="86"/>
      <c r="E2771" s="86"/>
      <c r="F2771" s="86"/>
      <c r="G2771" s="86"/>
      <c r="H2771" s="87"/>
      <c r="I2771" s="34"/>
      <c r="J2771" s="32"/>
      <c r="K2771" s="101">
        <v>5.67</v>
      </c>
      <c r="L2771" s="102"/>
      <c r="M2771" s="35">
        <f>K2771*12*I2735</f>
        <v>65372.831999999988</v>
      </c>
    </row>
    <row r="2772" spans="1:13" x14ac:dyDescent="0.25">
      <c r="A2772" s="90" t="s">
        <v>59</v>
      </c>
      <c r="B2772" s="91"/>
      <c r="C2772" s="91"/>
      <c r="D2772" s="91"/>
      <c r="E2772" s="91"/>
      <c r="F2772" s="91"/>
      <c r="G2772" s="91"/>
      <c r="H2772" s="92"/>
      <c r="J2772" s="47"/>
      <c r="K2772" s="88">
        <f>K2741+K2745+K2748+K2751+K2752+K2771+K2763</f>
        <v>20.32</v>
      </c>
      <c r="L2772" s="89"/>
      <c r="M2772" s="21">
        <f>M2735+M2748+M2751+M2752+M2763+M2771</f>
        <v>234281.47199999998</v>
      </c>
    </row>
    <row r="2773" spans="1:13" x14ac:dyDescent="0.25">
      <c r="A2773" s="90" t="s">
        <v>60</v>
      </c>
      <c r="B2773" s="91"/>
      <c r="C2773" s="91"/>
      <c r="D2773" s="91"/>
      <c r="E2773" s="91"/>
      <c r="F2773" s="91"/>
      <c r="G2773" s="91"/>
      <c r="H2773" s="92"/>
      <c r="I2773" s="34"/>
      <c r="J2773" s="48"/>
      <c r="K2773" s="110">
        <v>6.58</v>
      </c>
      <c r="L2773" s="111"/>
      <c r="M2773" s="21">
        <f>K2773*12*I2735</f>
        <v>75864.768000000011</v>
      </c>
    </row>
    <row r="2774" spans="1:13" ht="15.75" x14ac:dyDescent="0.25">
      <c r="A2774" s="85" t="s">
        <v>61</v>
      </c>
      <c r="B2774" s="86"/>
      <c r="C2774" s="86"/>
      <c r="D2774" s="86"/>
      <c r="E2774" s="86"/>
      <c r="F2774" s="86"/>
      <c r="G2774" s="86"/>
      <c r="H2774" s="87"/>
      <c r="I2774" s="34"/>
      <c r="J2774" s="32"/>
      <c r="K2774" s="88">
        <v>3.45</v>
      </c>
      <c r="L2774" s="89"/>
      <c r="M2774" s="21">
        <f>K2774*12*I2735</f>
        <v>39777.120000000003</v>
      </c>
    </row>
    <row r="2775" spans="1:13" ht="15.75" x14ac:dyDescent="0.25">
      <c r="A2775" s="85" t="s">
        <v>62</v>
      </c>
      <c r="B2775" s="86"/>
      <c r="C2775" s="86"/>
      <c r="D2775" s="86"/>
      <c r="E2775" s="86"/>
      <c r="F2775" s="86"/>
      <c r="G2775" s="86"/>
      <c r="H2775" s="87"/>
      <c r="I2775" s="34"/>
      <c r="J2775" s="32"/>
      <c r="K2775" s="88">
        <v>0.81</v>
      </c>
      <c r="L2775" s="89"/>
      <c r="M2775" s="21">
        <f>K2775*12*I2735</f>
        <v>9338.9760000000006</v>
      </c>
    </row>
    <row r="2776" spans="1:13" x14ac:dyDescent="0.25">
      <c r="A2776" s="90" t="s">
        <v>92</v>
      </c>
      <c r="B2776" s="91"/>
      <c r="C2776" s="91"/>
      <c r="D2776" s="91"/>
      <c r="E2776" s="91"/>
      <c r="F2776" s="91"/>
      <c r="G2776" s="91"/>
      <c r="H2776" s="92"/>
      <c r="I2776" s="34"/>
      <c r="J2776" s="32"/>
      <c r="K2776" s="93">
        <v>1.32</v>
      </c>
      <c r="L2776" s="94"/>
      <c r="M2776" s="21">
        <f>K2776*12*I2735</f>
        <v>15219.071999999998</v>
      </c>
    </row>
    <row r="2777" spans="1:13" ht="15.75" x14ac:dyDescent="0.25">
      <c r="A2777" s="49" t="s">
        <v>107</v>
      </c>
      <c r="B2777" s="50"/>
      <c r="C2777" s="50"/>
      <c r="D2777" s="50"/>
      <c r="E2777" s="50"/>
      <c r="F2777" s="50"/>
      <c r="G2777" s="50"/>
      <c r="H2777" s="51"/>
      <c r="I2777" s="34"/>
      <c r="J2777" s="32"/>
      <c r="K2777" s="88">
        <v>0</v>
      </c>
      <c r="L2777" s="89"/>
      <c r="M2777" s="21">
        <v>0</v>
      </c>
    </row>
    <row r="2778" spans="1:13" ht="15.75" x14ac:dyDescent="0.25">
      <c r="A2778" s="49" t="s">
        <v>63</v>
      </c>
      <c r="B2778" s="50"/>
      <c r="C2778" s="50"/>
      <c r="D2778" s="50"/>
      <c r="E2778" s="50"/>
      <c r="F2778" s="50"/>
      <c r="G2778" s="50"/>
      <c r="H2778" s="51"/>
      <c r="I2778" s="34"/>
      <c r="J2778" s="32"/>
      <c r="K2778" s="88">
        <v>0.06</v>
      </c>
      <c r="L2778" s="89"/>
      <c r="M2778" s="21">
        <f>K2778*12*I2735</f>
        <v>691.77599999999995</v>
      </c>
    </row>
    <row r="2779" spans="1:13" ht="15.75" x14ac:dyDescent="0.25">
      <c r="A2779" s="49" t="s">
        <v>64</v>
      </c>
      <c r="B2779" s="50"/>
      <c r="C2779" s="50"/>
      <c r="D2779" s="50"/>
      <c r="E2779" s="50"/>
      <c r="F2779" s="50"/>
      <c r="G2779" s="50"/>
      <c r="H2779" s="51"/>
      <c r="I2779" s="34"/>
      <c r="J2779" s="32"/>
      <c r="K2779" s="88">
        <v>0.06</v>
      </c>
      <c r="L2779" s="89"/>
      <c r="M2779" s="21">
        <f>K2779*12*I2735</f>
        <v>691.77599999999995</v>
      </c>
    </row>
    <row r="2780" spans="1:13" x14ac:dyDescent="0.25">
      <c r="A2780" s="90" t="s">
        <v>65</v>
      </c>
      <c r="B2780" s="91"/>
      <c r="C2780" s="91"/>
      <c r="D2780" s="91"/>
      <c r="E2780" s="91"/>
      <c r="F2780" s="91"/>
      <c r="G2780" s="91"/>
      <c r="H2780" s="92"/>
      <c r="I2780" s="34"/>
      <c r="J2780" s="48"/>
      <c r="K2780" s="88">
        <f>K2772+K2774+K2775+K2776+K2773+K2777+K2778+K2779</f>
        <v>32.6</v>
      </c>
      <c r="L2780" s="89"/>
      <c r="M2780" s="21">
        <f>M2772+M2773+M2774+M2775+M2776+M2777+M2778+M2779</f>
        <v>375864.96</v>
      </c>
    </row>
    <row r="2781" spans="1:13" x14ac:dyDescent="0.25">
      <c r="M2781" s="5"/>
    </row>
    <row r="2782" spans="1:13" x14ac:dyDescent="0.25">
      <c r="A2782" s="119" t="s">
        <v>0</v>
      </c>
      <c r="B2782" s="119"/>
      <c r="C2782" s="119"/>
      <c r="D2782" s="119"/>
      <c r="E2782" s="119"/>
      <c r="F2782" s="119"/>
      <c r="G2782" s="119"/>
      <c r="H2782" s="119"/>
      <c r="I2782" s="119"/>
      <c r="J2782" s="119"/>
      <c r="K2782" s="119"/>
      <c r="L2782" s="119"/>
      <c r="M2782" s="5"/>
    </row>
    <row r="2783" spans="1:13" x14ac:dyDescent="0.25">
      <c r="A2783" s="120" t="s">
        <v>1</v>
      </c>
      <c r="B2783" s="120"/>
      <c r="C2783" s="120"/>
      <c r="D2783" s="120"/>
      <c r="E2783" s="120"/>
      <c r="F2783" s="120"/>
      <c r="G2783" s="120"/>
      <c r="H2783" s="120"/>
      <c r="I2783" s="120"/>
      <c r="J2783" s="120"/>
      <c r="K2783" s="120"/>
      <c r="L2783" s="120"/>
      <c r="M2783" s="120"/>
    </row>
    <row r="2784" spans="1:13" x14ac:dyDescent="0.25">
      <c r="A2784" s="121" t="s">
        <v>249</v>
      </c>
      <c r="B2784" s="121"/>
      <c r="C2784" s="121"/>
      <c r="D2784" s="121"/>
      <c r="E2784" s="121"/>
      <c r="F2784" s="121"/>
      <c r="G2784" s="121"/>
      <c r="H2784" s="121"/>
      <c r="I2784" s="121"/>
      <c r="J2784" s="121"/>
      <c r="K2784" s="121"/>
      <c r="L2784" s="121"/>
      <c r="M2784" s="121"/>
    </row>
    <row r="2785" spans="1:13" x14ac:dyDescent="0.25">
      <c r="A2785" s="6"/>
      <c r="B2785" s="7"/>
      <c r="C2785" s="7" t="s">
        <v>3</v>
      </c>
      <c r="D2785" s="7"/>
      <c r="E2785" s="7"/>
      <c r="F2785" s="7"/>
      <c r="G2785" s="7"/>
      <c r="H2785" s="8"/>
      <c r="I2785" s="7" t="s">
        <v>4</v>
      </c>
      <c r="J2785" s="8"/>
      <c r="K2785" s="9" t="s">
        <v>5</v>
      </c>
      <c r="L2785" s="10"/>
      <c r="M2785" s="11"/>
    </row>
    <row r="2786" spans="1:13" x14ac:dyDescent="0.25">
      <c r="A2786" s="12"/>
      <c r="B2786" s="2"/>
      <c r="C2786" s="2"/>
      <c r="D2786" s="2"/>
      <c r="E2786" s="2"/>
      <c r="F2786" s="2"/>
      <c r="G2786" s="2"/>
      <c r="H2786" s="13"/>
      <c r="I2786" s="2"/>
      <c r="J2786" s="13"/>
      <c r="K2786" s="14" t="s">
        <v>7</v>
      </c>
      <c r="L2786" s="15"/>
      <c r="M2786" s="16" t="s">
        <v>8</v>
      </c>
    </row>
    <row r="2787" spans="1:13" x14ac:dyDescent="0.25">
      <c r="A2787" s="17"/>
      <c r="B2787" s="18"/>
      <c r="C2787" s="18"/>
      <c r="D2787" s="18"/>
      <c r="E2787" s="18"/>
      <c r="F2787" s="18"/>
      <c r="G2787" s="18"/>
      <c r="H2787" s="19"/>
      <c r="I2787" s="122" t="s">
        <v>9</v>
      </c>
      <c r="J2787" s="123"/>
      <c r="K2787" s="18" t="s">
        <v>10</v>
      </c>
      <c r="L2787" s="19"/>
      <c r="M2787" s="20" t="s">
        <v>11</v>
      </c>
    </row>
    <row r="2788" spans="1:13" x14ac:dyDescent="0.25">
      <c r="A2788" s="90"/>
      <c r="B2788" s="91"/>
      <c r="C2788" s="91"/>
      <c r="D2788" s="91"/>
      <c r="E2788" s="91"/>
      <c r="F2788" s="91"/>
      <c r="G2788" s="91"/>
      <c r="H2788" s="92"/>
      <c r="I2788" s="124">
        <v>1321.74</v>
      </c>
      <c r="J2788" s="125"/>
      <c r="K2788" s="126">
        <f>K2794+K2798</f>
        <v>8.98</v>
      </c>
      <c r="L2788" s="145"/>
      <c r="M2788" s="21">
        <f>M2794+M2798</f>
        <v>142430.70240000001</v>
      </c>
    </row>
    <row r="2789" spans="1:13" x14ac:dyDescent="0.25">
      <c r="A2789" s="22" t="s">
        <v>13</v>
      </c>
      <c r="F2789" s="2"/>
      <c r="H2789" s="13"/>
      <c r="J2789" s="13"/>
      <c r="L2789" s="13"/>
      <c r="M2789" s="23"/>
    </row>
    <row r="2790" spans="1:13" x14ac:dyDescent="0.25">
      <c r="A2790" s="22" t="s">
        <v>14</v>
      </c>
      <c r="F2790" s="2"/>
      <c r="H2790" s="13"/>
      <c r="J2790" s="13"/>
      <c r="L2790" s="13"/>
      <c r="M2790" s="23"/>
    </row>
    <row r="2791" spans="1:13" x14ac:dyDescent="0.25">
      <c r="A2791" s="24" t="s">
        <v>15</v>
      </c>
      <c r="B2791" s="25"/>
      <c r="C2791" s="25"/>
      <c r="D2791" s="25"/>
      <c r="E2791" s="25"/>
      <c r="F2791" s="26"/>
      <c r="G2791" s="25"/>
      <c r="H2791" s="27"/>
      <c r="J2791" s="13"/>
      <c r="L2791" s="13"/>
      <c r="M2791" s="23"/>
    </row>
    <row r="2792" spans="1:13" x14ac:dyDescent="0.25">
      <c r="A2792" s="24" t="s">
        <v>16</v>
      </c>
      <c r="B2792" s="25"/>
      <c r="C2792" s="25"/>
      <c r="D2792" s="25"/>
      <c r="E2792" s="25"/>
      <c r="F2792" s="26"/>
      <c r="G2792" s="25"/>
      <c r="H2792" s="27"/>
      <c r="J2792" s="13"/>
      <c r="L2792" s="13"/>
      <c r="M2792" s="23"/>
    </row>
    <row r="2793" spans="1:13" x14ac:dyDescent="0.25">
      <c r="A2793" s="24" t="s">
        <v>68</v>
      </c>
      <c r="B2793" s="25"/>
      <c r="C2793" s="25"/>
      <c r="D2793" s="25"/>
      <c r="E2793" s="25"/>
      <c r="F2793" s="26"/>
      <c r="G2793" s="25"/>
      <c r="H2793" s="27"/>
      <c r="J2793" s="13"/>
      <c r="L2793" s="13"/>
      <c r="M2793" s="23"/>
    </row>
    <row r="2794" spans="1:13" x14ac:dyDescent="0.25">
      <c r="A2794" s="24"/>
      <c r="B2794" s="25"/>
      <c r="C2794" s="25"/>
      <c r="D2794" s="25"/>
      <c r="E2794" s="25"/>
      <c r="F2794" s="26"/>
      <c r="G2794" s="25"/>
      <c r="H2794" s="27"/>
      <c r="J2794" s="13"/>
      <c r="K2794" s="112">
        <v>4.93</v>
      </c>
      <c r="L2794" s="113"/>
      <c r="M2794" s="23">
        <f>K2794*I2788*12</f>
        <v>78194.138399999996</v>
      </c>
    </row>
    <row r="2795" spans="1:13" x14ac:dyDescent="0.25">
      <c r="A2795" s="22" t="s">
        <v>22</v>
      </c>
      <c r="B2795" s="25"/>
      <c r="C2795" s="25"/>
      <c r="D2795" s="25"/>
      <c r="E2795" s="25"/>
      <c r="F2795" s="26"/>
      <c r="G2795" s="25"/>
      <c r="H2795" s="27"/>
      <c r="J2795" s="13"/>
      <c r="L2795" s="13"/>
      <c r="M2795" s="23"/>
    </row>
    <row r="2796" spans="1:13" x14ac:dyDescent="0.25">
      <c r="A2796" s="24" t="s">
        <v>23</v>
      </c>
      <c r="B2796" s="25"/>
      <c r="C2796" s="25"/>
      <c r="D2796" s="25"/>
      <c r="E2796" s="25"/>
      <c r="F2796" s="26"/>
      <c r="G2796" s="25"/>
      <c r="H2796" s="27"/>
      <c r="J2796" s="13"/>
      <c r="L2796" s="13"/>
      <c r="M2796" s="23"/>
    </row>
    <row r="2797" spans="1:13" x14ac:dyDescent="0.25">
      <c r="A2797" s="24" t="s">
        <v>69</v>
      </c>
      <c r="B2797" s="25"/>
      <c r="C2797" s="25"/>
      <c r="D2797" s="25"/>
      <c r="E2797" s="25"/>
      <c r="F2797" s="26"/>
      <c r="G2797" s="25"/>
      <c r="H2797" s="27"/>
      <c r="J2797" s="13"/>
      <c r="L2797" s="13"/>
      <c r="M2797" s="23"/>
    </row>
    <row r="2798" spans="1:13" x14ac:dyDescent="0.25">
      <c r="A2798" s="24"/>
      <c r="B2798" s="25"/>
      <c r="C2798" s="25"/>
      <c r="D2798" s="25"/>
      <c r="E2798" s="25"/>
      <c r="F2798" s="26"/>
      <c r="G2798" s="25"/>
      <c r="H2798" s="27"/>
      <c r="I2798" s="17"/>
      <c r="J2798" s="19"/>
      <c r="K2798" s="138">
        <v>4.05</v>
      </c>
      <c r="L2798" s="139"/>
      <c r="M2798" s="21">
        <f>K2798*I2788*12</f>
        <v>64236.563999999998</v>
      </c>
    </row>
    <row r="2799" spans="1:13" x14ac:dyDescent="0.25">
      <c r="A2799" s="128" t="s">
        <v>28</v>
      </c>
      <c r="B2799" s="129"/>
      <c r="C2799" s="129"/>
      <c r="D2799" s="129"/>
      <c r="E2799" s="129"/>
      <c r="F2799" s="129"/>
      <c r="G2799" s="129"/>
      <c r="H2799" s="130"/>
      <c r="I2799" s="2" t="s">
        <v>29</v>
      </c>
      <c r="J2799" s="13"/>
      <c r="K2799" s="2"/>
      <c r="L2799" s="13"/>
      <c r="M2799" s="23"/>
    </row>
    <row r="2800" spans="1:13" x14ac:dyDescent="0.25">
      <c r="A2800" s="12"/>
      <c r="B2800" s="2"/>
      <c r="C2800" s="2"/>
      <c r="D2800" s="2"/>
      <c r="E2800" s="2"/>
      <c r="F2800" s="2"/>
      <c r="G2800" s="2"/>
      <c r="H2800" s="13"/>
      <c r="I2800" s="2" t="s">
        <v>30</v>
      </c>
      <c r="J2800" s="13"/>
      <c r="K2800" s="2"/>
      <c r="L2800" s="13"/>
      <c r="M2800" s="23"/>
    </row>
    <row r="2801" spans="1:13" x14ac:dyDescent="0.25">
      <c r="A2801" s="12"/>
      <c r="B2801" s="2"/>
      <c r="C2801" s="2"/>
      <c r="D2801" s="2"/>
      <c r="E2801" s="2"/>
      <c r="F2801" s="2"/>
      <c r="G2801" s="2"/>
      <c r="H2801" s="13"/>
      <c r="I2801" s="2" t="s">
        <v>31</v>
      </c>
      <c r="J2801" s="13"/>
      <c r="K2801" s="108">
        <v>1.1200000000000001</v>
      </c>
      <c r="L2801" s="109"/>
      <c r="M2801" s="23">
        <f>K2801*12*I2788</f>
        <v>17764.185600000001</v>
      </c>
    </row>
    <row r="2802" spans="1:13" x14ac:dyDescent="0.25">
      <c r="A2802" s="12"/>
      <c r="B2802" s="2"/>
      <c r="C2802" s="2"/>
      <c r="D2802" s="2"/>
      <c r="E2802" s="2"/>
      <c r="F2802" s="2"/>
      <c r="G2802" s="2"/>
      <c r="H2802" s="13"/>
      <c r="I2802" s="2" t="s">
        <v>32</v>
      </c>
      <c r="J2802" s="13"/>
      <c r="K2802" s="2"/>
      <c r="L2802" s="13"/>
      <c r="M2802" s="23"/>
    </row>
    <row r="2803" spans="1:13" x14ac:dyDescent="0.25">
      <c r="A2803" s="17"/>
      <c r="B2803" s="18"/>
      <c r="C2803" s="18"/>
      <c r="D2803" s="18"/>
      <c r="E2803" s="18"/>
      <c r="F2803" s="18"/>
      <c r="G2803" s="18"/>
      <c r="H2803" s="19"/>
      <c r="I2803" s="18" t="s">
        <v>33</v>
      </c>
      <c r="J2803" s="19"/>
      <c r="K2803" s="18"/>
      <c r="L2803" s="19"/>
      <c r="M2803" s="21"/>
    </row>
    <row r="2804" spans="1:13" x14ac:dyDescent="0.25">
      <c r="A2804" s="90" t="s">
        <v>34</v>
      </c>
      <c r="B2804" s="91"/>
      <c r="C2804" s="91"/>
      <c r="D2804" s="91"/>
      <c r="E2804" s="91"/>
      <c r="F2804" s="91"/>
      <c r="G2804" s="91"/>
      <c r="H2804" s="92"/>
      <c r="I2804" s="31" t="s">
        <v>46</v>
      </c>
      <c r="J2804" s="32"/>
      <c r="K2804" s="88">
        <v>0.37</v>
      </c>
      <c r="L2804" s="89"/>
      <c r="M2804" s="33">
        <f>K2804*12*I2788</f>
        <v>5868.525599999999</v>
      </c>
    </row>
    <row r="2805" spans="1:13" x14ac:dyDescent="0.25">
      <c r="A2805" s="131" t="s">
        <v>74</v>
      </c>
      <c r="B2805" s="132"/>
      <c r="C2805" s="132"/>
      <c r="D2805" s="132"/>
      <c r="E2805" s="132"/>
      <c r="F2805" s="132"/>
      <c r="G2805" s="132"/>
      <c r="H2805" s="133"/>
      <c r="I2805" s="52"/>
      <c r="J2805" s="13"/>
      <c r="K2805" s="149">
        <f>K2806+K2812</f>
        <v>1.8900000000000001</v>
      </c>
      <c r="L2805" s="150"/>
      <c r="M2805" s="53">
        <f>M2806+M2812</f>
        <v>29977.063200000004</v>
      </c>
    </row>
    <row r="2806" spans="1:13" x14ac:dyDescent="0.25">
      <c r="A2806" s="114" t="s">
        <v>75</v>
      </c>
      <c r="B2806" s="115"/>
      <c r="C2806" s="115"/>
      <c r="D2806" s="115"/>
      <c r="E2806" s="115"/>
      <c r="F2806" s="115"/>
      <c r="G2806" s="115"/>
      <c r="H2806" s="116"/>
      <c r="J2806" s="13"/>
      <c r="K2806" s="108">
        <f>K2807+K2808+K2809+K2811</f>
        <v>1.1100000000000001</v>
      </c>
      <c r="L2806" s="109"/>
      <c r="M2806" s="46">
        <f>M2807+M2808+M2809+M2811</f>
        <v>17605.576800000003</v>
      </c>
    </row>
    <row r="2807" spans="1:13" x14ac:dyDescent="0.25">
      <c r="A2807" s="12" t="s">
        <v>76</v>
      </c>
      <c r="H2807" s="13"/>
      <c r="I2807" t="s">
        <v>77</v>
      </c>
      <c r="J2807" s="13"/>
      <c r="K2807" s="112">
        <v>0.81</v>
      </c>
      <c r="L2807" s="113"/>
      <c r="M2807" s="23">
        <f>K2807*12*I2788</f>
        <v>12847.312800000002</v>
      </c>
    </row>
    <row r="2808" spans="1:13" x14ac:dyDescent="0.25">
      <c r="A2808" s="12" t="s">
        <v>78</v>
      </c>
      <c r="H2808" s="13"/>
      <c r="I2808" t="s">
        <v>79</v>
      </c>
      <c r="J2808" s="13"/>
      <c r="K2808" s="112">
        <v>0.18</v>
      </c>
      <c r="L2808" s="113"/>
      <c r="M2808" s="23">
        <f>K2808*12*I2788</f>
        <v>2854.9584</v>
      </c>
    </row>
    <row r="2809" spans="1:13" x14ac:dyDescent="0.25">
      <c r="A2809" s="12" t="s">
        <v>80</v>
      </c>
      <c r="H2809" s="13"/>
      <c r="I2809" t="s">
        <v>81</v>
      </c>
      <c r="J2809" s="13"/>
      <c r="K2809" s="112">
        <v>0.08</v>
      </c>
      <c r="L2809" s="113"/>
      <c r="M2809" s="23">
        <f>K2809*12*I2788</f>
        <v>1268.8704</v>
      </c>
    </row>
    <row r="2810" spans="1:13" x14ac:dyDescent="0.25">
      <c r="A2810" s="12" t="s">
        <v>82</v>
      </c>
      <c r="H2810" s="13"/>
      <c r="J2810" s="13"/>
      <c r="L2810" s="13"/>
      <c r="M2810" s="23"/>
    </row>
    <row r="2811" spans="1:13" x14ac:dyDescent="0.25">
      <c r="A2811" s="12" t="s">
        <v>83</v>
      </c>
      <c r="H2811" s="13"/>
      <c r="I2811" t="s">
        <v>84</v>
      </c>
      <c r="J2811" s="13"/>
      <c r="K2811" s="112">
        <v>0.04</v>
      </c>
      <c r="L2811" s="113"/>
      <c r="M2811" s="23">
        <f>K2811*12*I2788</f>
        <v>634.43520000000001</v>
      </c>
    </row>
    <row r="2812" spans="1:13" x14ac:dyDescent="0.25">
      <c r="A2812" s="114" t="s">
        <v>85</v>
      </c>
      <c r="B2812" s="115"/>
      <c r="C2812" s="115"/>
      <c r="D2812" s="115"/>
      <c r="E2812" s="115"/>
      <c r="F2812" s="115"/>
      <c r="G2812" s="115"/>
      <c r="H2812" s="116"/>
      <c r="J2812" s="13"/>
      <c r="K2812" s="108">
        <f>K2813+K2814+K2815</f>
        <v>0.78</v>
      </c>
      <c r="L2812" s="109"/>
      <c r="M2812" s="46">
        <f>M2813+M2814+M2815</f>
        <v>12371.486400000002</v>
      </c>
    </row>
    <row r="2813" spans="1:13" x14ac:dyDescent="0.25">
      <c r="A2813" s="12" t="s">
        <v>86</v>
      </c>
      <c r="H2813" s="13"/>
      <c r="I2813" t="s">
        <v>81</v>
      </c>
      <c r="J2813" s="13"/>
      <c r="K2813" s="112">
        <v>0.28000000000000003</v>
      </c>
      <c r="L2813" s="113"/>
      <c r="M2813" s="23">
        <f>K2813*12*I2788</f>
        <v>4441.0464000000002</v>
      </c>
    </row>
    <row r="2814" spans="1:13" x14ac:dyDescent="0.25">
      <c r="A2814" s="12" t="s">
        <v>87</v>
      </c>
      <c r="H2814" s="13"/>
      <c r="I2814" t="s">
        <v>157</v>
      </c>
      <c r="J2814" s="13"/>
      <c r="K2814" s="112">
        <v>0.46</v>
      </c>
      <c r="L2814" s="113"/>
      <c r="M2814" s="23">
        <f>K2814*12*I2788</f>
        <v>7296.0048000000006</v>
      </c>
    </row>
    <row r="2815" spans="1:13" x14ac:dyDescent="0.25">
      <c r="A2815" s="12" t="s">
        <v>88</v>
      </c>
      <c r="H2815" s="13"/>
      <c r="I2815" t="s">
        <v>81</v>
      </c>
      <c r="J2815" s="13"/>
      <c r="K2815" s="138">
        <v>0.04</v>
      </c>
      <c r="L2815" s="139"/>
      <c r="M2815" s="21">
        <f>K2815*12*I2788</f>
        <v>634.43520000000001</v>
      </c>
    </row>
    <row r="2816" spans="1:13" ht="15.75" x14ac:dyDescent="0.25">
      <c r="A2816" s="85" t="s">
        <v>36</v>
      </c>
      <c r="B2816" s="86"/>
      <c r="C2816" s="86"/>
      <c r="D2816" s="86"/>
      <c r="E2816" s="86"/>
      <c r="F2816" s="86"/>
      <c r="G2816" s="86"/>
      <c r="H2816" s="87"/>
      <c r="I2816" s="34"/>
      <c r="J2816" s="32"/>
      <c r="K2816" s="88">
        <v>0.53</v>
      </c>
      <c r="L2816" s="89"/>
      <c r="M2816" s="35">
        <f>M2817+M2818+M2820+M2822+M2823</f>
        <v>8406.2663999999986</v>
      </c>
    </row>
    <row r="2817" spans="1:13" x14ac:dyDescent="0.25">
      <c r="A2817" s="36" t="s">
        <v>89</v>
      </c>
      <c r="B2817" s="37"/>
      <c r="C2817" s="38"/>
      <c r="D2817" s="38"/>
      <c r="E2817" s="38"/>
      <c r="F2817" s="38"/>
      <c r="G2817" s="38"/>
      <c r="H2817" s="13"/>
      <c r="I2817" s="95" t="s">
        <v>38</v>
      </c>
      <c r="J2817" s="96"/>
      <c r="K2817" s="117">
        <v>0.37</v>
      </c>
      <c r="L2817" s="118"/>
      <c r="M2817" s="23">
        <f>K2817*12*I2788</f>
        <v>5868.525599999999</v>
      </c>
    </row>
    <row r="2818" spans="1:13" x14ac:dyDescent="0.25">
      <c r="A2818" s="36" t="s">
        <v>39</v>
      </c>
      <c r="B2818" s="37"/>
      <c r="C2818" s="38"/>
      <c r="D2818" s="38"/>
      <c r="E2818" s="38"/>
      <c r="F2818" s="38"/>
      <c r="G2818" s="38"/>
      <c r="H2818" s="13"/>
      <c r="I2818" s="95" t="s">
        <v>90</v>
      </c>
      <c r="J2818" s="96"/>
      <c r="K2818" s="97">
        <v>0.06</v>
      </c>
      <c r="L2818" s="98"/>
      <c r="M2818" s="23">
        <f>K2818*12*I2788</f>
        <v>951.65279999999996</v>
      </c>
    </row>
    <row r="2819" spans="1:13" x14ac:dyDescent="0.25">
      <c r="A2819" s="36" t="s">
        <v>41</v>
      </c>
      <c r="B2819" s="37"/>
      <c r="C2819" s="38"/>
      <c r="D2819" s="38"/>
      <c r="E2819" s="38"/>
      <c r="F2819" s="38"/>
      <c r="G2819" s="38"/>
      <c r="H2819" s="13"/>
      <c r="I2819" s="39"/>
      <c r="J2819" s="15"/>
      <c r="K2819" s="40"/>
      <c r="L2819" s="41"/>
      <c r="M2819" s="23"/>
    </row>
    <row r="2820" spans="1:13" x14ac:dyDescent="0.25">
      <c r="A2820" s="36" t="s">
        <v>42</v>
      </c>
      <c r="B2820" s="37"/>
      <c r="C2820" s="38"/>
      <c r="D2820" s="38"/>
      <c r="E2820" s="38"/>
      <c r="F2820" s="38"/>
      <c r="G2820" s="38"/>
      <c r="H2820" s="13"/>
      <c r="I2820" s="95" t="s">
        <v>43</v>
      </c>
      <c r="J2820" s="96"/>
      <c r="K2820" s="97">
        <v>0.04</v>
      </c>
      <c r="L2820" s="98"/>
      <c r="M2820" s="23">
        <f>K2820*12*I2788</f>
        <v>634.43520000000001</v>
      </c>
    </row>
    <row r="2821" spans="1:13" x14ac:dyDescent="0.25">
      <c r="A2821" s="36" t="s">
        <v>44</v>
      </c>
      <c r="B2821" s="37"/>
      <c r="C2821" s="38"/>
      <c r="D2821" s="38"/>
      <c r="E2821" s="38"/>
      <c r="F2821" s="38"/>
      <c r="G2821" s="38"/>
      <c r="H2821" s="13"/>
      <c r="I2821" s="39"/>
      <c r="J2821" s="15"/>
      <c r="K2821" s="40"/>
      <c r="L2821" s="41"/>
      <c r="M2821" s="23"/>
    </row>
    <row r="2822" spans="1:13" x14ac:dyDescent="0.25">
      <c r="A2822" s="36" t="s">
        <v>45</v>
      </c>
      <c r="B2822" s="37"/>
      <c r="C2822" s="38"/>
      <c r="D2822" s="38"/>
      <c r="E2822" s="38"/>
      <c r="F2822" s="38"/>
      <c r="G2822" s="38"/>
      <c r="H2822" s="13"/>
      <c r="I2822" s="95" t="s">
        <v>43</v>
      </c>
      <c r="J2822" s="96"/>
      <c r="K2822" s="97">
        <v>0.03</v>
      </c>
      <c r="L2822" s="98"/>
      <c r="M2822" s="23">
        <f>K2822*12*I2788</f>
        <v>475.82639999999998</v>
      </c>
    </row>
    <row r="2823" spans="1:13" x14ac:dyDescent="0.25">
      <c r="A2823" s="42" t="s">
        <v>112</v>
      </c>
      <c r="B2823" s="37"/>
      <c r="C2823" s="38"/>
      <c r="D2823" s="38"/>
      <c r="E2823" s="38"/>
      <c r="F2823" s="38"/>
      <c r="G2823" s="38"/>
      <c r="H2823" s="13"/>
      <c r="I2823" s="95" t="s">
        <v>46</v>
      </c>
      <c r="J2823" s="96"/>
      <c r="K2823" s="99">
        <v>0.03</v>
      </c>
      <c r="L2823" s="100"/>
      <c r="M2823" s="21">
        <f>K2823*12*I2788</f>
        <v>475.82639999999998</v>
      </c>
    </row>
    <row r="2824" spans="1:13" ht="15.75" x14ac:dyDescent="0.25">
      <c r="A2824" s="85" t="s">
        <v>50</v>
      </c>
      <c r="B2824" s="86"/>
      <c r="C2824" s="86"/>
      <c r="D2824" s="86"/>
      <c r="E2824" s="86"/>
      <c r="F2824" s="86"/>
      <c r="G2824" s="86"/>
      <c r="H2824" s="87"/>
      <c r="I2824" s="34"/>
      <c r="J2824" s="32"/>
      <c r="K2824" s="101">
        <v>5.67</v>
      </c>
      <c r="L2824" s="102"/>
      <c r="M2824" s="35">
        <f>K2824*12*I2788</f>
        <v>89931.189599999983</v>
      </c>
    </row>
    <row r="2825" spans="1:13" x14ac:dyDescent="0.25">
      <c r="A2825" s="90" t="s">
        <v>59</v>
      </c>
      <c r="B2825" s="91"/>
      <c r="C2825" s="91"/>
      <c r="D2825" s="91"/>
      <c r="E2825" s="91"/>
      <c r="F2825" s="91"/>
      <c r="G2825" s="91"/>
      <c r="H2825" s="92"/>
      <c r="J2825" s="47"/>
      <c r="K2825" s="88">
        <f>K2794+K2798+K2801+K2804+K2805+K2824+K2816</f>
        <v>18.560000000000002</v>
      </c>
      <c r="L2825" s="89"/>
      <c r="M2825" s="21">
        <f>M2788+M2801+M2804+M2805+M2816+M2824</f>
        <v>294377.93279999995</v>
      </c>
    </row>
    <row r="2826" spans="1:13" x14ac:dyDescent="0.25">
      <c r="A2826" s="90" t="s">
        <v>60</v>
      </c>
      <c r="B2826" s="91"/>
      <c r="C2826" s="91"/>
      <c r="D2826" s="91"/>
      <c r="E2826" s="91"/>
      <c r="F2826" s="91"/>
      <c r="G2826" s="91"/>
      <c r="H2826" s="92"/>
      <c r="I2826" s="34"/>
      <c r="J2826" s="48"/>
      <c r="K2826" s="110">
        <v>14.87</v>
      </c>
      <c r="L2826" s="111"/>
      <c r="M2826" s="21">
        <f>K2826*12*I2788</f>
        <v>235851.2856</v>
      </c>
    </row>
    <row r="2827" spans="1:13" ht="15.75" x14ac:dyDescent="0.25">
      <c r="A2827" s="85" t="s">
        <v>61</v>
      </c>
      <c r="B2827" s="86"/>
      <c r="C2827" s="86"/>
      <c r="D2827" s="86"/>
      <c r="E2827" s="86"/>
      <c r="F2827" s="86"/>
      <c r="G2827" s="86"/>
      <c r="H2827" s="87"/>
      <c r="I2827" s="34"/>
      <c r="J2827" s="32"/>
      <c r="K2827" s="88">
        <v>3.45</v>
      </c>
      <c r="L2827" s="89"/>
      <c r="M2827" s="21">
        <f>K2827*12*I2788</f>
        <v>54720.036000000007</v>
      </c>
    </row>
    <row r="2828" spans="1:13" ht="15.75" x14ac:dyDescent="0.25">
      <c r="A2828" s="85" t="s">
        <v>62</v>
      </c>
      <c r="B2828" s="86"/>
      <c r="C2828" s="86"/>
      <c r="D2828" s="86"/>
      <c r="E2828" s="86"/>
      <c r="F2828" s="86"/>
      <c r="G2828" s="86"/>
      <c r="H2828" s="87"/>
      <c r="I2828" s="34"/>
      <c r="J2828" s="32"/>
      <c r="K2828" s="88">
        <v>0.81</v>
      </c>
      <c r="L2828" s="89"/>
      <c r="M2828" s="21">
        <f>K2828*12*I2788</f>
        <v>12847.312800000002</v>
      </c>
    </row>
    <row r="2829" spans="1:13" x14ac:dyDescent="0.25">
      <c r="A2829" s="90" t="s">
        <v>92</v>
      </c>
      <c r="B2829" s="91"/>
      <c r="C2829" s="91"/>
      <c r="D2829" s="91"/>
      <c r="E2829" s="91"/>
      <c r="F2829" s="91"/>
      <c r="G2829" s="91"/>
      <c r="H2829" s="92"/>
      <c r="I2829" s="34"/>
      <c r="J2829" s="32"/>
      <c r="K2829" s="93">
        <v>1.32</v>
      </c>
      <c r="L2829" s="94"/>
      <c r="M2829" s="21">
        <f>K2829*12*I2788</f>
        <v>20936.3616</v>
      </c>
    </row>
    <row r="2830" spans="1:13" ht="15.75" x14ac:dyDescent="0.25">
      <c r="A2830" s="49" t="s">
        <v>107</v>
      </c>
      <c r="B2830" s="50"/>
      <c r="C2830" s="50"/>
      <c r="D2830" s="50"/>
      <c r="E2830" s="50"/>
      <c r="F2830" s="50"/>
      <c r="G2830" s="50"/>
      <c r="H2830" s="51"/>
      <c r="I2830" s="34"/>
      <c r="J2830" s="32"/>
      <c r="K2830" s="88">
        <v>0</v>
      </c>
      <c r="L2830" s="89"/>
      <c r="M2830" s="21">
        <v>0</v>
      </c>
    </row>
    <row r="2831" spans="1:13" ht="15.75" x14ac:dyDescent="0.25">
      <c r="A2831" s="49" t="s">
        <v>63</v>
      </c>
      <c r="B2831" s="50"/>
      <c r="C2831" s="50"/>
      <c r="D2831" s="50"/>
      <c r="E2831" s="50"/>
      <c r="F2831" s="50"/>
      <c r="G2831" s="50"/>
      <c r="H2831" s="51"/>
      <c r="I2831" s="34"/>
      <c r="J2831" s="32"/>
      <c r="K2831" s="88">
        <v>7.0000000000000007E-2</v>
      </c>
      <c r="L2831" s="89"/>
      <c r="M2831" s="21">
        <f>K2831*12*I2788</f>
        <v>1110.2616</v>
      </c>
    </row>
    <row r="2832" spans="1:13" ht="15.75" x14ac:dyDescent="0.25">
      <c r="A2832" s="49" t="s">
        <v>158</v>
      </c>
      <c r="B2832" s="50"/>
      <c r="C2832" s="50"/>
      <c r="D2832" s="50"/>
      <c r="E2832" s="50"/>
      <c r="F2832" s="50"/>
      <c r="G2832" s="50"/>
      <c r="H2832" s="51"/>
      <c r="I2832" s="34"/>
      <c r="J2832" s="32"/>
      <c r="K2832" s="88">
        <v>0.25</v>
      </c>
      <c r="L2832" s="89"/>
      <c r="M2832" s="21">
        <f>K2832*12*I2788</f>
        <v>3965.2200000000003</v>
      </c>
    </row>
    <row r="2833" spans="1:13" ht="15.75" x14ac:dyDescent="0.25">
      <c r="A2833" s="49" t="s">
        <v>64</v>
      </c>
      <c r="B2833" s="50"/>
      <c r="C2833" s="50"/>
      <c r="D2833" s="50"/>
      <c r="E2833" s="50"/>
      <c r="F2833" s="50"/>
      <c r="G2833" s="50"/>
      <c r="H2833" s="51"/>
      <c r="I2833" s="34"/>
      <c r="J2833" s="32"/>
      <c r="K2833" s="88">
        <v>0.96</v>
      </c>
      <c r="L2833" s="89"/>
      <c r="M2833" s="21">
        <f>K2833*12*I2788</f>
        <v>15226.444799999999</v>
      </c>
    </row>
    <row r="2834" spans="1:13" x14ac:dyDescent="0.25">
      <c r="A2834" s="90" t="s">
        <v>65</v>
      </c>
      <c r="B2834" s="91"/>
      <c r="C2834" s="91"/>
      <c r="D2834" s="91"/>
      <c r="E2834" s="91"/>
      <c r="F2834" s="91"/>
      <c r="G2834" s="91"/>
      <c r="H2834" s="92"/>
      <c r="I2834" s="34"/>
      <c r="J2834" s="48"/>
      <c r="K2834" s="88">
        <f>K2825+K2827+K2828+K2829+K2826+K2830+K2831+K2832+K2833</f>
        <v>40.29</v>
      </c>
      <c r="L2834" s="89"/>
      <c r="M2834" s="21">
        <f>M2825+M2826+M2827+M2828+M2829+M2830+M2831+M2832+M2833</f>
        <v>639034.85519999976</v>
      </c>
    </row>
    <row r="2835" spans="1:13" x14ac:dyDescent="0.25">
      <c r="M2835" s="5"/>
    </row>
    <row r="2836" spans="1:13" x14ac:dyDescent="0.25">
      <c r="A2836" s="119" t="s">
        <v>0</v>
      </c>
      <c r="B2836" s="119"/>
      <c r="C2836" s="119"/>
      <c r="D2836" s="119"/>
      <c r="E2836" s="119"/>
      <c r="F2836" s="119"/>
      <c r="G2836" s="119"/>
      <c r="H2836" s="119"/>
      <c r="I2836" s="119"/>
      <c r="J2836" s="119"/>
      <c r="K2836" s="119"/>
      <c r="L2836" s="119"/>
      <c r="M2836" s="5"/>
    </row>
    <row r="2837" spans="1:13" x14ac:dyDescent="0.25">
      <c r="A2837" s="120" t="s">
        <v>1</v>
      </c>
      <c r="B2837" s="120"/>
      <c r="C2837" s="120"/>
      <c r="D2837" s="120"/>
      <c r="E2837" s="120"/>
      <c r="F2837" s="120"/>
      <c r="G2837" s="120"/>
      <c r="H2837" s="120"/>
      <c r="I2837" s="120"/>
      <c r="J2837" s="120"/>
      <c r="K2837" s="120"/>
      <c r="L2837" s="120"/>
      <c r="M2837" s="120"/>
    </row>
    <row r="2838" spans="1:13" x14ac:dyDescent="0.25">
      <c r="A2838" s="121" t="s">
        <v>159</v>
      </c>
      <c r="B2838" s="121"/>
      <c r="C2838" s="121"/>
      <c r="D2838" s="121"/>
      <c r="E2838" s="121"/>
      <c r="F2838" s="121"/>
      <c r="G2838" s="121"/>
      <c r="H2838" s="121"/>
      <c r="I2838" s="121"/>
      <c r="J2838" s="121"/>
      <c r="K2838" s="121"/>
      <c r="L2838" s="121"/>
      <c r="M2838" s="121"/>
    </row>
    <row r="2839" spans="1:13" x14ac:dyDescent="0.25">
      <c r="A2839" s="6"/>
      <c r="B2839" s="7"/>
      <c r="C2839" s="7" t="s">
        <v>3</v>
      </c>
      <c r="D2839" s="7"/>
      <c r="E2839" s="7"/>
      <c r="F2839" s="7"/>
      <c r="G2839" s="7"/>
      <c r="H2839" s="8"/>
      <c r="I2839" s="7" t="s">
        <v>4</v>
      </c>
      <c r="J2839" s="8"/>
      <c r="K2839" s="9" t="s">
        <v>5</v>
      </c>
      <c r="L2839" s="10"/>
      <c r="M2839" s="11"/>
    </row>
    <row r="2840" spans="1:13" x14ac:dyDescent="0.25">
      <c r="A2840" s="12"/>
      <c r="B2840" s="2"/>
      <c r="C2840" s="2"/>
      <c r="D2840" s="2"/>
      <c r="E2840" s="2"/>
      <c r="F2840" s="2"/>
      <c r="G2840" s="2"/>
      <c r="H2840" s="13"/>
      <c r="I2840" s="2"/>
      <c r="J2840" s="13"/>
      <c r="K2840" s="14" t="s">
        <v>7</v>
      </c>
      <c r="L2840" s="15"/>
      <c r="M2840" s="16" t="s">
        <v>8</v>
      </c>
    </row>
    <row r="2841" spans="1:13" x14ac:dyDescent="0.25">
      <c r="A2841" s="17"/>
      <c r="B2841" s="18"/>
      <c r="C2841" s="18"/>
      <c r="D2841" s="18"/>
      <c r="E2841" s="18"/>
      <c r="F2841" s="18"/>
      <c r="G2841" s="18"/>
      <c r="H2841" s="19"/>
      <c r="I2841" s="122" t="s">
        <v>9</v>
      </c>
      <c r="J2841" s="123"/>
      <c r="K2841" s="18" t="s">
        <v>10</v>
      </c>
      <c r="L2841" s="19"/>
      <c r="M2841" s="20" t="s">
        <v>11</v>
      </c>
    </row>
    <row r="2842" spans="1:13" x14ac:dyDescent="0.25">
      <c r="A2842" s="90" t="s">
        <v>12</v>
      </c>
      <c r="B2842" s="91"/>
      <c r="C2842" s="91"/>
      <c r="D2842" s="91"/>
      <c r="E2842" s="91"/>
      <c r="F2842" s="91"/>
      <c r="G2842" s="91"/>
      <c r="H2842" s="92"/>
      <c r="I2842" s="124">
        <v>1082.8</v>
      </c>
      <c r="J2842" s="125"/>
      <c r="K2842" s="126">
        <f>K2848+K2855</f>
        <v>8.98</v>
      </c>
      <c r="L2842" s="145"/>
      <c r="M2842" s="21">
        <f>M2848+M2855</f>
        <v>116682.52799999999</v>
      </c>
    </row>
    <row r="2843" spans="1:13" x14ac:dyDescent="0.25">
      <c r="A2843" s="22" t="s">
        <v>13</v>
      </c>
      <c r="F2843" s="2"/>
      <c r="H2843" s="13"/>
      <c r="J2843" s="13"/>
      <c r="L2843" s="13"/>
      <c r="M2843" s="23"/>
    </row>
    <row r="2844" spans="1:13" x14ac:dyDescent="0.25">
      <c r="A2844" s="22" t="s">
        <v>14</v>
      </c>
      <c r="F2844" s="2"/>
      <c r="H2844" s="13"/>
      <c r="J2844" s="13"/>
      <c r="L2844" s="13"/>
      <c r="M2844" s="23"/>
    </row>
    <row r="2845" spans="1:13" x14ac:dyDescent="0.25">
      <c r="A2845" s="24" t="s">
        <v>15</v>
      </c>
      <c r="B2845" s="25"/>
      <c r="C2845" s="25"/>
      <c r="D2845" s="25"/>
      <c r="E2845" s="25"/>
      <c r="F2845" s="26"/>
      <c r="G2845" s="25"/>
      <c r="H2845" s="27"/>
      <c r="J2845" s="13"/>
      <c r="L2845" s="13"/>
      <c r="M2845" s="23"/>
    </row>
    <row r="2846" spans="1:13" x14ac:dyDescent="0.25">
      <c r="A2846" s="24" t="s">
        <v>16</v>
      </c>
      <c r="B2846" s="25"/>
      <c r="C2846" s="25"/>
      <c r="D2846" s="25"/>
      <c r="E2846" s="25"/>
      <c r="F2846" s="26"/>
      <c r="G2846" s="25"/>
      <c r="H2846" s="27"/>
      <c r="J2846" s="13"/>
      <c r="L2846" s="13"/>
      <c r="M2846" s="23"/>
    </row>
    <row r="2847" spans="1:13" x14ac:dyDescent="0.25">
      <c r="A2847" s="24" t="s">
        <v>17</v>
      </c>
      <c r="B2847" s="25"/>
      <c r="C2847" s="25"/>
      <c r="D2847" s="25"/>
      <c r="E2847" s="25"/>
      <c r="F2847" s="26"/>
      <c r="G2847" s="25"/>
      <c r="H2847" s="27"/>
      <c r="J2847" s="13"/>
      <c r="L2847" s="13"/>
      <c r="M2847" s="23"/>
    </row>
    <row r="2848" spans="1:13" x14ac:dyDescent="0.25">
      <c r="A2848" s="24" t="s">
        <v>18</v>
      </c>
      <c r="B2848" s="25"/>
      <c r="C2848" s="25"/>
      <c r="D2848" s="25"/>
      <c r="E2848" s="25"/>
      <c r="F2848" s="26"/>
      <c r="G2848" s="25"/>
      <c r="H2848" s="27"/>
      <c r="J2848" s="13"/>
      <c r="K2848" s="112">
        <v>4.93</v>
      </c>
      <c r="L2848" s="113"/>
      <c r="M2848" s="23">
        <f>K2848*I2842*12</f>
        <v>64058.447999999997</v>
      </c>
    </row>
    <row r="2849" spans="1:13" x14ac:dyDescent="0.25">
      <c r="A2849" s="24" t="s">
        <v>19</v>
      </c>
      <c r="B2849" s="25"/>
      <c r="C2849" s="25"/>
      <c r="D2849" s="25"/>
      <c r="E2849" s="25"/>
      <c r="F2849" s="26"/>
      <c r="G2849" s="25"/>
      <c r="H2849" s="27"/>
      <c r="J2849" s="13"/>
      <c r="L2849" s="13"/>
      <c r="M2849" s="23"/>
    </row>
    <row r="2850" spans="1:13" x14ac:dyDescent="0.25">
      <c r="A2850" s="24" t="s">
        <v>20</v>
      </c>
      <c r="B2850" s="25"/>
      <c r="C2850" s="25"/>
      <c r="D2850" s="25"/>
      <c r="E2850" s="25"/>
      <c r="F2850" s="26"/>
      <c r="G2850" s="25"/>
      <c r="H2850" s="27"/>
      <c r="J2850" s="13"/>
      <c r="L2850" s="13"/>
      <c r="M2850" s="23"/>
    </row>
    <row r="2851" spans="1:13" x14ac:dyDescent="0.25">
      <c r="A2851" s="24" t="s">
        <v>21</v>
      </c>
      <c r="B2851" s="25"/>
      <c r="C2851" s="25"/>
      <c r="D2851" s="25"/>
      <c r="E2851" s="25"/>
      <c r="F2851" s="26"/>
      <c r="G2851" s="25"/>
      <c r="H2851" s="27"/>
      <c r="J2851" s="13"/>
      <c r="L2851" s="13"/>
      <c r="M2851" s="23"/>
    </row>
    <row r="2852" spans="1:13" x14ac:dyDescent="0.25">
      <c r="A2852" s="22" t="s">
        <v>22</v>
      </c>
      <c r="B2852" s="25"/>
      <c r="C2852" s="25"/>
      <c r="D2852" s="25"/>
      <c r="E2852" s="25"/>
      <c r="F2852" s="26"/>
      <c r="G2852" s="25"/>
      <c r="H2852" s="27"/>
      <c r="J2852" s="13"/>
      <c r="L2852" s="13"/>
      <c r="M2852" s="23"/>
    </row>
    <row r="2853" spans="1:13" x14ac:dyDescent="0.25">
      <c r="A2853" s="24" t="s">
        <v>23</v>
      </c>
      <c r="B2853" s="25"/>
      <c r="C2853" s="25"/>
      <c r="D2853" s="25"/>
      <c r="E2853" s="25"/>
      <c r="F2853" s="26"/>
      <c r="G2853" s="25"/>
      <c r="H2853" s="27"/>
      <c r="J2853" s="13"/>
      <c r="L2853" s="13"/>
      <c r="M2853" s="23"/>
    </row>
    <row r="2854" spans="1:13" x14ac:dyDescent="0.25">
      <c r="A2854" s="24" t="s">
        <v>24</v>
      </c>
      <c r="B2854" s="25"/>
      <c r="C2854" s="25"/>
      <c r="D2854" s="25"/>
      <c r="E2854" s="25"/>
      <c r="F2854" s="26"/>
      <c r="G2854" s="25"/>
      <c r="H2854" s="27"/>
      <c r="J2854" s="13"/>
      <c r="L2854" s="13"/>
      <c r="M2854" s="23"/>
    </row>
    <row r="2855" spans="1:13" x14ac:dyDescent="0.25">
      <c r="A2855" s="24" t="s">
        <v>25</v>
      </c>
      <c r="B2855" s="25"/>
      <c r="C2855" s="25"/>
      <c r="D2855" s="25"/>
      <c r="E2855" s="25"/>
      <c r="F2855" s="26"/>
      <c r="G2855" s="25"/>
      <c r="H2855" s="27"/>
      <c r="J2855" s="13"/>
      <c r="K2855" s="112">
        <v>4.05</v>
      </c>
      <c r="L2855" s="113"/>
      <c r="M2855" s="23">
        <f>K2855*I2842*12</f>
        <v>52624.079999999987</v>
      </c>
    </row>
    <row r="2856" spans="1:13" x14ac:dyDescent="0.25">
      <c r="A2856" s="24" t="s">
        <v>26</v>
      </c>
      <c r="B2856" s="25"/>
      <c r="C2856" s="25"/>
      <c r="D2856" s="25"/>
      <c r="E2856" s="25"/>
      <c r="F2856" s="26"/>
      <c r="G2856" s="25"/>
      <c r="H2856" s="27"/>
      <c r="J2856" s="13"/>
      <c r="L2856" s="13"/>
      <c r="M2856" s="23"/>
    </row>
    <row r="2857" spans="1:13" x14ac:dyDescent="0.25">
      <c r="A2857" s="28" t="s">
        <v>27</v>
      </c>
      <c r="B2857" s="29"/>
      <c r="C2857" s="29"/>
      <c r="D2857" s="29"/>
      <c r="E2857" s="29"/>
      <c r="F2857" s="29"/>
      <c r="G2857" s="29"/>
      <c r="H2857" s="30"/>
      <c r="I2857" s="18"/>
      <c r="J2857" s="19"/>
      <c r="K2857" s="18"/>
      <c r="L2857" s="19"/>
      <c r="M2857" s="21"/>
    </row>
    <row r="2858" spans="1:13" x14ac:dyDescent="0.25">
      <c r="A2858" s="128" t="s">
        <v>28</v>
      </c>
      <c r="B2858" s="129"/>
      <c r="C2858" s="129"/>
      <c r="D2858" s="129"/>
      <c r="E2858" s="129"/>
      <c r="F2858" s="129"/>
      <c r="G2858" s="129"/>
      <c r="H2858" s="130"/>
      <c r="I2858" s="2" t="s">
        <v>29</v>
      </c>
      <c r="J2858" s="13"/>
      <c r="K2858" s="2"/>
      <c r="L2858" s="13"/>
      <c r="M2858" s="23"/>
    </row>
    <row r="2859" spans="1:13" x14ac:dyDescent="0.25">
      <c r="A2859" s="12"/>
      <c r="B2859" s="2"/>
      <c r="C2859" s="2"/>
      <c r="D2859" s="2"/>
      <c r="E2859" s="2"/>
      <c r="F2859" s="2"/>
      <c r="G2859" s="2"/>
      <c r="H2859" s="13"/>
      <c r="I2859" s="2" t="s">
        <v>30</v>
      </c>
      <c r="J2859" s="13"/>
      <c r="K2859" s="2"/>
      <c r="L2859" s="13"/>
      <c r="M2859" s="23"/>
    </row>
    <row r="2860" spans="1:13" x14ac:dyDescent="0.25">
      <c r="A2860" s="12"/>
      <c r="B2860" s="2"/>
      <c r="C2860" s="2"/>
      <c r="D2860" s="2"/>
      <c r="E2860" s="2"/>
      <c r="F2860" s="2"/>
      <c r="G2860" s="2"/>
      <c r="H2860" s="13"/>
      <c r="I2860" s="2" t="s">
        <v>31</v>
      </c>
      <c r="J2860" s="13"/>
      <c r="K2860" s="108">
        <v>1.1200000000000001</v>
      </c>
      <c r="L2860" s="109"/>
      <c r="M2860" s="23">
        <f>K2860*12*I2842</f>
        <v>14552.832</v>
      </c>
    </row>
    <row r="2861" spans="1:13" x14ac:dyDescent="0.25">
      <c r="A2861" s="12"/>
      <c r="B2861" s="2"/>
      <c r="C2861" s="2"/>
      <c r="D2861" s="2"/>
      <c r="E2861" s="2"/>
      <c r="F2861" s="2"/>
      <c r="G2861" s="2"/>
      <c r="H2861" s="13"/>
      <c r="I2861" s="2" t="s">
        <v>32</v>
      </c>
      <c r="J2861" s="13"/>
      <c r="K2861" s="2"/>
      <c r="L2861" s="13"/>
      <c r="M2861" s="23"/>
    </row>
    <row r="2862" spans="1:13" x14ac:dyDescent="0.25">
      <c r="A2862" s="17"/>
      <c r="B2862" s="18"/>
      <c r="C2862" s="18"/>
      <c r="D2862" s="18"/>
      <c r="E2862" s="18"/>
      <c r="F2862" s="18"/>
      <c r="G2862" s="18"/>
      <c r="H2862" s="19"/>
      <c r="I2862" s="18" t="s">
        <v>33</v>
      </c>
      <c r="J2862" s="19"/>
      <c r="K2862" s="18"/>
      <c r="L2862" s="19"/>
      <c r="M2862" s="21"/>
    </row>
    <row r="2863" spans="1:13" x14ac:dyDescent="0.25">
      <c r="A2863" s="90" t="s">
        <v>34</v>
      </c>
      <c r="B2863" s="91"/>
      <c r="C2863" s="91"/>
      <c r="D2863" s="91"/>
      <c r="E2863" s="91"/>
      <c r="F2863" s="91"/>
      <c r="G2863" s="91"/>
      <c r="H2863" s="92"/>
      <c r="I2863" s="31" t="s">
        <v>35</v>
      </c>
      <c r="J2863" s="32"/>
      <c r="K2863" s="88">
        <v>0.37</v>
      </c>
      <c r="L2863" s="89"/>
      <c r="M2863" s="33">
        <f>K2863*12*I2842</f>
        <v>4807.6319999999996</v>
      </c>
    </row>
    <row r="2864" spans="1:13" x14ac:dyDescent="0.25">
      <c r="A2864" s="131" t="s">
        <v>74</v>
      </c>
      <c r="B2864" s="132"/>
      <c r="C2864" s="132"/>
      <c r="D2864" s="132"/>
      <c r="E2864" s="132"/>
      <c r="F2864" s="132"/>
      <c r="G2864" s="132"/>
      <c r="H2864" s="133"/>
      <c r="I2864" s="52"/>
      <c r="J2864" s="13"/>
      <c r="K2864" s="149">
        <f>K2865+K2873</f>
        <v>1.8900000000000001</v>
      </c>
      <c r="L2864" s="150"/>
      <c r="M2864" s="53">
        <f>M2865+M2873</f>
        <v>24557.904000000002</v>
      </c>
    </row>
    <row r="2865" spans="1:13" x14ac:dyDescent="0.25">
      <c r="A2865" s="114" t="s">
        <v>75</v>
      </c>
      <c r="B2865" s="115"/>
      <c r="C2865" s="115"/>
      <c r="D2865" s="115"/>
      <c r="E2865" s="115"/>
      <c r="F2865" s="115"/>
      <c r="G2865" s="115"/>
      <c r="H2865" s="116"/>
      <c r="J2865" s="13"/>
      <c r="K2865" s="108">
        <f>K2866+K2867+K2868+K2870+K2872</f>
        <v>1.1100000000000001</v>
      </c>
      <c r="L2865" s="109"/>
      <c r="M2865" s="46">
        <f>M2866+M2867+M2868+M2870+M2872</f>
        <v>14422.896000000001</v>
      </c>
    </row>
    <row r="2866" spans="1:13" x14ac:dyDescent="0.25">
      <c r="A2866" s="12" t="s">
        <v>76</v>
      </c>
      <c r="H2866" s="13"/>
      <c r="I2866" t="s">
        <v>77</v>
      </c>
      <c r="J2866" s="13"/>
      <c r="K2866" s="112">
        <v>0.39</v>
      </c>
      <c r="L2866" s="113"/>
      <c r="M2866" s="23">
        <f>K2866*12*I2842</f>
        <v>5067.5039999999999</v>
      </c>
    </row>
    <row r="2867" spans="1:13" x14ac:dyDescent="0.25">
      <c r="A2867" s="12" t="s">
        <v>78</v>
      </c>
      <c r="H2867" s="13"/>
      <c r="I2867" t="s">
        <v>79</v>
      </c>
      <c r="J2867" s="13"/>
      <c r="K2867" s="112">
        <v>0.18</v>
      </c>
      <c r="L2867" s="113"/>
      <c r="M2867" s="23">
        <f>K2867*12*I2842</f>
        <v>2338.848</v>
      </c>
    </row>
    <row r="2868" spans="1:13" x14ac:dyDescent="0.25">
      <c r="A2868" s="12" t="s">
        <v>80</v>
      </c>
      <c r="H2868" s="13"/>
      <c r="I2868" t="s">
        <v>81</v>
      </c>
      <c r="J2868" s="13"/>
      <c r="K2868" s="112">
        <v>0.08</v>
      </c>
      <c r="L2868" s="113"/>
      <c r="M2868" s="23">
        <f>K2868*12*I2842</f>
        <v>1039.4879999999998</v>
      </c>
    </row>
    <row r="2869" spans="1:13" x14ac:dyDescent="0.25">
      <c r="A2869" s="12" t="s">
        <v>82</v>
      </c>
      <c r="H2869" s="13"/>
      <c r="J2869" s="13"/>
      <c r="L2869" s="13"/>
      <c r="M2869" s="23"/>
    </row>
    <row r="2870" spans="1:13" x14ac:dyDescent="0.25">
      <c r="A2870" s="12" t="s">
        <v>97</v>
      </c>
      <c r="H2870" s="13"/>
      <c r="I2870" t="s">
        <v>98</v>
      </c>
      <c r="J2870" s="13"/>
      <c r="K2870" s="112">
        <v>0.42</v>
      </c>
      <c r="L2870" s="113"/>
      <c r="M2870" s="23">
        <f>K2870*12*I2842</f>
        <v>5457.3119999999999</v>
      </c>
    </row>
    <row r="2871" spans="1:13" x14ac:dyDescent="0.25">
      <c r="A2871" s="12" t="s">
        <v>99</v>
      </c>
      <c r="H2871" s="13"/>
      <c r="I2871" t="s">
        <v>100</v>
      </c>
      <c r="J2871" s="13"/>
      <c r="L2871" s="13"/>
      <c r="M2871" s="23"/>
    </row>
    <row r="2872" spans="1:13" x14ac:dyDescent="0.25">
      <c r="A2872" s="12" t="s">
        <v>101</v>
      </c>
      <c r="H2872" s="13"/>
      <c r="I2872" t="s">
        <v>84</v>
      </c>
      <c r="J2872" s="13"/>
      <c r="K2872" s="112">
        <v>0.04</v>
      </c>
      <c r="L2872" s="113"/>
      <c r="M2872" s="23">
        <f>K2872*12*I2842</f>
        <v>519.74399999999991</v>
      </c>
    </row>
    <row r="2873" spans="1:13" x14ac:dyDescent="0.25">
      <c r="A2873" s="114" t="s">
        <v>85</v>
      </c>
      <c r="B2873" s="115"/>
      <c r="C2873" s="115"/>
      <c r="D2873" s="115"/>
      <c r="E2873" s="115"/>
      <c r="F2873" s="115"/>
      <c r="G2873" s="115"/>
      <c r="H2873" s="116"/>
      <c r="J2873" s="13"/>
      <c r="K2873" s="108">
        <f>K2874+K2875+K2876+K2877</f>
        <v>0.78</v>
      </c>
      <c r="L2873" s="109"/>
      <c r="M2873" s="46">
        <f>M2874+M2875+M2876+M2877</f>
        <v>10135.008000000002</v>
      </c>
    </row>
    <row r="2874" spans="1:13" x14ac:dyDescent="0.25">
      <c r="A2874" s="12" t="s">
        <v>102</v>
      </c>
      <c r="H2874" s="13"/>
      <c r="I2874" t="s">
        <v>81</v>
      </c>
      <c r="J2874" s="13"/>
      <c r="K2874" s="112">
        <v>0.22</v>
      </c>
      <c r="L2874" s="113"/>
      <c r="M2874" s="23">
        <f>K2874*12*I2842</f>
        <v>2858.5920000000001</v>
      </c>
    </row>
    <row r="2875" spans="1:13" x14ac:dyDescent="0.25">
      <c r="A2875" s="12" t="s">
        <v>103</v>
      </c>
      <c r="H2875" s="13"/>
      <c r="I2875" t="s">
        <v>104</v>
      </c>
      <c r="J2875" s="13"/>
      <c r="K2875" s="112">
        <v>0.06</v>
      </c>
      <c r="L2875" s="113"/>
      <c r="M2875" s="23">
        <f>K2875*12*I2842</f>
        <v>779.61599999999999</v>
      </c>
    </row>
    <row r="2876" spans="1:13" x14ac:dyDescent="0.25">
      <c r="A2876" s="12" t="s">
        <v>105</v>
      </c>
      <c r="H2876" s="13"/>
      <c r="I2876" t="s">
        <v>77</v>
      </c>
      <c r="J2876" s="13"/>
      <c r="K2876" s="112">
        <v>0.46</v>
      </c>
      <c r="L2876" s="113"/>
      <c r="M2876" s="23">
        <f>K2876*12*I2842</f>
        <v>5977.0560000000005</v>
      </c>
    </row>
    <row r="2877" spans="1:13" x14ac:dyDescent="0.25">
      <c r="A2877" s="12" t="s">
        <v>106</v>
      </c>
      <c r="H2877" s="13"/>
      <c r="I2877" t="s">
        <v>81</v>
      </c>
      <c r="J2877" s="13"/>
      <c r="K2877" s="138">
        <v>0.04</v>
      </c>
      <c r="L2877" s="139"/>
      <c r="M2877" s="21">
        <f>K2877*12*I2842</f>
        <v>519.74399999999991</v>
      </c>
    </row>
    <row r="2878" spans="1:13" ht="15.75" x14ac:dyDescent="0.25">
      <c r="A2878" s="85" t="s">
        <v>36</v>
      </c>
      <c r="B2878" s="86"/>
      <c r="C2878" s="86"/>
      <c r="D2878" s="86"/>
      <c r="E2878" s="86"/>
      <c r="F2878" s="86"/>
      <c r="G2878" s="86"/>
      <c r="H2878" s="87"/>
      <c r="I2878" s="34"/>
      <c r="J2878" s="32"/>
      <c r="K2878" s="88">
        <f>K2879+K2880+K2882+K2884+K2885</f>
        <v>0.53</v>
      </c>
      <c r="L2878" s="89"/>
      <c r="M2878" s="35">
        <f>M2879+M2880+M2882+M2884+M2885</f>
        <v>6886.6079999999993</v>
      </c>
    </row>
    <row r="2879" spans="1:13" x14ac:dyDescent="0.25">
      <c r="A2879" s="36" t="s">
        <v>37</v>
      </c>
      <c r="B2879" s="37"/>
      <c r="C2879" s="38"/>
      <c r="D2879" s="38"/>
      <c r="E2879" s="38"/>
      <c r="F2879" s="38"/>
      <c r="G2879" s="38"/>
      <c r="H2879" s="13"/>
      <c r="I2879" s="95" t="s">
        <v>38</v>
      </c>
      <c r="J2879" s="96"/>
      <c r="K2879" s="117">
        <v>0.37</v>
      </c>
      <c r="L2879" s="118"/>
      <c r="M2879" s="23">
        <f>K2879*12*I2842</f>
        <v>4807.6319999999996</v>
      </c>
    </row>
    <row r="2880" spans="1:13" x14ac:dyDescent="0.25">
      <c r="A2880" s="36" t="s">
        <v>39</v>
      </c>
      <c r="B2880" s="37"/>
      <c r="C2880" s="38"/>
      <c r="D2880" s="38"/>
      <c r="E2880" s="38"/>
      <c r="F2880" s="38"/>
      <c r="G2880" s="38"/>
      <c r="H2880" s="13"/>
      <c r="I2880" s="95" t="s">
        <v>40</v>
      </c>
      <c r="J2880" s="96"/>
      <c r="K2880" s="97">
        <v>0.06</v>
      </c>
      <c r="L2880" s="98"/>
      <c r="M2880" s="23">
        <f>K2880*12*I2842</f>
        <v>779.61599999999999</v>
      </c>
    </row>
    <row r="2881" spans="1:13" x14ac:dyDescent="0.25">
      <c r="A2881" s="36" t="s">
        <v>41</v>
      </c>
      <c r="B2881" s="37"/>
      <c r="C2881" s="38"/>
      <c r="D2881" s="38"/>
      <c r="E2881" s="38"/>
      <c r="F2881" s="38"/>
      <c r="G2881" s="38"/>
      <c r="H2881" s="13"/>
      <c r="I2881" s="39"/>
      <c r="J2881" s="15"/>
      <c r="K2881" s="40"/>
      <c r="L2881" s="41"/>
      <c r="M2881" s="23"/>
    </row>
    <row r="2882" spans="1:13" x14ac:dyDescent="0.25">
      <c r="A2882" s="36" t="s">
        <v>42</v>
      </c>
      <c r="B2882" s="37"/>
      <c r="C2882" s="38"/>
      <c r="D2882" s="38"/>
      <c r="E2882" s="38"/>
      <c r="F2882" s="38"/>
      <c r="G2882" s="38"/>
      <c r="H2882" s="13"/>
      <c r="I2882" s="95" t="s">
        <v>43</v>
      </c>
      <c r="J2882" s="96"/>
      <c r="K2882" s="97">
        <v>0.04</v>
      </c>
      <c r="L2882" s="98"/>
      <c r="M2882" s="23">
        <f>K2882*12*I2842</f>
        <v>519.74399999999991</v>
      </c>
    </row>
    <row r="2883" spans="1:13" x14ac:dyDescent="0.25">
      <c r="A2883" s="36" t="s">
        <v>44</v>
      </c>
      <c r="B2883" s="37"/>
      <c r="C2883" s="38"/>
      <c r="D2883" s="38"/>
      <c r="E2883" s="38"/>
      <c r="F2883" s="38"/>
      <c r="G2883" s="38"/>
      <c r="H2883" s="13"/>
      <c r="I2883" s="39"/>
      <c r="J2883" s="15"/>
      <c r="K2883" s="40"/>
      <c r="L2883" s="41"/>
      <c r="M2883" s="23"/>
    </row>
    <row r="2884" spans="1:13" x14ac:dyDescent="0.25">
      <c r="A2884" s="36" t="s">
        <v>45</v>
      </c>
      <c r="B2884" s="37"/>
      <c r="C2884" s="38"/>
      <c r="D2884" s="38"/>
      <c r="E2884" s="38"/>
      <c r="F2884" s="38"/>
      <c r="G2884" s="38"/>
      <c r="H2884" s="13"/>
      <c r="I2884" s="95" t="s">
        <v>46</v>
      </c>
      <c r="J2884" s="96"/>
      <c r="K2884" s="97">
        <v>0.03</v>
      </c>
      <c r="L2884" s="98"/>
      <c r="M2884" s="23">
        <f>K2884*12*I2842</f>
        <v>389.80799999999999</v>
      </c>
    </row>
    <row r="2885" spans="1:13" x14ac:dyDescent="0.25">
      <c r="A2885" s="42" t="s">
        <v>47</v>
      </c>
      <c r="B2885" s="37"/>
      <c r="C2885" s="38"/>
      <c r="D2885" s="38"/>
      <c r="E2885" s="38"/>
      <c r="F2885" s="38"/>
      <c r="G2885" s="38"/>
      <c r="H2885" s="13"/>
      <c r="I2885" s="95" t="s">
        <v>46</v>
      </c>
      <c r="J2885" s="96"/>
      <c r="K2885" s="99">
        <v>0.03</v>
      </c>
      <c r="L2885" s="100"/>
      <c r="M2885" s="21">
        <f>K2885*12*I2842</f>
        <v>389.80799999999999</v>
      </c>
    </row>
    <row r="2886" spans="1:13" ht="15.75" x14ac:dyDescent="0.25">
      <c r="A2886" s="85" t="s">
        <v>48</v>
      </c>
      <c r="B2886" s="86"/>
      <c r="C2886" s="86"/>
      <c r="D2886" s="86"/>
      <c r="E2886" s="86"/>
      <c r="F2886" s="86"/>
      <c r="G2886" s="86"/>
      <c r="H2886" s="87"/>
      <c r="I2886" s="34" t="s">
        <v>49</v>
      </c>
      <c r="J2886" s="32"/>
      <c r="K2886" s="101">
        <v>0.16</v>
      </c>
      <c r="L2886" s="102"/>
      <c r="M2886" s="35">
        <f>K2886*12*I2842</f>
        <v>2078.9759999999997</v>
      </c>
    </row>
    <row r="2887" spans="1:13" ht="15.75" x14ac:dyDescent="0.25">
      <c r="A2887" s="103" t="s">
        <v>50</v>
      </c>
      <c r="B2887" s="104"/>
      <c r="C2887" s="104"/>
      <c r="D2887" s="104"/>
      <c r="E2887" s="104"/>
      <c r="F2887" s="104"/>
      <c r="G2887" s="104"/>
      <c r="H2887" s="105"/>
      <c r="J2887" s="13"/>
      <c r="K2887" s="136"/>
      <c r="L2887" s="137"/>
      <c r="M2887" s="23"/>
    </row>
    <row r="2888" spans="1:13" x14ac:dyDescent="0.25">
      <c r="A2888" s="12" t="s">
        <v>51</v>
      </c>
      <c r="D2888" s="5"/>
      <c r="H2888" s="13"/>
      <c r="J2888" s="13"/>
      <c r="K2888" s="43"/>
      <c r="L2888" s="44"/>
      <c r="M2888" s="23"/>
    </row>
    <row r="2889" spans="1:13" x14ac:dyDescent="0.25">
      <c r="A2889" s="12" t="s">
        <v>52</v>
      </c>
      <c r="D2889" s="5"/>
      <c r="H2889" s="13"/>
      <c r="J2889" s="13"/>
      <c r="K2889" s="43"/>
      <c r="L2889" s="44"/>
      <c r="M2889" s="23"/>
    </row>
    <row r="2890" spans="1:13" x14ac:dyDescent="0.25">
      <c r="A2890" s="12" t="s">
        <v>53</v>
      </c>
      <c r="D2890" s="5"/>
      <c r="H2890" s="13"/>
      <c r="J2890" s="13"/>
      <c r="K2890" s="43"/>
      <c r="L2890" s="44"/>
      <c r="M2890" s="23"/>
    </row>
    <row r="2891" spans="1:13" x14ac:dyDescent="0.25">
      <c r="A2891" s="12" t="s">
        <v>54</v>
      </c>
      <c r="D2891" s="5"/>
      <c r="F2891" s="45"/>
      <c r="H2891" s="13"/>
      <c r="J2891" s="13"/>
      <c r="K2891" s="43"/>
      <c r="L2891" s="44"/>
      <c r="M2891" s="23"/>
    </row>
    <row r="2892" spans="1:13" x14ac:dyDescent="0.25">
      <c r="A2892" s="12" t="s">
        <v>55</v>
      </c>
      <c r="H2892" s="13"/>
      <c r="J2892" s="13"/>
      <c r="K2892" s="108">
        <f>2.51+3</f>
        <v>5.51</v>
      </c>
      <c r="L2892" s="109"/>
      <c r="M2892" s="46">
        <f>K2892*12*I2842</f>
        <v>71594.736000000004</v>
      </c>
    </row>
    <row r="2893" spans="1:13" x14ac:dyDescent="0.25">
      <c r="A2893" s="12" t="s">
        <v>56</v>
      </c>
      <c r="H2893" s="13"/>
      <c r="J2893" s="13"/>
      <c r="L2893" s="13"/>
      <c r="M2893" s="23"/>
    </row>
    <row r="2894" spans="1:13" x14ac:dyDescent="0.25">
      <c r="A2894" s="12" t="s">
        <v>57</v>
      </c>
      <c r="H2894" s="13"/>
      <c r="J2894" s="13"/>
      <c r="L2894" s="13"/>
      <c r="M2894" s="23"/>
    </row>
    <row r="2895" spans="1:13" x14ac:dyDescent="0.25">
      <c r="A2895" s="17" t="s">
        <v>58</v>
      </c>
      <c r="B2895" s="18"/>
      <c r="C2895" s="18"/>
      <c r="D2895" s="18"/>
      <c r="E2895" s="18"/>
      <c r="F2895" s="18"/>
      <c r="G2895" s="18"/>
      <c r="H2895" s="19"/>
      <c r="I2895" s="18"/>
      <c r="J2895" s="19"/>
      <c r="K2895" s="18"/>
      <c r="L2895" s="19"/>
      <c r="M2895" s="21"/>
    </row>
    <row r="2896" spans="1:13" x14ac:dyDescent="0.25">
      <c r="A2896" s="90" t="s">
        <v>59</v>
      </c>
      <c r="B2896" s="91"/>
      <c r="C2896" s="91"/>
      <c r="D2896" s="91"/>
      <c r="E2896" s="91"/>
      <c r="F2896" s="91"/>
      <c r="G2896" s="91"/>
      <c r="H2896" s="92"/>
      <c r="J2896" s="47"/>
      <c r="K2896" s="88">
        <f>K2848+K2855+K2860+K2863+K2864+K2886+K2878+K2892</f>
        <v>18.560000000000002</v>
      </c>
      <c r="L2896" s="89"/>
      <c r="M2896" s="21">
        <f>M2842+M2860+M2863+M2864+M2878+M2886+M2892</f>
        <v>241161.21600000001</v>
      </c>
    </row>
    <row r="2897" spans="1:13" x14ac:dyDescent="0.25">
      <c r="A2897" s="90" t="s">
        <v>60</v>
      </c>
      <c r="B2897" s="91"/>
      <c r="C2897" s="91"/>
      <c r="D2897" s="91"/>
      <c r="E2897" s="91"/>
      <c r="F2897" s="91"/>
      <c r="G2897" s="91"/>
      <c r="H2897" s="92"/>
      <c r="I2897" s="34"/>
      <c r="J2897" s="48"/>
      <c r="K2897" s="110">
        <v>13.6</v>
      </c>
      <c r="L2897" s="111"/>
      <c r="M2897" s="21">
        <f>K2897*12*I2842</f>
        <v>176712.95999999999</v>
      </c>
    </row>
    <row r="2898" spans="1:13" ht="15.75" x14ac:dyDescent="0.25">
      <c r="A2898" s="85" t="s">
        <v>61</v>
      </c>
      <c r="B2898" s="86"/>
      <c r="C2898" s="86"/>
      <c r="D2898" s="86"/>
      <c r="E2898" s="86"/>
      <c r="F2898" s="86"/>
      <c r="G2898" s="86"/>
      <c r="H2898" s="87"/>
      <c r="I2898" s="34"/>
      <c r="J2898" s="32"/>
      <c r="K2898" s="88">
        <v>3.45</v>
      </c>
      <c r="L2898" s="89"/>
      <c r="M2898" s="21">
        <f>K2898*12*I2842</f>
        <v>44827.920000000006</v>
      </c>
    </row>
    <row r="2899" spans="1:13" ht="15.75" x14ac:dyDescent="0.25">
      <c r="A2899" s="85" t="s">
        <v>62</v>
      </c>
      <c r="B2899" s="86"/>
      <c r="C2899" s="86"/>
      <c r="D2899" s="86"/>
      <c r="E2899" s="86"/>
      <c r="F2899" s="86"/>
      <c r="G2899" s="86"/>
      <c r="H2899" s="87"/>
      <c r="I2899" s="34"/>
      <c r="J2899" s="32"/>
      <c r="K2899" s="88">
        <v>0.81</v>
      </c>
      <c r="L2899" s="89"/>
      <c r="M2899" s="21">
        <f>K2899*12*I2842</f>
        <v>10524.816000000001</v>
      </c>
    </row>
    <row r="2900" spans="1:13" x14ac:dyDescent="0.25">
      <c r="A2900" s="90" t="s">
        <v>92</v>
      </c>
      <c r="B2900" s="91"/>
      <c r="C2900" s="91"/>
      <c r="D2900" s="91"/>
      <c r="E2900" s="91"/>
      <c r="F2900" s="91"/>
      <c r="G2900" s="91"/>
      <c r="H2900" s="92"/>
      <c r="I2900" s="34"/>
      <c r="J2900" s="32"/>
      <c r="K2900" s="93">
        <v>1.32</v>
      </c>
      <c r="L2900" s="94"/>
      <c r="M2900" s="21">
        <f>K2900*12*I2842</f>
        <v>17151.552</v>
      </c>
    </row>
    <row r="2901" spans="1:13" ht="15.75" x14ac:dyDescent="0.25">
      <c r="A2901" s="49" t="s">
        <v>93</v>
      </c>
      <c r="B2901" s="50"/>
      <c r="C2901" s="50"/>
      <c r="D2901" s="50"/>
      <c r="E2901" s="50"/>
      <c r="F2901" s="50"/>
      <c r="G2901" s="50"/>
      <c r="H2901" s="51"/>
      <c r="I2901" s="34"/>
      <c r="J2901" s="32"/>
      <c r="K2901" s="88">
        <v>1.21</v>
      </c>
      <c r="L2901" s="89"/>
      <c r="M2901" s="21">
        <f>K2901*12*I2842</f>
        <v>15722.255999999999</v>
      </c>
    </row>
    <row r="2902" spans="1:13" ht="15.75" x14ac:dyDescent="0.25">
      <c r="A2902" s="49" t="s">
        <v>63</v>
      </c>
      <c r="B2902" s="50"/>
      <c r="C2902" s="50"/>
      <c r="D2902" s="50"/>
      <c r="E2902" s="50"/>
      <c r="F2902" s="50"/>
      <c r="G2902" s="50"/>
      <c r="H2902" s="51"/>
      <c r="I2902" s="34"/>
      <c r="J2902" s="32"/>
      <c r="K2902" s="88">
        <v>0.05</v>
      </c>
      <c r="L2902" s="89"/>
      <c r="M2902" s="21">
        <f>K2902*12*I2842</f>
        <v>649.68000000000006</v>
      </c>
    </row>
    <row r="2903" spans="1:13" ht="15.75" x14ac:dyDescent="0.25">
      <c r="A2903" s="49" t="s">
        <v>64</v>
      </c>
      <c r="B2903" s="50"/>
      <c r="C2903" s="50"/>
      <c r="D2903" s="50"/>
      <c r="E2903" s="50"/>
      <c r="F2903" s="50"/>
      <c r="G2903" s="50"/>
      <c r="H2903" s="51"/>
      <c r="I2903" s="34"/>
      <c r="J2903" s="32"/>
      <c r="K2903" s="88">
        <v>0.87</v>
      </c>
      <c r="L2903" s="89"/>
      <c r="M2903" s="21">
        <f>K2903*12*I2842</f>
        <v>11304.431999999999</v>
      </c>
    </row>
    <row r="2904" spans="1:13" x14ac:dyDescent="0.25">
      <c r="A2904" s="90" t="s">
        <v>65</v>
      </c>
      <c r="B2904" s="91"/>
      <c r="C2904" s="91"/>
      <c r="D2904" s="91"/>
      <c r="E2904" s="91"/>
      <c r="F2904" s="91"/>
      <c r="G2904" s="91"/>
      <c r="H2904" s="92"/>
      <c r="I2904" s="34"/>
      <c r="J2904" s="48"/>
      <c r="K2904" s="88">
        <f>K2896+K2898+K2899+K2900+K2897+K2901+K2902+K2903</f>
        <v>39.869999999999997</v>
      </c>
      <c r="L2904" s="89"/>
      <c r="M2904" s="21">
        <f>M2896+M2897+M2898+M2899+M2900+M2901+M2902+M2903</f>
        <v>518054.83199999994</v>
      </c>
    </row>
    <row r="2905" spans="1:13" x14ac:dyDescent="0.25">
      <c r="M2905" s="5"/>
    </row>
    <row r="2906" spans="1:13" x14ac:dyDescent="0.25">
      <c r="A2906" s="119" t="s">
        <v>0</v>
      </c>
      <c r="B2906" s="119"/>
      <c r="C2906" s="119"/>
      <c r="D2906" s="119"/>
      <c r="E2906" s="119"/>
      <c r="F2906" s="119"/>
      <c r="G2906" s="119"/>
      <c r="H2906" s="119"/>
      <c r="I2906" s="119"/>
      <c r="J2906" s="119"/>
      <c r="K2906" s="119"/>
      <c r="L2906" s="119"/>
      <c r="M2906" s="5"/>
    </row>
    <row r="2907" spans="1:13" x14ac:dyDescent="0.25">
      <c r="A2907" s="120" t="s">
        <v>1</v>
      </c>
      <c r="B2907" s="120"/>
      <c r="C2907" s="120"/>
      <c r="D2907" s="120"/>
      <c r="E2907" s="120"/>
      <c r="F2907" s="120"/>
      <c r="G2907" s="120"/>
      <c r="H2907" s="120"/>
      <c r="I2907" s="120"/>
      <c r="J2907" s="120"/>
      <c r="K2907" s="120"/>
      <c r="L2907" s="120"/>
      <c r="M2907" s="120"/>
    </row>
    <row r="2908" spans="1:13" x14ac:dyDescent="0.25">
      <c r="A2908" s="121" t="s">
        <v>160</v>
      </c>
      <c r="B2908" s="121"/>
      <c r="C2908" s="121"/>
      <c r="D2908" s="121"/>
      <c r="E2908" s="121"/>
      <c r="F2908" s="121"/>
      <c r="G2908" s="121"/>
      <c r="H2908" s="121"/>
      <c r="I2908" s="121"/>
      <c r="J2908" s="121"/>
      <c r="K2908" s="121"/>
      <c r="L2908" s="121"/>
      <c r="M2908" s="121"/>
    </row>
    <row r="2909" spans="1:13" x14ac:dyDescent="0.25">
      <c r="A2909" s="6"/>
      <c r="B2909" s="7"/>
      <c r="C2909" s="7" t="s">
        <v>3</v>
      </c>
      <c r="D2909" s="7"/>
      <c r="E2909" s="7"/>
      <c r="F2909" s="7"/>
      <c r="G2909" s="7"/>
      <c r="H2909" s="8"/>
      <c r="I2909" s="7" t="s">
        <v>4</v>
      </c>
      <c r="J2909" s="8"/>
      <c r="K2909" s="9" t="s">
        <v>5</v>
      </c>
      <c r="L2909" s="10"/>
      <c r="M2909" s="11"/>
    </row>
    <row r="2910" spans="1:13" x14ac:dyDescent="0.25">
      <c r="A2910" s="12"/>
      <c r="B2910" s="2"/>
      <c r="C2910" s="2"/>
      <c r="D2910" s="2"/>
      <c r="E2910" s="2"/>
      <c r="F2910" s="2"/>
      <c r="G2910" s="2"/>
      <c r="H2910" s="13"/>
      <c r="I2910" s="2"/>
      <c r="J2910" s="13"/>
      <c r="K2910" s="14" t="s">
        <v>7</v>
      </c>
      <c r="L2910" s="15"/>
      <c r="M2910" s="16" t="s">
        <v>8</v>
      </c>
    </row>
    <row r="2911" spans="1:13" x14ac:dyDescent="0.25">
      <c r="A2911" s="17"/>
      <c r="B2911" s="18"/>
      <c r="C2911" s="18"/>
      <c r="D2911" s="18"/>
      <c r="E2911" s="18"/>
      <c r="F2911" s="18"/>
      <c r="G2911" s="18"/>
      <c r="H2911" s="19"/>
      <c r="I2911" s="122" t="s">
        <v>9</v>
      </c>
      <c r="J2911" s="123"/>
      <c r="K2911" s="18" t="s">
        <v>10</v>
      </c>
      <c r="L2911" s="19"/>
      <c r="M2911" s="20" t="s">
        <v>11</v>
      </c>
    </row>
    <row r="2912" spans="1:13" x14ac:dyDescent="0.25">
      <c r="A2912" s="90"/>
      <c r="B2912" s="91"/>
      <c r="C2912" s="91"/>
      <c r="D2912" s="91"/>
      <c r="E2912" s="91"/>
      <c r="F2912" s="91"/>
      <c r="G2912" s="91"/>
      <c r="H2912" s="92"/>
      <c r="I2912" s="124">
        <v>611.79999999999995</v>
      </c>
      <c r="J2912" s="125"/>
      <c r="K2912" s="126">
        <f>K2918+K2922</f>
        <v>8.98</v>
      </c>
      <c r="L2912" s="145"/>
      <c r="M2912" s="21">
        <f>M2918+M2922</f>
        <v>65927.567999999999</v>
      </c>
    </row>
    <row r="2913" spans="1:13" x14ac:dyDescent="0.25">
      <c r="A2913" s="22" t="s">
        <v>13</v>
      </c>
      <c r="F2913" s="2"/>
      <c r="H2913" s="13"/>
      <c r="J2913" s="13"/>
      <c r="L2913" s="13"/>
      <c r="M2913" s="23"/>
    </row>
    <row r="2914" spans="1:13" x14ac:dyDescent="0.25">
      <c r="A2914" s="22" t="s">
        <v>14</v>
      </c>
      <c r="F2914" s="2"/>
      <c r="H2914" s="13"/>
      <c r="J2914" s="13"/>
      <c r="L2914" s="13"/>
      <c r="M2914" s="23"/>
    </row>
    <row r="2915" spans="1:13" x14ac:dyDescent="0.25">
      <c r="A2915" s="24" t="s">
        <v>15</v>
      </c>
      <c r="B2915" s="25"/>
      <c r="C2915" s="25"/>
      <c r="D2915" s="25"/>
      <c r="E2915" s="25"/>
      <c r="F2915" s="26"/>
      <c r="G2915" s="25"/>
      <c r="H2915" s="27"/>
      <c r="J2915" s="13"/>
      <c r="L2915" s="13"/>
      <c r="M2915" s="23"/>
    </row>
    <row r="2916" spans="1:13" x14ac:dyDescent="0.25">
      <c r="A2916" s="24" t="s">
        <v>16</v>
      </c>
      <c r="B2916" s="25"/>
      <c r="C2916" s="25"/>
      <c r="D2916" s="25"/>
      <c r="E2916" s="25"/>
      <c r="F2916" s="26"/>
      <c r="G2916" s="25"/>
      <c r="H2916" s="27"/>
      <c r="J2916" s="13"/>
      <c r="L2916" s="13"/>
      <c r="M2916" s="23"/>
    </row>
    <row r="2917" spans="1:13" x14ac:dyDescent="0.25">
      <c r="A2917" s="24" t="s">
        <v>68</v>
      </c>
      <c r="B2917" s="25"/>
      <c r="C2917" s="25"/>
      <c r="D2917" s="25"/>
      <c r="E2917" s="25"/>
      <c r="F2917" s="26"/>
      <c r="G2917" s="25"/>
      <c r="H2917" s="27"/>
      <c r="J2917" s="13"/>
      <c r="L2917" s="13"/>
      <c r="M2917" s="23"/>
    </row>
    <row r="2918" spans="1:13" x14ac:dyDescent="0.25">
      <c r="A2918" s="24"/>
      <c r="B2918" s="25"/>
      <c r="C2918" s="25"/>
      <c r="D2918" s="25"/>
      <c r="E2918" s="25"/>
      <c r="F2918" s="26"/>
      <c r="G2918" s="25"/>
      <c r="H2918" s="27"/>
      <c r="J2918" s="13"/>
      <c r="K2918" s="112">
        <v>4.93</v>
      </c>
      <c r="L2918" s="113"/>
      <c r="M2918" s="23">
        <f>K2918*I2912*12</f>
        <v>36194.087999999996</v>
      </c>
    </row>
    <row r="2919" spans="1:13" x14ac:dyDescent="0.25">
      <c r="A2919" s="22" t="s">
        <v>22</v>
      </c>
      <c r="B2919" s="25"/>
      <c r="C2919" s="25"/>
      <c r="D2919" s="25"/>
      <c r="E2919" s="25"/>
      <c r="F2919" s="26"/>
      <c r="G2919" s="25"/>
      <c r="H2919" s="27"/>
      <c r="J2919" s="13"/>
      <c r="L2919" s="13"/>
      <c r="M2919" s="23"/>
    </row>
    <row r="2920" spans="1:13" x14ac:dyDescent="0.25">
      <c r="A2920" s="24" t="s">
        <v>23</v>
      </c>
      <c r="B2920" s="25"/>
      <c r="C2920" s="25"/>
      <c r="D2920" s="25"/>
      <c r="E2920" s="25"/>
      <c r="F2920" s="26"/>
      <c r="G2920" s="25"/>
      <c r="H2920" s="27"/>
      <c r="J2920" s="13"/>
      <c r="L2920" s="13"/>
      <c r="M2920" s="23"/>
    </row>
    <row r="2921" spans="1:13" x14ac:dyDescent="0.25">
      <c r="A2921" s="24" t="s">
        <v>69</v>
      </c>
      <c r="B2921" s="25"/>
      <c r="C2921" s="25"/>
      <c r="D2921" s="25"/>
      <c r="E2921" s="25"/>
      <c r="F2921" s="26"/>
      <c r="G2921" s="25"/>
      <c r="H2921" s="27"/>
      <c r="J2921" s="13"/>
      <c r="L2921" s="13"/>
      <c r="M2921" s="23"/>
    </row>
    <row r="2922" spans="1:13" x14ac:dyDescent="0.25">
      <c r="A2922" s="24"/>
      <c r="B2922" s="25"/>
      <c r="C2922" s="25"/>
      <c r="D2922" s="25"/>
      <c r="E2922" s="25"/>
      <c r="F2922" s="26"/>
      <c r="G2922" s="25"/>
      <c r="H2922" s="27"/>
      <c r="I2922" s="12"/>
      <c r="J2922" s="13"/>
      <c r="K2922" s="112">
        <v>4.05</v>
      </c>
      <c r="L2922" s="113"/>
      <c r="M2922" s="23">
        <f>K2922*I2912*12</f>
        <v>29733.479999999996</v>
      </c>
    </row>
    <row r="2923" spans="1:13" x14ac:dyDescent="0.25">
      <c r="A2923" s="90" t="s">
        <v>34</v>
      </c>
      <c r="B2923" s="91"/>
      <c r="C2923" s="91"/>
      <c r="D2923" s="91"/>
      <c r="E2923" s="91"/>
      <c r="F2923" s="91"/>
      <c r="G2923" s="91"/>
      <c r="H2923" s="92"/>
      <c r="I2923" s="34" t="s">
        <v>46</v>
      </c>
      <c r="J2923" s="32"/>
      <c r="K2923" s="101">
        <v>0.83</v>
      </c>
      <c r="L2923" s="102"/>
      <c r="M2923" s="35">
        <f>K2923*12*I2912</f>
        <v>6093.5279999999993</v>
      </c>
    </row>
    <row r="2924" spans="1:13" x14ac:dyDescent="0.25">
      <c r="A2924" s="162" t="s">
        <v>28</v>
      </c>
      <c r="B2924" s="163"/>
      <c r="C2924" s="163"/>
      <c r="D2924" s="163"/>
      <c r="E2924" s="163"/>
      <c r="F2924" s="163"/>
      <c r="G2924" s="163"/>
      <c r="H2924" s="151"/>
      <c r="I2924" s="2" t="s">
        <v>29</v>
      </c>
      <c r="J2924" s="13"/>
      <c r="K2924" s="2"/>
      <c r="L2924" s="13"/>
      <c r="M2924" s="23"/>
    </row>
    <row r="2925" spans="1:13" x14ac:dyDescent="0.25">
      <c r="A2925" s="12"/>
      <c r="B2925" s="2"/>
      <c r="C2925" s="2"/>
      <c r="D2925" s="2"/>
      <c r="E2925" s="2"/>
      <c r="F2925" s="2"/>
      <c r="G2925" s="2"/>
      <c r="H2925" s="13"/>
      <c r="I2925" s="2" t="s">
        <v>30</v>
      </c>
      <c r="J2925" s="13"/>
      <c r="K2925" s="2"/>
      <c r="L2925" s="13"/>
      <c r="M2925" s="23"/>
    </row>
    <row r="2926" spans="1:13" x14ac:dyDescent="0.25">
      <c r="A2926" s="12"/>
      <c r="B2926" s="2"/>
      <c r="C2926" s="2"/>
      <c r="D2926" s="2"/>
      <c r="E2926" s="2"/>
      <c r="F2926" s="2"/>
      <c r="G2926" s="2"/>
      <c r="H2926" s="13"/>
      <c r="I2926" s="2" t="s">
        <v>31</v>
      </c>
      <c r="J2926" s="13"/>
      <c r="K2926" s="108">
        <v>1.1200000000000001</v>
      </c>
      <c r="L2926" s="109"/>
      <c r="M2926" s="23">
        <f>K2926*12*I2912</f>
        <v>8222.5920000000006</v>
      </c>
    </row>
    <row r="2927" spans="1:13" x14ac:dyDescent="0.25">
      <c r="A2927" s="12"/>
      <c r="B2927" s="2"/>
      <c r="C2927" s="2"/>
      <c r="D2927" s="2"/>
      <c r="E2927" s="2"/>
      <c r="F2927" s="2"/>
      <c r="G2927" s="2"/>
      <c r="H2927" s="13"/>
      <c r="I2927" s="2" t="s">
        <v>32</v>
      </c>
      <c r="J2927" s="13"/>
      <c r="K2927" s="2"/>
      <c r="L2927" s="13"/>
      <c r="M2927" s="23"/>
    </row>
    <row r="2928" spans="1:13" x14ac:dyDescent="0.25">
      <c r="A2928" s="17"/>
      <c r="B2928" s="18"/>
      <c r="C2928" s="18"/>
      <c r="D2928" s="18"/>
      <c r="E2928" s="18"/>
      <c r="F2928" s="18"/>
      <c r="G2928" s="18"/>
      <c r="H2928" s="19"/>
      <c r="I2928" s="18" t="s">
        <v>33</v>
      </c>
      <c r="J2928" s="19"/>
      <c r="K2928" s="18"/>
      <c r="L2928" s="19"/>
      <c r="M2928" s="21"/>
    </row>
    <row r="2929" spans="1:13" x14ac:dyDescent="0.25">
      <c r="A2929" s="131" t="s">
        <v>74</v>
      </c>
      <c r="B2929" s="132"/>
      <c r="C2929" s="132"/>
      <c r="D2929" s="132"/>
      <c r="E2929" s="132"/>
      <c r="F2929" s="132"/>
      <c r="G2929" s="132"/>
      <c r="H2929" s="133"/>
      <c r="I2929" s="52"/>
      <c r="J2929" s="13"/>
      <c r="K2929" s="149">
        <f>K2930+K2936</f>
        <v>1.8900000000000001</v>
      </c>
      <c r="L2929" s="150"/>
      <c r="M2929" s="53">
        <f>M2930+M2936</f>
        <v>13875.624</v>
      </c>
    </row>
    <row r="2930" spans="1:13" x14ac:dyDescent="0.25">
      <c r="A2930" s="114" t="s">
        <v>75</v>
      </c>
      <c r="B2930" s="115"/>
      <c r="C2930" s="115"/>
      <c r="D2930" s="115"/>
      <c r="E2930" s="115"/>
      <c r="F2930" s="115"/>
      <c r="G2930" s="115"/>
      <c r="H2930" s="116"/>
      <c r="J2930" s="13"/>
      <c r="K2930" s="108">
        <f>K2931+K2932+K2933+K2935</f>
        <v>1.1100000000000001</v>
      </c>
      <c r="L2930" s="109"/>
      <c r="M2930" s="46">
        <f>M2931+M2932+M2933+M2935</f>
        <v>8149.1760000000004</v>
      </c>
    </row>
    <row r="2931" spans="1:13" x14ac:dyDescent="0.25">
      <c r="A2931" s="12" t="s">
        <v>76</v>
      </c>
      <c r="H2931" s="13"/>
      <c r="I2931" t="s">
        <v>77</v>
      </c>
      <c r="J2931" s="13"/>
      <c r="K2931" s="112">
        <v>0.81</v>
      </c>
      <c r="L2931" s="113"/>
      <c r="M2931" s="23">
        <f>K2931*12*I2912</f>
        <v>5946.6959999999999</v>
      </c>
    </row>
    <row r="2932" spans="1:13" x14ac:dyDescent="0.25">
      <c r="A2932" s="12" t="s">
        <v>78</v>
      </c>
      <c r="H2932" s="13"/>
      <c r="I2932" t="s">
        <v>79</v>
      </c>
      <c r="J2932" s="13"/>
      <c r="K2932" s="112">
        <v>0.18</v>
      </c>
      <c r="L2932" s="113"/>
      <c r="M2932" s="23">
        <f>K2932*12*I2912</f>
        <v>1321.4880000000001</v>
      </c>
    </row>
    <row r="2933" spans="1:13" x14ac:dyDescent="0.25">
      <c r="A2933" s="12" t="s">
        <v>80</v>
      </c>
      <c r="H2933" s="13"/>
      <c r="I2933" t="s">
        <v>81</v>
      </c>
      <c r="J2933" s="13"/>
      <c r="K2933" s="112">
        <v>0.08</v>
      </c>
      <c r="L2933" s="113"/>
      <c r="M2933" s="23">
        <f>K2933*12*I2912</f>
        <v>587.32799999999997</v>
      </c>
    </row>
    <row r="2934" spans="1:13" x14ac:dyDescent="0.25">
      <c r="A2934" s="12" t="s">
        <v>82</v>
      </c>
      <c r="H2934" s="13"/>
      <c r="J2934" s="13"/>
      <c r="L2934" s="13"/>
      <c r="M2934" s="23"/>
    </row>
    <row r="2935" spans="1:13" x14ac:dyDescent="0.25">
      <c r="A2935" s="12" t="s">
        <v>83</v>
      </c>
      <c r="H2935" s="13"/>
      <c r="I2935" t="s">
        <v>84</v>
      </c>
      <c r="J2935" s="13"/>
      <c r="K2935" s="112">
        <v>0.04</v>
      </c>
      <c r="L2935" s="113"/>
      <c r="M2935" s="23">
        <f>K2935*12*I2912</f>
        <v>293.66399999999999</v>
      </c>
    </row>
    <row r="2936" spans="1:13" x14ac:dyDescent="0.25">
      <c r="A2936" s="114" t="s">
        <v>85</v>
      </c>
      <c r="B2936" s="115"/>
      <c r="C2936" s="115"/>
      <c r="D2936" s="115"/>
      <c r="E2936" s="115"/>
      <c r="F2936" s="115"/>
      <c r="G2936" s="115"/>
      <c r="H2936" s="116"/>
      <c r="J2936" s="13"/>
      <c r="K2936" s="108">
        <f>K2937+K2938+K2939</f>
        <v>0.78</v>
      </c>
      <c r="L2936" s="109"/>
      <c r="M2936" s="46">
        <f>M2937+M2938+M2939</f>
        <v>5726.4479999999994</v>
      </c>
    </row>
    <row r="2937" spans="1:13" x14ac:dyDescent="0.25">
      <c r="A2937" s="12" t="s">
        <v>86</v>
      </c>
      <c r="H2937" s="13"/>
      <c r="I2937" t="s">
        <v>81</v>
      </c>
      <c r="J2937" s="13"/>
      <c r="K2937" s="112">
        <v>0.28000000000000003</v>
      </c>
      <c r="L2937" s="113"/>
      <c r="M2937" s="23">
        <f>K2937*12*I2912</f>
        <v>2055.6480000000001</v>
      </c>
    </row>
    <row r="2938" spans="1:13" x14ac:dyDescent="0.25">
      <c r="A2938" s="12" t="s">
        <v>87</v>
      </c>
      <c r="H2938" s="13"/>
      <c r="I2938" t="s">
        <v>77</v>
      </c>
      <c r="J2938" s="13"/>
      <c r="K2938" s="112">
        <v>0.46</v>
      </c>
      <c r="L2938" s="113"/>
      <c r="M2938" s="23">
        <f>K2938*12*I2912</f>
        <v>3377.136</v>
      </c>
    </row>
    <row r="2939" spans="1:13" x14ac:dyDescent="0.25">
      <c r="A2939" s="12" t="s">
        <v>88</v>
      </c>
      <c r="H2939" s="13"/>
      <c r="I2939" t="s">
        <v>81</v>
      </c>
      <c r="J2939" s="13"/>
      <c r="K2939" s="138">
        <v>0.04</v>
      </c>
      <c r="L2939" s="139"/>
      <c r="M2939" s="21">
        <f>K2939*12*I2912</f>
        <v>293.66399999999999</v>
      </c>
    </row>
    <row r="2940" spans="1:13" ht="15.75" x14ac:dyDescent="0.25">
      <c r="A2940" s="85" t="s">
        <v>36</v>
      </c>
      <c r="B2940" s="86"/>
      <c r="C2940" s="86"/>
      <c r="D2940" s="86"/>
      <c r="E2940" s="86"/>
      <c r="F2940" s="86"/>
      <c r="G2940" s="86"/>
      <c r="H2940" s="87"/>
      <c r="I2940" s="34"/>
      <c r="J2940" s="32"/>
      <c r="K2940" s="88">
        <f>K2941+K2942+K2944+K2946+K2947</f>
        <v>2.13</v>
      </c>
      <c r="L2940" s="89"/>
      <c r="M2940" s="35">
        <f>M2941+M2942+M2944+M2946+M2947</f>
        <v>15637.608</v>
      </c>
    </row>
    <row r="2941" spans="1:13" x14ac:dyDescent="0.25">
      <c r="A2941" s="36" t="s">
        <v>89</v>
      </c>
      <c r="B2941" s="37"/>
      <c r="C2941" s="38"/>
      <c r="D2941" s="38"/>
      <c r="E2941" s="38"/>
      <c r="F2941" s="38"/>
      <c r="G2941" s="38"/>
      <c r="H2941" s="13"/>
      <c r="I2941" s="95" t="s">
        <v>38</v>
      </c>
      <c r="J2941" s="96"/>
      <c r="K2941" s="117">
        <v>0.56999999999999995</v>
      </c>
      <c r="L2941" s="118"/>
      <c r="M2941" s="23">
        <f>K2941*12*I2912</f>
        <v>4184.7119999999995</v>
      </c>
    </row>
    <row r="2942" spans="1:13" x14ac:dyDescent="0.25">
      <c r="A2942" s="36" t="s">
        <v>39</v>
      </c>
      <c r="B2942" s="37"/>
      <c r="C2942" s="38"/>
      <c r="D2942" s="38"/>
      <c r="E2942" s="38"/>
      <c r="F2942" s="38"/>
      <c r="G2942" s="38"/>
      <c r="H2942" s="13"/>
      <c r="I2942" s="95" t="s">
        <v>90</v>
      </c>
      <c r="J2942" s="96"/>
      <c r="K2942" s="97">
        <v>1.35</v>
      </c>
      <c r="L2942" s="98"/>
      <c r="M2942" s="23">
        <f>K2942*12*I2912</f>
        <v>9911.1600000000017</v>
      </c>
    </row>
    <row r="2943" spans="1:13" x14ac:dyDescent="0.25">
      <c r="A2943" s="36" t="s">
        <v>41</v>
      </c>
      <c r="B2943" s="37"/>
      <c r="C2943" s="38"/>
      <c r="D2943" s="38"/>
      <c r="E2943" s="38"/>
      <c r="F2943" s="38"/>
      <c r="G2943" s="38"/>
      <c r="H2943" s="13"/>
      <c r="I2943" s="39"/>
      <c r="J2943" s="15"/>
      <c r="K2943" s="40"/>
      <c r="L2943" s="41"/>
      <c r="M2943" s="23"/>
    </row>
    <row r="2944" spans="1:13" x14ac:dyDescent="0.25">
      <c r="A2944" s="36" t="s">
        <v>42</v>
      </c>
      <c r="B2944" s="37"/>
      <c r="C2944" s="38"/>
      <c r="D2944" s="38"/>
      <c r="E2944" s="38"/>
      <c r="F2944" s="38"/>
      <c r="G2944" s="38"/>
      <c r="H2944" s="13"/>
      <c r="I2944" s="95" t="s">
        <v>43</v>
      </c>
      <c r="J2944" s="96"/>
      <c r="K2944" s="97">
        <v>0.09</v>
      </c>
      <c r="L2944" s="98"/>
      <c r="M2944" s="23">
        <f>K2944*12*I2912</f>
        <v>660.74400000000003</v>
      </c>
    </row>
    <row r="2945" spans="1:13" x14ac:dyDescent="0.25">
      <c r="A2945" s="36" t="s">
        <v>44</v>
      </c>
      <c r="B2945" s="37"/>
      <c r="C2945" s="38"/>
      <c r="D2945" s="38"/>
      <c r="E2945" s="38"/>
      <c r="F2945" s="38"/>
      <c r="G2945" s="38"/>
      <c r="H2945" s="13"/>
      <c r="I2945" s="39"/>
      <c r="J2945" s="15"/>
      <c r="K2945" s="40"/>
      <c r="L2945" s="41"/>
      <c r="M2945" s="23"/>
    </row>
    <row r="2946" spans="1:13" x14ac:dyDescent="0.25">
      <c r="A2946" s="36" t="s">
        <v>45</v>
      </c>
      <c r="B2946" s="37"/>
      <c r="C2946" s="38"/>
      <c r="D2946" s="38"/>
      <c r="E2946" s="38"/>
      <c r="F2946" s="38"/>
      <c r="G2946" s="38"/>
      <c r="H2946" s="13"/>
      <c r="I2946" s="95" t="s">
        <v>43</v>
      </c>
      <c r="J2946" s="96"/>
      <c r="K2946" s="97">
        <v>0.06</v>
      </c>
      <c r="L2946" s="98"/>
      <c r="M2946" s="23">
        <f>K2946*12*I2912</f>
        <v>440.49599999999992</v>
      </c>
    </row>
    <row r="2947" spans="1:13" x14ac:dyDescent="0.25">
      <c r="A2947" s="42" t="s">
        <v>112</v>
      </c>
      <c r="B2947" s="37"/>
      <c r="C2947" s="38"/>
      <c r="D2947" s="38"/>
      <c r="E2947" s="38"/>
      <c r="F2947" s="38"/>
      <c r="G2947" s="38"/>
      <c r="H2947" s="13"/>
      <c r="I2947" s="95" t="s">
        <v>46</v>
      </c>
      <c r="J2947" s="96"/>
      <c r="K2947" s="99">
        <v>0.06</v>
      </c>
      <c r="L2947" s="100"/>
      <c r="M2947" s="21">
        <f>K2947*12*I2912</f>
        <v>440.49599999999992</v>
      </c>
    </row>
    <row r="2948" spans="1:13" ht="15.75" x14ac:dyDescent="0.25">
      <c r="A2948" s="85" t="s">
        <v>50</v>
      </c>
      <c r="B2948" s="86"/>
      <c r="C2948" s="86"/>
      <c r="D2948" s="86"/>
      <c r="E2948" s="86"/>
      <c r="F2948" s="86"/>
      <c r="G2948" s="86"/>
      <c r="H2948" s="87"/>
      <c r="I2948" s="34"/>
      <c r="J2948" s="32"/>
      <c r="K2948" s="101">
        <v>5.67</v>
      </c>
      <c r="L2948" s="102"/>
      <c r="M2948" s="35">
        <f>K2948*12*I2912</f>
        <v>41626.871999999988</v>
      </c>
    </row>
    <row r="2949" spans="1:13" x14ac:dyDescent="0.25">
      <c r="A2949" s="90" t="s">
        <v>59</v>
      </c>
      <c r="B2949" s="91"/>
      <c r="C2949" s="91"/>
      <c r="D2949" s="91"/>
      <c r="E2949" s="91"/>
      <c r="F2949" s="91"/>
      <c r="G2949" s="91"/>
      <c r="H2949" s="92"/>
      <c r="J2949" s="47"/>
      <c r="K2949" s="88">
        <f>K2918+K2922+K2926+K2929+K2948+K2940+K2923</f>
        <v>20.62</v>
      </c>
      <c r="L2949" s="89"/>
      <c r="M2949" s="21">
        <f>M2912+M2926+M2929+M2940+M2948+M2923</f>
        <v>151383.79199999996</v>
      </c>
    </row>
    <row r="2950" spans="1:13" x14ac:dyDescent="0.25">
      <c r="A2950" s="90" t="s">
        <v>60</v>
      </c>
      <c r="B2950" s="91"/>
      <c r="C2950" s="91"/>
      <c r="D2950" s="91"/>
      <c r="E2950" s="91"/>
      <c r="F2950" s="91"/>
      <c r="G2950" s="91"/>
      <c r="H2950" s="92"/>
      <c r="I2950" s="34"/>
      <c r="J2950" s="48"/>
      <c r="K2950" s="110">
        <v>19.02</v>
      </c>
      <c r="L2950" s="111"/>
      <c r="M2950" s="21">
        <f>K2950*12*I2912</f>
        <v>139637.23199999999</v>
      </c>
    </row>
    <row r="2951" spans="1:13" ht="15.75" x14ac:dyDescent="0.25">
      <c r="A2951" s="85" t="s">
        <v>61</v>
      </c>
      <c r="B2951" s="86"/>
      <c r="C2951" s="86"/>
      <c r="D2951" s="86"/>
      <c r="E2951" s="86"/>
      <c r="F2951" s="86"/>
      <c r="G2951" s="86"/>
      <c r="H2951" s="87"/>
      <c r="I2951" s="34"/>
      <c r="J2951" s="32"/>
      <c r="K2951" s="88">
        <v>3.45</v>
      </c>
      <c r="L2951" s="89"/>
      <c r="M2951" s="21">
        <f>K2951*12*I2912</f>
        <v>25328.52</v>
      </c>
    </row>
    <row r="2952" spans="1:13" ht="15.75" x14ac:dyDescent="0.25">
      <c r="A2952" s="85" t="s">
        <v>62</v>
      </c>
      <c r="B2952" s="86"/>
      <c r="C2952" s="86"/>
      <c r="D2952" s="86"/>
      <c r="E2952" s="86"/>
      <c r="F2952" s="86"/>
      <c r="G2952" s="86"/>
      <c r="H2952" s="87"/>
      <c r="I2952" s="34"/>
      <c r="J2952" s="32"/>
      <c r="K2952" s="88">
        <v>0.81</v>
      </c>
      <c r="L2952" s="89"/>
      <c r="M2952" s="21">
        <f>K2952*12*I2912</f>
        <v>5946.6959999999999</v>
      </c>
    </row>
    <row r="2953" spans="1:13" x14ac:dyDescent="0.25">
      <c r="A2953" s="90" t="s">
        <v>92</v>
      </c>
      <c r="B2953" s="91"/>
      <c r="C2953" s="91"/>
      <c r="D2953" s="91"/>
      <c r="E2953" s="91"/>
      <c r="F2953" s="91"/>
      <c r="G2953" s="91"/>
      <c r="H2953" s="92"/>
      <c r="I2953" s="34"/>
      <c r="J2953" s="32"/>
      <c r="K2953" s="93">
        <v>1.32</v>
      </c>
      <c r="L2953" s="94"/>
      <c r="M2953" s="21">
        <f>K2953*12*I2912</f>
        <v>9690.9119999999984</v>
      </c>
    </row>
    <row r="2954" spans="1:13" x14ac:dyDescent="0.25">
      <c r="A2954" s="54" t="s">
        <v>109</v>
      </c>
      <c r="B2954" s="55"/>
      <c r="C2954" s="55"/>
      <c r="D2954" s="55"/>
      <c r="E2954" s="55"/>
      <c r="F2954" s="55"/>
      <c r="G2954" s="55"/>
      <c r="H2954" s="56"/>
      <c r="I2954" s="34"/>
      <c r="J2954" s="32"/>
      <c r="K2954" s="88">
        <v>0</v>
      </c>
      <c r="L2954" s="89"/>
      <c r="M2954" s="21">
        <f>K2954*I2912*12</f>
        <v>0</v>
      </c>
    </row>
    <row r="2955" spans="1:13" ht="15.75" x14ac:dyDescent="0.25">
      <c r="A2955" s="49" t="s">
        <v>107</v>
      </c>
      <c r="B2955" s="50"/>
      <c r="C2955" s="50"/>
      <c r="D2955" s="50"/>
      <c r="E2955" s="50"/>
      <c r="F2955" s="50"/>
      <c r="G2955" s="50"/>
      <c r="H2955" s="51"/>
      <c r="I2955" s="34"/>
      <c r="J2955" s="32"/>
      <c r="K2955" s="88">
        <v>0</v>
      </c>
      <c r="L2955" s="89"/>
      <c r="M2955" s="21">
        <v>0</v>
      </c>
    </row>
    <row r="2956" spans="1:13" ht="15.75" x14ac:dyDescent="0.25">
      <c r="A2956" s="49" t="s">
        <v>63</v>
      </c>
      <c r="B2956" s="50"/>
      <c r="C2956" s="50"/>
      <c r="D2956" s="50"/>
      <c r="E2956" s="50"/>
      <c r="F2956" s="50"/>
      <c r="G2956" s="50"/>
      <c r="H2956" s="51"/>
      <c r="I2956" s="34"/>
      <c r="J2956" s="32"/>
      <c r="K2956" s="88">
        <v>0.06</v>
      </c>
      <c r="L2956" s="89"/>
      <c r="M2956" s="21">
        <f>K2956*12*I2912</f>
        <v>440.49599999999992</v>
      </c>
    </row>
    <row r="2957" spans="1:13" ht="15.75" x14ac:dyDescent="0.25">
      <c r="A2957" s="49" t="s">
        <v>64</v>
      </c>
      <c r="B2957" s="50"/>
      <c r="C2957" s="50"/>
      <c r="D2957" s="50"/>
      <c r="E2957" s="50"/>
      <c r="F2957" s="50"/>
      <c r="G2957" s="50"/>
      <c r="H2957" s="51"/>
      <c r="I2957" s="34"/>
      <c r="J2957" s="32"/>
      <c r="K2957" s="88">
        <v>0.15</v>
      </c>
      <c r="L2957" s="89"/>
      <c r="M2957" s="21">
        <f>K2957*12*I2912</f>
        <v>1101.2399999999998</v>
      </c>
    </row>
    <row r="2958" spans="1:13" x14ac:dyDescent="0.25">
      <c r="A2958" s="90" t="s">
        <v>65</v>
      </c>
      <c r="B2958" s="91"/>
      <c r="C2958" s="91"/>
      <c r="D2958" s="91"/>
      <c r="E2958" s="91"/>
      <c r="F2958" s="91"/>
      <c r="G2958" s="91"/>
      <c r="H2958" s="92"/>
      <c r="I2958" s="34"/>
      <c r="J2958" s="48"/>
      <c r="K2958" s="88">
        <f>K2949+K2951+K2952+K2953+K2950+K2954+K2955+K2956+K2957</f>
        <v>45.43</v>
      </c>
      <c r="L2958" s="89"/>
      <c r="M2958" s="21">
        <f>M2949+M2950+M2951+M2952+M2953+M2954+M2955+M2956+M2957</f>
        <v>333528.88799999998</v>
      </c>
    </row>
    <row r="2959" spans="1:13" x14ac:dyDescent="0.25">
      <c r="M2959" s="5"/>
    </row>
    <row r="2960" spans="1:13" x14ac:dyDescent="0.25">
      <c r="A2960" s="119" t="s">
        <v>0</v>
      </c>
      <c r="B2960" s="119"/>
      <c r="C2960" s="119"/>
      <c r="D2960" s="119"/>
      <c r="E2960" s="119"/>
      <c r="F2960" s="119"/>
      <c r="G2960" s="119"/>
      <c r="H2960" s="119"/>
      <c r="I2960" s="119"/>
      <c r="J2960" s="119"/>
      <c r="K2960" s="119"/>
      <c r="L2960" s="119"/>
      <c r="M2960" s="5"/>
    </row>
    <row r="2961" spans="1:13" x14ac:dyDescent="0.25">
      <c r="A2961" s="120" t="s">
        <v>1</v>
      </c>
      <c r="B2961" s="120"/>
      <c r="C2961" s="120"/>
      <c r="D2961" s="120"/>
      <c r="E2961" s="120"/>
      <c r="F2961" s="120"/>
      <c r="G2961" s="120"/>
      <c r="H2961" s="120"/>
      <c r="I2961" s="120"/>
      <c r="J2961" s="120"/>
      <c r="K2961" s="120"/>
      <c r="L2961" s="120"/>
      <c r="M2961" s="120"/>
    </row>
    <row r="2962" spans="1:13" x14ac:dyDescent="0.25">
      <c r="A2962" s="121" t="s">
        <v>161</v>
      </c>
      <c r="B2962" s="121"/>
      <c r="C2962" s="121"/>
      <c r="D2962" s="121"/>
      <c r="E2962" s="121"/>
      <c r="F2962" s="121"/>
      <c r="G2962" s="121"/>
      <c r="H2962" s="121"/>
      <c r="I2962" s="121"/>
      <c r="J2962" s="121"/>
      <c r="K2962" s="121"/>
      <c r="L2962" s="121"/>
      <c r="M2962" s="121"/>
    </row>
    <row r="2963" spans="1:13" x14ac:dyDescent="0.25">
      <c r="A2963" s="6"/>
      <c r="B2963" s="7"/>
      <c r="C2963" s="7" t="s">
        <v>3</v>
      </c>
      <c r="D2963" s="7"/>
      <c r="E2963" s="7"/>
      <c r="F2963" s="7"/>
      <c r="G2963" s="7"/>
      <c r="H2963" s="8"/>
      <c r="I2963" s="7" t="s">
        <v>4</v>
      </c>
      <c r="J2963" s="8"/>
      <c r="K2963" s="9" t="s">
        <v>5</v>
      </c>
      <c r="L2963" s="10"/>
      <c r="M2963" s="11"/>
    </row>
    <row r="2964" spans="1:13" x14ac:dyDescent="0.25">
      <c r="A2964" s="12"/>
      <c r="B2964" s="2"/>
      <c r="C2964" s="2"/>
      <c r="D2964" s="2"/>
      <c r="E2964" s="2"/>
      <c r="F2964" s="2"/>
      <c r="G2964" s="2"/>
      <c r="H2964" s="13"/>
      <c r="I2964" s="2"/>
      <c r="J2964" s="13"/>
      <c r="K2964" s="14" t="s">
        <v>7</v>
      </c>
      <c r="L2964" s="15"/>
      <c r="M2964" s="16" t="s">
        <v>8</v>
      </c>
    </row>
    <row r="2965" spans="1:13" x14ac:dyDescent="0.25">
      <c r="A2965" s="17"/>
      <c r="B2965" s="18"/>
      <c r="C2965" s="18"/>
      <c r="D2965" s="18"/>
      <c r="E2965" s="18"/>
      <c r="F2965" s="18"/>
      <c r="G2965" s="18"/>
      <c r="H2965" s="19"/>
      <c r="I2965" s="122" t="s">
        <v>9</v>
      </c>
      <c r="J2965" s="123"/>
      <c r="K2965" s="18" t="s">
        <v>10</v>
      </c>
      <c r="L2965" s="19"/>
      <c r="M2965" s="20" t="s">
        <v>11</v>
      </c>
    </row>
    <row r="2966" spans="1:13" x14ac:dyDescent="0.25">
      <c r="A2966" s="90"/>
      <c r="B2966" s="91"/>
      <c r="C2966" s="91"/>
      <c r="D2966" s="91"/>
      <c r="E2966" s="91"/>
      <c r="F2966" s="91"/>
      <c r="G2966" s="91"/>
      <c r="H2966" s="92"/>
      <c r="I2966" s="124">
        <v>944.9</v>
      </c>
      <c r="J2966" s="125"/>
      <c r="K2966" s="126">
        <f>K2972+K2976</f>
        <v>8.98</v>
      </c>
      <c r="L2966" s="145"/>
      <c r="M2966" s="21">
        <f>M2972+M2976</f>
        <v>101822.424</v>
      </c>
    </row>
    <row r="2967" spans="1:13" x14ac:dyDescent="0.25">
      <c r="A2967" s="22" t="s">
        <v>13</v>
      </c>
      <c r="F2967" s="2"/>
      <c r="H2967" s="13"/>
      <c r="J2967" s="13"/>
      <c r="L2967" s="13"/>
      <c r="M2967" s="23"/>
    </row>
    <row r="2968" spans="1:13" x14ac:dyDescent="0.25">
      <c r="A2968" s="22" t="s">
        <v>14</v>
      </c>
      <c r="F2968" s="2"/>
      <c r="H2968" s="13"/>
      <c r="J2968" s="13"/>
      <c r="L2968" s="13"/>
      <c r="M2968" s="23"/>
    </row>
    <row r="2969" spans="1:13" x14ac:dyDescent="0.25">
      <c r="A2969" s="24" t="s">
        <v>15</v>
      </c>
      <c r="B2969" s="25"/>
      <c r="C2969" s="25"/>
      <c r="D2969" s="25"/>
      <c r="E2969" s="25"/>
      <c r="F2969" s="26"/>
      <c r="G2969" s="25"/>
      <c r="H2969" s="27"/>
      <c r="J2969" s="13"/>
      <c r="L2969" s="13"/>
      <c r="M2969" s="23"/>
    </row>
    <row r="2970" spans="1:13" x14ac:dyDescent="0.25">
      <c r="A2970" s="24" t="s">
        <v>16</v>
      </c>
      <c r="B2970" s="25"/>
      <c r="C2970" s="25"/>
      <c r="D2970" s="25"/>
      <c r="E2970" s="25"/>
      <c r="F2970" s="26"/>
      <c r="G2970" s="25"/>
      <c r="H2970" s="27"/>
      <c r="J2970" s="13"/>
      <c r="L2970" s="13"/>
      <c r="M2970" s="23"/>
    </row>
    <row r="2971" spans="1:13" x14ac:dyDescent="0.25">
      <c r="A2971" s="24" t="s">
        <v>68</v>
      </c>
      <c r="B2971" s="25"/>
      <c r="C2971" s="25"/>
      <c r="D2971" s="25"/>
      <c r="E2971" s="25"/>
      <c r="F2971" s="26"/>
      <c r="G2971" s="25"/>
      <c r="H2971" s="27"/>
      <c r="J2971" s="13"/>
      <c r="L2971" s="13"/>
      <c r="M2971" s="23"/>
    </row>
    <row r="2972" spans="1:13" x14ac:dyDescent="0.25">
      <c r="A2972" s="24"/>
      <c r="B2972" s="25"/>
      <c r="C2972" s="25"/>
      <c r="D2972" s="25"/>
      <c r="E2972" s="25"/>
      <c r="F2972" s="26"/>
      <c r="G2972" s="25"/>
      <c r="H2972" s="27"/>
      <c r="J2972" s="13"/>
      <c r="K2972" s="112">
        <v>4.93</v>
      </c>
      <c r="L2972" s="113"/>
      <c r="M2972" s="23">
        <f>K2972*I2966*12</f>
        <v>55900.284</v>
      </c>
    </row>
    <row r="2973" spans="1:13" x14ac:dyDescent="0.25">
      <c r="A2973" s="22" t="s">
        <v>22</v>
      </c>
      <c r="B2973" s="25"/>
      <c r="C2973" s="25"/>
      <c r="D2973" s="25"/>
      <c r="E2973" s="25"/>
      <c r="F2973" s="26"/>
      <c r="G2973" s="25"/>
      <c r="H2973" s="27"/>
      <c r="J2973" s="13"/>
      <c r="L2973" s="13"/>
      <c r="M2973" s="23"/>
    </row>
    <row r="2974" spans="1:13" x14ac:dyDescent="0.25">
      <c r="A2974" s="24" t="s">
        <v>23</v>
      </c>
      <c r="B2974" s="25"/>
      <c r="C2974" s="25"/>
      <c r="D2974" s="25"/>
      <c r="E2974" s="25"/>
      <c r="F2974" s="26"/>
      <c r="G2974" s="25"/>
      <c r="H2974" s="27"/>
      <c r="J2974" s="13"/>
      <c r="L2974" s="13"/>
      <c r="M2974" s="23"/>
    </row>
    <row r="2975" spans="1:13" x14ac:dyDescent="0.25">
      <c r="A2975" s="24" t="s">
        <v>69</v>
      </c>
      <c r="B2975" s="25"/>
      <c r="C2975" s="25"/>
      <c r="D2975" s="25"/>
      <c r="E2975" s="25"/>
      <c r="F2975" s="26"/>
      <c r="G2975" s="25"/>
      <c r="H2975" s="27"/>
      <c r="J2975" s="13"/>
      <c r="L2975" s="13"/>
      <c r="M2975" s="23"/>
    </row>
    <row r="2976" spans="1:13" x14ac:dyDescent="0.25">
      <c r="A2976" s="24"/>
      <c r="B2976" s="25"/>
      <c r="C2976" s="25"/>
      <c r="D2976" s="25"/>
      <c r="E2976" s="25"/>
      <c r="F2976" s="26"/>
      <c r="G2976" s="25"/>
      <c r="H2976" s="27"/>
      <c r="I2976" s="17"/>
      <c r="J2976" s="19"/>
      <c r="K2976" s="138">
        <v>4.05</v>
      </c>
      <c r="L2976" s="139"/>
      <c r="M2976" s="21">
        <f>K2976*I2966*12</f>
        <v>45922.14</v>
      </c>
    </row>
    <row r="2977" spans="1:13" x14ac:dyDescent="0.25">
      <c r="A2977" s="128" t="s">
        <v>28</v>
      </c>
      <c r="B2977" s="129"/>
      <c r="C2977" s="129"/>
      <c r="D2977" s="129"/>
      <c r="E2977" s="129"/>
      <c r="F2977" s="129"/>
      <c r="G2977" s="129"/>
      <c r="H2977" s="130"/>
      <c r="I2977" s="2" t="s">
        <v>29</v>
      </c>
      <c r="J2977" s="13"/>
      <c r="K2977" s="2"/>
      <c r="L2977" s="13"/>
      <c r="M2977" s="23"/>
    </row>
    <row r="2978" spans="1:13" x14ac:dyDescent="0.25">
      <c r="A2978" s="12"/>
      <c r="B2978" s="2"/>
      <c r="C2978" s="2"/>
      <c r="D2978" s="2"/>
      <c r="E2978" s="2"/>
      <c r="F2978" s="2"/>
      <c r="G2978" s="2"/>
      <c r="H2978" s="13"/>
      <c r="I2978" s="2" t="s">
        <v>30</v>
      </c>
      <c r="J2978" s="13"/>
      <c r="K2978" s="2"/>
      <c r="L2978" s="13"/>
      <c r="M2978" s="23"/>
    </row>
    <row r="2979" spans="1:13" x14ac:dyDescent="0.25">
      <c r="A2979" s="12"/>
      <c r="B2979" s="2"/>
      <c r="C2979" s="2"/>
      <c r="D2979" s="2"/>
      <c r="E2979" s="2"/>
      <c r="F2979" s="2"/>
      <c r="G2979" s="2"/>
      <c r="H2979" s="13"/>
      <c r="I2979" s="2" t="s">
        <v>31</v>
      </c>
      <c r="J2979" s="13"/>
      <c r="K2979" s="108">
        <v>1.1200000000000001</v>
      </c>
      <c r="L2979" s="109"/>
      <c r="M2979" s="23">
        <f>K2979*12*I2966</f>
        <v>12699.456</v>
      </c>
    </row>
    <row r="2980" spans="1:13" x14ac:dyDescent="0.25">
      <c r="A2980" s="12"/>
      <c r="B2980" s="2"/>
      <c r="C2980" s="2"/>
      <c r="D2980" s="2"/>
      <c r="E2980" s="2"/>
      <c r="F2980" s="2"/>
      <c r="G2980" s="2"/>
      <c r="H2980" s="13"/>
      <c r="I2980" s="2" t="s">
        <v>32</v>
      </c>
      <c r="J2980" s="13"/>
      <c r="K2980" s="2"/>
      <c r="L2980" s="13"/>
      <c r="M2980" s="23"/>
    </row>
    <row r="2981" spans="1:13" x14ac:dyDescent="0.25">
      <c r="A2981" s="17"/>
      <c r="B2981" s="18"/>
      <c r="C2981" s="18"/>
      <c r="D2981" s="18"/>
      <c r="E2981" s="18"/>
      <c r="F2981" s="18"/>
      <c r="G2981" s="18"/>
      <c r="H2981" s="19"/>
      <c r="I2981" s="18" t="s">
        <v>33</v>
      </c>
      <c r="J2981" s="19"/>
      <c r="K2981" s="18"/>
      <c r="L2981" s="19"/>
      <c r="M2981" s="21"/>
    </row>
    <row r="2982" spans="1:13" x14ac:dyDescent="0.25">
      <c r="A2982" s="90" t="s">
        <v>34</v>
      </c>
      <c r="B2982" s="91"/>
      <c r="C2982" s="91"/>
      <c r="D2982" s="91"/>
      <c r="E2982" s="91"/>
      <c r="F2982" s="91"/>
      <c r="G2982" s="91"/>
      <c r="H2982" s="92"/>
      <c r="I2982" s="31" t="s">
        <v>46</v>
      </c>
      <c r="J2982" s="32"/>
      <c r="K2982" s="88">
        <v>2.2999999999999998</v>
      </c>
      <c r="L2982" s="89"/>
      <c r="M2982" s="33">
        <f>K2982*12*I2966</f>
        <v>26079.239999999998</v>
      </c>
    </row>
    <row r="2983" spans="1:13" ht="15.75" x14ac:dyDescent="0.25">
      <c r="A2983" s="85" t="s">
        <v>36</v>
      </c>
      <c r="B2983" s="86"/>
      <c r="C2983" s="86"/>
      <c r="D2983" s="86"/>
      <c r="E2983" s="86"/>
      <c r="F2983" s="86"/>
      <c r="G2983" s="86"/>
      <c r="H2983" s="87"/>
      <c r="I2983" s="34"/>
      <c r="J2983" s="32"/>
      <c r="K2983" s="88">
        <f>K2984+K2985+K2987+K2989+K2990</f>
        <v>2.13</v>
      </c>
      <c r="L2983" s="89"/>
      <c r="M2983" s="35">
        <f>M2984+M2985+M2987+M2989+M2990</f>
        <v>24151.644000000004</v>
      </c>
    </row>
    <row r="2984" spans="1:13" x14ac:dyDescent="0.25">
      <c r="A2984" s="36" t="s">
        <v>89</v>
      </c>
      <c r="B2984" s="37"/>
      <c r="C2984" s="38"/>
      <c r="D2984" s="38"/>
      <c r="E2984" s="38"/>
      <c r="F2984" s="38"/>
      <c r="G2984" s="38"/>
      <c r="H2984" s="13"/>
      <c r="I2984" s="95" t="s">
        <v>38</v>
      </c>
      <c r="J2984" s="96"/>
      <c r="K2984" s="117">
        <v>0.56999999999999995</v>
      </c>
      <c r="L2984" s="118"/>
      <c r="M2984" s="23">
        <f>K2984*12*I2966</f>
        <v>6463.116</v>
      </c>
    </row>
    <row r="2985" spans="1:13" x14ac:dyDescent="0.25">
      <c r="A2985" s="36" t="s">
        <v>39</v>
      </c>
      <c r="B2985" s="37"/>
      <c r="C2985" s="38"/>
      <c r="D2985" s="38"/>
      <c r="E2985" s="38"/>
      <c r="F2985" s="38"/>
      <c r="G2985" s="38"/>
      <c r="H2985" s="13"/>
      <c r="I2985" s="95" t="s">
        <v>90</v>
      </c>
      <c r="J2985" s="96"/>
      <c r="K2985" s="97">
        <v>1.35</v>
      </c>
      <c r="L2985" s="98"/>
      <c r="M2985" s="23">
        <f>K2985*12*I2966</f>
        <v>15307.380000000003</v>
      </c>
    </row>
    <row r="2986" spans="1:13" x14ac:dyDescent="0.25">
      <c r="A2986" s="36" t="s">
        <v>41</v>
      </c>
      <c r="B2986" s="37"/>
      <c r="C2986" s="38"/>
      <c r="D2986" s="38"/>
      <c r="E2986" s="38"/>
      <c r="F2986" s="38"/>
      <c r="G2986" s="38"/>
      <c r="H2986" s="13"/>
      <c r="I2986" s="39"/>
      <c r="J2986" s="15"/>
      <c r="K2986" s="40"/>
      <c r="L2986" s="41"/>
      <c r="M2986" s="23"/>
    </row>
    <row r="2987" spans="1:13" x14ac:dyDescent="0.25">
      <c r="A2987" s="36" t="s">
        <v>42</v>
      </c>
      <c r="B2987" s="37"/>
      <c r="C2987" s="38"/>
      <c r="D2987" s="38"/>
      <c r="E2987" s="38"/>
      <c r="F2987" s="38"/>
      <c r="G2987" s="38"/>
      <c r="H2987" s="13"/>
      <c r="I2987" s="95" t="s">
        <v>43</v>
      </c>
      <c r="J2987" s="96"/>
      <c r="K2987" s="97">
        <v>0.09</v>
      </c>
      <c r="L2987" s="98"/>
      <c r="M2987" s="23">
        <f>K2987*12*I2966</f>
        <v>1020.4920000000001</v>
      </c>
    </row>
    <row r="2988" spans="1:13" x14ac:dyDescent="0.25">
      <c r="A2988" s="36" t="s">
        <v>44</v>
      </c>
      <c r="B2988" s="37"/>
      <c r="C2988" s="38"/>
      <c r="D2988" s="38"/>
      <c r="E2988" s="38"/>
      <c r="F2988" s="38"/>
      <c r="G2988" s="38"/>
      <c r="H2988" s="13"/>
      <c r="I2988" s="39"/>
      <c r="J2988" s="15"/>
      <c r="K2988" s="40"/>
      <c r="L2988" s="41"/>
      <c r="M2988" s="23"/>
    </row>
    <row r="2989" spans="1:13" x14ac:dyDescent="0.25">
      <c r="A2989" s="36" t="s">
        <v>45</v>
      </c>
      <c r="B2989" s="37"/>
      <c r="C2989" s="38"/>
      <c r="D2989" s="38"/>
      <c r="E2989" s="38"/>
      <c r="F2989" s="38"/>
      <c r="G2989" s="38"/>
      <c r="H2989" s="13"/>
      <c r="I2989" s="95" t="s">
        <v>43</v>
      </c>
      <c r="J2989" s="96"/>
      <c r="K2989" s="97">
        <v>0.06</v>
      </c>
      <c r="L2989" s="98"/>
      <c r="M2989" s="23">
        <f>K2989*12*I2966</f>
        <v>680.32799999999997</v>
      </c>
    </row>
    <row r="2990" spans="1:13" x14ac:dyDescent="0.25">
      <c r="A2990" s="42" t="s">
        <v>112</v>
      </c>
      <c r="B2990" s="37"/>
      <c r="C2990" s="38"/>
      <c r="D2990" s="38"/>
      <c r="E2990" s="38"/>
      <c r="F2990" s="38"/>
      <c r="G2990" s="38"/>
      <c r="H2990" s="13"/>
      <c r="I2990" s="95" t="s">
        <v>46</v>
      </c>
      <c r="J2990" s="96"/>
      <c r="K2990" s="99">
        <v>0.06</v>
      </c>
      <c r="L2990" s="100"/>
      <c r="M2990" s="21">
        <f>K2990*12*I2966</f>
        <v>680.32799999999997</v>
      </c>
    </row>
    <row r="2991" spans="1:13" ht="15.75" x14ac:dyDescent="0.25">
      <c r="A2991" s="85" t="s">
        <v>50</v>
      </c>
      <c r="B2991" s="86"/>
      <c r="C2991" s="86"/>
      <c r="D2991" s="86"/>
      <c r="E2991" s="86"/>
      <c r="F2991" s="86"/>
      <c r="G2991" s="86"/>
      <c r="H2991" s="87"/>
      <c r="I2991" s="34"/>
      <c r="J2991" s="32"/>
      <c r="K2991" s="101">
        <v>5.54</v>
      </c>
      <c r="L2991" s="102"/>
      <c r="M2991" s="35">
        <f>K2991*12*I2966</f>
        <v>62816.952000000005</v>
      </c>
    </row>
    <row r="2992" spans="1:13" x14ac:dyDescent="0.25">
      <c r="A2992" s="90" t="s">
        <v>59</v>
      </c>
      <c r="B2992" s="91"/>
      <c r="C2992" s="91"/>
      <c r="D2992" s="91"/>
      <c r="E2992" s="91"/>
      <c r="F2992" s="91"/>
      <c r="G2992" s="91"/>
      <c r="H2992" s="92"/>
      <c r="J2992" s="47"/>
      <c r="K2992" s="88">
        <f>K2972+K2976+K2979+K2982+K2991+K2983</f>
        <v>20.07</v>
      </c>
      <c r="L2992" s="89"/>
      <c r="M2992" s="21">
        <f>M2966++M2979+M2982+M2983+M2991</f>
        <v>227569.71600000001</v>
      </c>
    </row>
    <row r="2993" spans="1:13" x14ac:dyDescent="0.25">
      <c r="A2993" s="90" t="s">
        <v>60</v>
      </c>
      <c r="B2993" s="91"/>
      <c r="C2993" s="91"/>
      <c r="D2993" s="91"/>
      <c r="E2993" s="91"/>
      <c r="F2993" s="91"/>
      <c r="G2993" s="91"/>
      <c r="H2993" s="92"/>
      <c r="I2993" s="34"/>
      <c r="J2993" s="48"/>
      <c r="K2993" s="110">
        <v>6.87</v>
      </c>
      <c r="L2993" s="111"/>
      <c r="M2993" s="21">
        <f>K2993*12*I2966</f>
        <v>77897.555999999997</v>
      </c>
    </row>
    <row r="2994" spans="1:13" ht="15.75" x14ac:dyDescent="0.25">
      <c r="A2994" s="85" t="s">
        <v>61</v>
      </c>
      <c r="B2994" s="86"/>
      <c r="C2994" s="86"/>
      <c r="D2994" s="86"/>
      <c r="E2994" s="86"/>
      <c r="F2994" s="86"/>
      <c r="G2994" s="86"/>
      <c r="H2994" s="87"/>
      <c r="I2994" s="34"/>
      <c r="J2994" s="32"/>
      <c r="K2994" s="88">
        <v>3.45</v>
      </c>
      <c r="L2994" s="89"/>
      <c r="M2994" s="21">
        <f>K2994*12*I2966</f>
        <v>39118.860000000008</v>
      </c>
    </row>
    <row r="2995" spans="1:13" ht="15.75" x14ac:dyDescent="0.25">
      <c r="A2995" s="85" t="s">
        <v>62</v>
      </c>
      <c r="B2995" s="86"/>
      <c r="C2995" s="86"/>
      <c r="D2995" s="86"/>
      <c r="E2995" s="86"/>
      <c r="F2995" s="86"/>
      <c r="G2995" s="86"/>
      <c r="H2995" s="87"/>
      <c r="I2995" s="34"/>
      <c r="J2995" s="32"/>
      <c r="K2995" s="88">
        <v>0.81</v>
      </c>
      <c r="L2995" s="89"/>
      <c r="M2995" s="21">
        <f>K2995*12*I2966</f>
        <v>9184.4279999999999</v>
      </c>
    </row>
    <row r="2996" spans="1:13" x14ac:dyDescent="0.25">
      <c r="A2996" s="90" t="s">
        <v>92</v>
      </c>
      <c r="B2996" s="91"/>
      <c r="C2996" s="91"/>
      <c r="D2996" s="91"/>
      <c r="E2996" s="91"/>
      <c r="F2996" s="91"/>
      <c r="G2996" s="91"/>
      <c r="H2996" s="92"/>
      <c r="I2996" s="34"/>
      <c r="J2996" s="32"/>
      <c r="K2996" s="93">
        <v>1.32</v>
      </c>
      <c r="L2996" s="94"/>
      <c r="M2996" s="21">
        <f>K2996*12*I2966</f>
        <v>14967.216</v>
      </c>
    </row>
    <row r="2997" spans="1:13" x14ac:dyDescent="0.25">
      <c r="A2997" s="54" t="s">
        <v>109</v>
      </c>
      <c r="B2997" s="55"/>
      <c r="C2997" s="55"/>
      <c r="D2997" s="55"/>
      <c r="E2997" s="55"/>
      <c r="F2997" s="55"/>
      <c r="G2997" s="55"/>
      <c r="H2997" s="56"/>
      <c r="I2997" s="34"/>
      <c r="J2997" s="32"/>
      <c r="K2997" s="88">
        <v>0</v>
      </c>
      <c r="L2997" s="89"/>
      <c r="M2997" s="21">
        <f>K2997*I2966*12</f>
        <v>0</v>
      </c>
    </row>
    <row r="2998" spans="1:13" ht="15.75" x14ac:dyDescent="0.25">
      <c r="A2998" s="49" t="s">
        <v>107</v>
      </c>
      <c r="B2998" s="50"/>
      <c r="C2998" s="50"/>
      <c r="D2998" s="50"/>
      <c r="E2998" s="50"/>
      <c r="F2998" s="50"/>
      <c r="G2998" s="50"/>
      <c r="H2998" s="51"/>
      <c r="I2998" s="34"/>
      <c r="J2998" s="32"/>
      <c r="K2998" s="88">
        <v>0</v>
      </c>
      <c r="L2998" s="89"/>
      <c r="M2998" s="21">
        <v>0</v>
      </c>
    </row>
    <row r="2999" spans="1:13" ht="15.75" x14ac:dyDescent="0.25">
      <c r="A2999" s="49" t="s">
        <v>63</v>
      </c>
      <c r="B2999" s="50"/>
      <c r="C2999" s="50"/>
      <c r="D2999" s="50"/>
      <c r="E2999" s="50"/>
      <c r="F2999" s="50"/>
      <c r="G2999" s="50"/>
      <c r="H2999" s="51"/>
      <c r="I2999" s="34"/>
      <c r="J2999" s="32"/>
      <c r="K2999" s="88">
        <v>0.06</v>
      </c>
      <c r="L2999" s="89"/>
      <c r="M2999" s="21">
        <f>K2999*12*I2966</f>
        <v>680.32799999999997</v>
      </c>
    </row>
    <row r="3000" spans="1:13" ht="15.75" x14ac:dyDescent="0.25">
      <c r="A3000" s="49" t="s">
        <v>64</v>
      </c>
      <c r="B3000" s="50"/>
      <c r="C3000" s="50"/>
      <c r="D3000" s="50"/>
      <c r="E3000" s="50"/>
      <c r="F3000" s="50"/>
      <c r="G3000" s="50"/>
      <c r="H3000" s="51"/>
      <c r="I3000" s="34"/>
      <c r="J3000" s="32"/>
      <c r="K3000" s="88">
        <v>0.14000000000000001</v>
      </c>
      <c r="L3000" s="89"/>
      <c r="M3000" s="21">
        <f>K3000*12*I2966</f>
        <v>1587.432</v>
      </c>
    </row>
    <row r="3001" spans="1:13" x14ac:dyDescent="0.25">
      <c r="A3001" s="90" t="s">
        <v>65</v>
      </c>
      <c r="B3001" s="91"/>
      <c r="C3001" s="91"/>
      <c r="D3001" s="91"/>
      <c r="E3001" s="91"/>
      <c r="F3001" s="91"/>
      <c r="G3001" s="91"/>
      <c r="H3001" s="92"/>
      <c r="I3001" s="34"/>
      <c r="J3001" s="48"/>
      <c r="K3001" s="88">
        <f>K2992+K2994+K2995+K2996+K2993+K2997+K2998+K2999+K3000</f>
        <v>32.72</v>
      </c>
      <c r="L3001" s="89"/>
      <c r="M3001" s="21">
        <f>M2992+M2993+M2994+M2995+M2996+M2997+M2998+M2999+M3000</f>
        <v>371005.53599999996</v>
      </c>
    </row>
    <row r="3002" spans="1:13" x14ac:dyDescent="0.25">
      <c r="M3002" s="5"/>
    </row>
    <row r="3003" spans="1:13" x14ac:dyDescent="0.25">
      <c r="M3003" s="5"/>
    </row>
    <row r="3004" spans="1:13" x14ac:dyDescent="0.25">
      <c r="A3004" s="119" t="s">
        <v>0</v>
      </c>
      <c r="B3004" s="119"/>
      <c r="C3004" s="119"/>
      <c r="D3004" s="119"/>
      <c r="E3004" s="119"/>
      <c r="F3004" s="119"/>
      <c r="G3004" s="119"/>
      <c r="H3004" s="119"/>
      <c r="I3004" s="119"/>
      <c r="J3004" s="119"/>
      <c r="K3004" s="119"/>
      <c r="L3004" s="119"/>
      <c r="M3004" s="5"/>
    </row>
    <row r="3005" spans="1:13" x14ac:dyDescent="0.25">
      <c r="A3005" s="120" t="s">
        <v>1</v>
      </c>
      <c r="B3005" s="120"/>
      <c r="C3005" s="120"/>
      <c r="D3005" s="120"/>
      <c r="E3005" s="120"/>
      <c r="F3005" s="120"/>
      <c r="G3005" s="120"/>
      <c r="H3005" s="120"/>
      <c r="I3005" s="120"/>
      <c r="J3005" s="120"/>
      <c r="K3005" s="120"/>
      <c r="L3005" s="120"/>
      <c r="M3005" s="120"/>
    </row>
    <row r="3006" spans="1:13" x14ac:dyDescent="0.25">
      <c r="A3006" s="121" t="s">
        <v>162</v>
      </c>
      <c r="B3006" s="121"/>
      <c r="C3006" s="121"/>
      <c r="D3006" s="121"/>
      <c r="E3006" s="121"/>
      <c r="F3006" s="121"/>
      <c r="G3006" s="121"/>
      <c r="H3006" s="121"/>
      <c r="I3006" s="121"/>
      <c r="J3006" s="121"/>
      <c r="K3006" s="121"/>
      <c r="L3006" s="121"/>
      <c r="M3006" s="121"/>
    </row>
    <row r="3007" spans="1:13" x14ac:dyDescent="0.25">
      <c r="A3007" s="6"/>
      <c r="B3007" s="7"/>
      <c r="C3007" s="7" t="s">
        <v>3</v>
      </c>
      <c r="D3007" s="7"/>
      <c r="E3007" s="7"/>
      <c r="F3007" s="7"/>
      <c r="G3007" s="7"/>
      <c r="H3007" s="8"/>
      <c r="I3007" s="7" t="s">
        <v>4</v>
      </c>
      <c r="J3007" s="8"/>
      <c r="K3007" s="9" t="s">
        <v>5</v>
      </c>
      <c r="L3007" s="10"/>
      <c r="M3007" s="11"/>
    </row>
    <row r="3008" spans="1:13" x14ac:dyDescent="0.25">
      <c r="A3008" s="12"/>
      <c r="B3008" s="2"/>
      <c r="C3008" s="2"/>
      <c r="D3008" s="2"/>
      <c r="E3008" s="2"/>
      <c r="F3008" s="2"/>
      <c r="G3008" s="2"/>
      <c r="H3008" s="13"/>
      <c r="I3008" s="2"/>
      <c r="J3008" s="13"/>
      <c r="K3008" s="14" t="s">
        <v>7</v>
      </c>
      <c r="L3008" s="15"/>
      <c r="M3008" s="16" t="s">
        <v>8</v>
      </c>
    </row>
    <row r="3009" spans="1:13" x14ac:dyDescent="0.25">
      <c r="A3009" s="17"/>
      <c r="B3009" s="18"/>
      <c r="C3009" s="18"/>
      <c r="D3009" s="18"/>
      <c r="E3009" s="18"/>
      <c r="F3009" s="18"/>
      <c r="G3009" s="18"/>
      <c r="H3009" s="19"/>
      <c r="I3009" s="122" t="s">
        <v>9</v>
      </c>
      <c r="J3009" s="123"/>
      <c r="K3009" s="18" t="s">
        <v>10</v>
      </c>
      <c r="L3009" s="19"/>
      <c r="M3009" s="20" t="s">
        <v>11</v>
      </c>
    </row>
    <row r="3010" spans="1:13" x14ac:dyDescent="0.25">
      <c r="A3010" s="90" t="s">
        <v>12</v>
      </c>
      <c r="B3010" s="91"/>
      <c r="C3010" s="91"/>
      <c r="D3010" s="91"/>
      <c r="E3010" s="91"/>
      <c r="F3010" s="91"/>
      <c r="G3010" s="91"/>
      <c r="H3010" s="92"/>
      <c r="I3010" s="124">
        <v>159.1</v>
      </c>
      <c r="J3010" s="125"/>
      <c r="K3010" s="126">
        <f>K3016+K3023</f>
        <v>8.98</v>
      </c>
      <c r="L3010" s="145"/>
      <c r="M3010" s="21">
        <f>M3016+M3023</f>
        <v>17144.615999999998</v>
      </c>
    </row>
    <row r="3011" spans="1:13" x14ac:dyDescent="0.25">
      <c r="A3011" s="22" t="s">
        <v>13</v>
      </c>
      <c r="F3011" s="2"/>
      <c r="H3011" s="13"/>
      <c r="J3011" s="13"/>
      <c r="L3011" s="13"/>
      <c r="M3011" s="23"/>
    </row>
    <row r="3012" spans="1:13" x14ac:dyDescent="0.25">
      <c r="A3012" s="22" t="s">
        <v>14</v>
      </c>
      <c r="F3012" s="2"/>
      <c r="H3012" s="13"/>
      <c r="J3012" s="13"/>
      <c r="L3012" s="13"/>
      <c r="M3012" s="23"/>
    </row>
    <row r="3013" spans="1:13" x14ac:dyDescent="0.25">
      <c r="A3013" s="24" t="s">
        <v>15</v>
      </c>
      <c r="B3013" s="25"/>
      <c r="C3013" s="25"/>
      <c r="D3013" s="25"/>
      <c r="E3013" s="25"/>
      <c r="F3013" s="26"/>
      <c r="G3013" s="25"/>
      <c r="H3013" s="27"/>
      <c r="J3013" s="13"/>
      <c r="L3013" s="13"/>
      <c r="M3013" s="23"/>
    </row>
    <row r="3014" spans="1:13" x14ac:dyDescent="0.25">
      <c r="A3014" s="24" t="s">
        <v>16</v>
      </c>
      <c r="B3014" s="25"/>
      <c r="C3014" s="25"/>
      <c r="D3014" s="25"/>
      <c r="E3014" s="25"/>
      <c r="F3014" s="26"/>
      <c r="G3014" s="25"/>
      <c r="H3014" s="27"/>
      <c r="J3014" s="13"/>
      <c r="L3014" s="13"/>
      <c r="M3014" s="23"/>
    </row>
    <row r="3015" spans="1:13" x14ac:dyDescent="0.25">
      <c r="A3015" s="24" t="s">
        <v>17</v>
      </c>
      <c r="B3015" s="25"/>
      <c r="C3015" s="25"/>
      <c r="D3015" s="25"/>
      <c r="E3015" s="25"/>
      <c r="F3015" s="26"/>
      <c r="G3015" s="25"/>
      <c r="H3015" s="27"/>
      <c r="J3015" s="13"/>
      <c r="L3015" s="13"/>
      <c r="M3015" s="23"/>
    </row>
    <row r="3016" spans="1:13" x14ac:dyDescent="0.25">
      <c r="A3016" s="24" t="s">
        <v>18</v>
      </c>
      <c r="B3016" s="25"/>
      <c r="C3016" s="25"/>
      <c r="D3016" s="25"/>
      <c r="E3016" s="25"/>
      <c r="F3016" s="26"/>
      <c r="G3016" s="25"/>
      <c r="H3016" s="27"/>
      <c r="J3016" s="13"/>
      <c r="K3016" s="112">
        <v>4.93</v>
      </c>
      <c r="L3016" s="113"/>
      <c r="M3016" s="23">
        <f>K3016*I3010*12</f>
        <v>9412.3559999999998</v>
      </c>
    </row>
    <row r="3017" spans="1:13" x14ac:dyDescent="0.25">
      <c r="A3017" s="24" t="s">
        <v>19</v>
      </c>
      <c r="B3017" s="25"/>
      <c r="C3017" s="25"/>
      <c r="D3017" s="25"/>
      <c r="E3017" s="25"/>
      <c r="F3017" s="26"/>
      <c r="G3017" s="25"/>
      <c r="H3017" s="27"/>
      <c r="J3017" s="13"/>
      <c r="L3017" s="13"/>
      <c r="M3017" s="23"/>
    </row>
    <row r="3018" spans="1:13" x14ac:dyDescent="0.25">
      <c r="A3018" s="24" t="s">
        <v>20</v>
      </c>
      <c r="B3018" s="25"/>
      <c r="C3018" s="25"/>
      <c r="D3018" s="25"/>
      <c r="E3018" s="25"/>
      <c r="F3018" s="26"/>
      <c r="G3018" s="25"/>
      <c r="H3018" s="27"/>
      <c r="J3018" s="13"/>
      <c r="L3018" s="13"/>
      <c r="M3018" s="23"/>
    </row>
    <row r="3019" spans="1:13" x14ac:dyDescent="0.25">
      <c r="A3019" s="24" t="s">
        <v>21</v>
      </c>
      <c r="B3019" s="25"/>
      <c r="C3019" s="25"/>
      <c r="D3019" s="25"/>
      <c r="E3019" s="25"/>
      <c r="F3019" s="26"/>
      <c r="G3019" s="25"/>
      <c r="H3019" s="27"/>
      <c r="J3019" s="13"/>
      <c r="L3019" s="13"/>
      <c r="M3019" s="23"/>
    </row>
    <row r="3020" spans="1:13" x14ac:dyDescent="0.25">
      <c r="A3020" s="22" t="s">
        <v>22</v>
      </c>
      <c r="B3020" s="25"/>
      <c r="C3020" s="25"/>
      <c r="D3020" s="25"/>
      <c r="E3020" s="25"/>
      <c r="F3020" s="26"/>
      <c r="G3020" s="25"/>
      <c r="H3020" s="27"/>
      <c r="J3020" s="13"/>
      <c r="L3020" s="13"/>
      <c r="M3020" s="23"/>
    </row>
    <row r="3021" spans="1:13" x14ac:dyDescent="0.25">
      <c r="A3021" s="24" t="s">
        <v>23</v>
      </c>
      <c r="B3021" s="25"/>
      <c r="C3021" s="25"/>
      <c r="D3021" s="25"/>
      <c r="E3021" s="25"/>
      <c r="F3021" s="26"/>
      <c r="G3021" s="25"/>
      <c r="H3021" s="27"/>
      <c r="J3021" s="13"/>
      <c r="L3021" s="13"/>
      <c r="M3021" s="23"/>
    </row>
    <row r="3022" spans="1:13" x14ac:dyDescent="0.25">
      <c r="A3022" s="24" t="s">
        <v>24</v>
      </c>
      <c r="B3022" s="25"/>
      <c r="C3022" s="25"/>
      <c r="D3022" s="25"/>
      <c r="E3022" s="25"/>
      <c r="F3022" s="26"/>
      <c r="G3022" s="25"/>
      <c r="H3022" s="27"/>
      <c r="J3022" s="13"/>
      <c r="L3022" s="13"/>
      <c r="M3022" s="23"/>
    </row>
    <row r="3023" spans="1:13" x14ac:dyDescent="0.25">
      <c r="A3023" s="24" t="s">
        <v>25</v>
      </c>
      <c r="B3023" s="25"/>
      <c r="C3023" s="25"/>
      <c r="D3023" s="25"/>
      <c r="E3023" s="25"/>
      <c r="F3023" s="26"/>
      <c r="G3023" s="25"/>
      <c r="H3023" s="27"/>
      <c r="J3023" s="13"/>
      <c r="K3023" s="112">
        <v>4.05</v>
      </c>
      <c r="L3023" s="113"/>
      <c r="M3023" s="23">
        <f>K3023*I3010*12</f>
        <v>7732.2599999999984</v>
      </c>
    </row>
    <row r="3024" spans="1:13" x14ac:dyDescent="0.25">
      <c r="A3024" s="24" t="s">
        <v>26</v>
      </c>
      <c r="B3024" s="25"/>
      <c r="C3024" s="25"/>
      <c r="D3024" s="25"/>
      <c r="E3024" s="25"/>
      <c r="F3024" s="26"/>
      <c r="G3024" s="25"/>
      <c r="H3024" s="27"/>
      <c r="J3024" s="13"/>
      <c r="L3024" s="13"/>
      <c r="M3024" s="23"/>
    </row>
    <row r="3025" spans="1:13" x14ac:dyDescent="0.25">
      <c r="A3025" s="28" t="s">
        <v>27</v>
      </c>
      <c r="B3025" s="29"/>
      <c r="C3025" s="29"/>
      <c r="D3025" s="29"/>
      <c r="E3025" s="29"/>
      <c r="F3025" s="29"/>
      <c r="G3025" s="29"/>
      <c r="H3025" s="30"/>
      <c r="I3025" s="18"/>
      <c r="J3025" s="19"/>
      <c r="K3025" s="18"/>
      <c r="L3025" s="19"/>
      <c r="M3025" s="21"/>
    </row>
    <row r="3026" spans="1:13" x14ac:dyDescent="0.25">
      <c r="A3026" s="128" t="s">
        <v>28</v>
      </c>
      <c r="B3026" s="129"/>
      <c r="C3026" s="129"/>
      <c r="D3026" s="129"/>
      <c r="E3026" s="129"/>
      <c r="F3026" s="129"/>
      <c r="G3026" s="129"/>
      <c r="H3026" s="130"/>
      <c r="I3026" s="2" t="s">
        <v>29</v>
      </c>
      <c r="J3026" s="13"/>
      <c r="K3026" s="2"/>
      <c r="L3026" s="13"/>
      <c r="M3026" s="23"/>
    </row>
    <row r="3027" spans="1:13" x14ac:dyDescent="0.25">
      <c r="A3027" s="12"/>
      <c r="B3027" s="2"/>
      <c r="C3027" s="2"/>
      <c r="D3027" s="2"/>
      <c r="E3027" s="2"/>
      <c r="F3027" s="2"/>
      <c r="G3027" s="2"/>
      <c r="H3027" s="13"/>
      <c r="I3027" s="2" t="s">
        <v>30</v>
      </c>
      <c r="J3027" s="13"/>
      <c r="K3027" s="2"/>
      <c r="L3027" s="13"/>
      <c r="M3027" s="23"/>
    </row>
    <row r="3028" spans="1:13" x14ac:dyDescent="0.25">
      <c r="A3028" s="12"/>
      <c r="B3028" s="2"/>
      <c r="C3028" s="2"/>
      <c r="D3028" s="2"/>
      <c r="E3028" s="2"/>
      <c r="F3028" s="2"/>
      <c r="G3028" s="2"/>
      <c r="H3028" s="13"/>
      <c r="I3028" s="2" t="s">
        <v>31</v>
      </c>
      <c r="J3028" s="13"/>
      <c r="K3028" s="108">
        <v>1.1200000000000001</v>
      </c>
      <c r="L3028" s="109"/>
      <c r="M3028" s="23">
        <f>K3028*12*I3010</f>
        <v>2138.3040000000001</v>
      </c>
    </row>
    <row r="3029" spans="1:13" x14ac:dyDescent="0.25">
      <c r="A3029" s="12"/>
      <c r="B3029" s="2"/>
      <c r="C3029" s="2"/>
      <c r="D3029" s="2"/>
      <c r="E3029" s="2"/>
      <c r="F3029" s="2"/>
      <c r="G3029" s="2"/>
      <c r="H3029" s="13"/>
      <c r="I3029" s="2" t="s">
        <v>32</v>
      </c>
      <c r="J3029" s="13"/>
      <c r="K3029" s="2"/>
      <c r="L3029" s="13"/>
      <c r="M3029" s="23"/>
    </row>
    <row r="3030" spans="1:13" x14ac:dyDescent="0.25">
      <c r="A3030" s="17"/>
      <c r="B3030" s="18"/>
      <c r="C3030" s="18"/>
      <c r="D3030" s="18"/>
      <c r="E3030" s="18"/>
      <c r="F3030" s="18"/>
      <c r="G3030" s="18"/>
      <c r="H3030" s="19"/>
      <c r="I3030" s="18" t="s">
        <v>33</v>
      </c>
      <c r="J3030" s="19"/>
      <c r="K3030" s="18"/>
      <c r="L3030" s="19"/>
      <c r="M3030" s="21"/>
    </row>
    <row r="3031" spans="1:13" ht="15.75" x14ac:dyDescent="0.25">
      <c r="A3031" s="85" t="s">
        <v>36</v>
      </c>
      <c r="B3031" s="86"/>
      <c r="C3031" s="86"/>
      <c r="D3031" s="86"/>
      <c r="E3031" s="86"/>
      <c r="F3031" s="86"/>
      <c r="G3031" s="86"/>
      <c r="H3031" s="87"/>
      <c r="I3031" s="34"/>
      <c r="J3031" s="32"/>
      <c r="K3031" s="88">
        <f>K3032+K3033+K3035+K3037+K3038</f>
        <v>0.53</v>
      </c>
      <c r="L3031" s="89"/>
      <c r="M3031" s="35">
        <f>M3032+M3033+M3035+M3037+M3038</f>
        <v>1011.8759999999997</v>
      </c>
    </row>
    <row r="3032" spans="1:13" x14ac:dyDescent="0.25">
      <c r="A3032" s="36" t="s">
        <v>37</v>
      </c>
      <c r="B3032" s="37"/>
      <c r="C3032" s="38"/>
      <c r="D3032" s="38"/>
      <c r="E3032" s="38"/>
      <c r="F3032" s="38"/>
      <c r="G3032" s="38"/>
      <c r="H3032" s="13"/>
      <c r="I3032" s="95" t="s">
        <v>38</v>
      </c>
      <c r="J3032" s="96"/>
      <c r="K3032" s="117">
        <v>0.37</v>
      </c>
      <c r="L3032" s="118"/>
      <c r="M3032" s="23">
        <f>K3032*12*I3010</f>
        <v>706.40399999999988</v>
      </c>
    </row>
    <row r="3033" spans="1:13" x14ac:dyDescent="0.25">
      <c r="A3033" s="36" t="s">
        <v>39</v>
      </c>
      <c r="B3033" s="37"/>
      <c r="C3033" s="38"/>
      <c r="D3033" s="38"/>
      <c r="E3033" s="38"/>
      <c r="F3033" s="38"/>
      <c r="G3033" s="38"/>
      <c r="H3033" s="13"/>
      <c r="I3033" s="95" t="s">
        <v>40</v>
      </c>
      <c r="J3033" s="96"/>
      <c r="K3033" s="97">
        <v>0.06</v>
      </c>
      <c r="L3033" s="98"/>
      <c r="M3033" s="23">
        <f>K3033*12*I3010</f>
        <v>114.55199999999999</v>
      </c>
    </row>
    <row r="3034" spans="1:13" x14ac:dyDescent="0.25">
      <c r="A3034" s="36" t="s">
        <v>41</v>
      </c>
      <c r="B3034" s="37"/>
      <c r="C3034" s="38"/>
      <c r="D3034" s="38"/>
      <c r="E3034" s="38"/>
      <c r="F3034" s="38"/>
      <c r="G3034" s="38"/>
      <c r="H3034" s="13"/>
      <c r="I3034" s="39"/>
      <c r="J3034" s="15"/>
      <c r="K3034" s="40"/>
      <c r="L3034" s="41"/>
      <c r="M3034" s="23"/>
    </row>
    <row r="3035" spans="1:13" x14ac:dyDescent="0.25">
      <c r="A3035" s="36" t="s">
        <v>42</v>
      </c>
      <c r="B3035" s="37"/>
      <c r="C3035" s="38"/>
      <c r="D3035" s="38"/>
      <c r="E3035" s="38"/>
      <c r="F3035" s="38"/>
      <c r="G3035" s="38"/>
      <c r="H3035" s="13"/>
      <c r="I3035" s="95" t="s">
        <v>43</v>
      </c>
      <c r="J3035" s="96"/>
      <c r="K3035" s="97">
        <v>0.04</v>
      </c>
      <c r="L3035" s="98"/>
      <c r="M3035" s="23">
        <f>K3035*12*I3010</f>
        <v>76.367999999999995</v>
      </c>
    </row>
    <row r="3036" spans="1:13" x14ac:dyDescent="0.25">
      <c r="A3036" s="36" t="s">
        <v>44</v>
      </c>
      <c r="B3036" s="37"/>
      <c r="C3036" s="38"/>
      <c r="D3036" s="38"/>
      <c r="E3036" s="38"/>
      <c r="F3036" s="38"/>
      <c r="G3036" s="38"/>
      <c r="H3036" s="13"/>
      <c r="I3036" s="39"/>
      <c r="J3036" s="15"/>
      <c r="K3036" s="40"/>
      <c r="L3036" s="41"/>
      <c r="M3036" s="23"/>
    </row>
    <row r="3037" spans="1:13" x14ac:dyDescent="0.25">
      <c r="A3037" s="36" t="s">
        <v>45</v>
      </c>
      <c r="B3037" s="37"/>
      <c r="C3037" s="38"/>
      <c r="D3037" s="38"/>
      <c r="E3037" s="38"/>
      <c r="F3037" s="38"/>
      <c r="G3037" s="38"/>
      <c r="H3037" s="13"/>
      <c r="I3037" s="95" t="s">
        <v>46</v>
      </c>
      <c r="J3037" s="96"/>
      <c r="K3037" s="97">
        <v>0.03</v>
      </c>
      <c r="L3037" s="98"/>
      <c r="M3037" s="23">
        <f>K3037*12*I3010</f>
        <v>57.275999999999996</v>
      </c>
    </row>
    <row r="3038" spans="1:13" x14ac:dyDescent="0.25">
      <c r="A3038" s="42" t="s">
        <v>47</v>
      </c>
      <c r="B3038" s="37"/>
      <c r="C3038" s="38"/>
      <c r="D3038" s="38"/>
      <c r="E3038" s="38"/>
      <c r="F3038" s="38"/>
      <c r="G3038" s="38"/>
      <c r="H3038" s="13"/>
      <c r="I3038" s="95" t="s">
        <v>46</v>
      </c>
      <c r="J3038" s="96"/>
      <c r="K3038" s="99">
        <v>0.03</v>
      </c>
      <c r="L3038" s="100"/>
      <c r="M3038" s="21">
        <f>K3038*12*I3010</f>
        <v>57.275999999999996</v>
      </c>
    </row>
    <row r="3039" spans="1:13" ht="15.75" x14ac:dyDescent="0.25">
      <c r="A3039" s="85" t="s">
        <v>48</v>
      </c>
      <c r="B3039" s="86"/>
      <c r="C3039" s="86"/>
      <c r="D3039" s="86"/>
      <c r="E3039" s="86"/>
      <c r="F3039" s="86"/>
      <c r="G3039" s="86"/>
      <c r="H3039" s="87"/>
      <c r="I3039" s="34" t="s">
        <v>49</v>
      </c>
      <c r="J3039" s="32"/>
      <c r="K3039" s="101">
        <v>0.16</v>
      </c>
      <c r="L3039" s="102"/>
      <c r="M3039" s="35">
        <f>K3039*12*I3010</f>
        <v>305.47199999999998</v>
      </c>
    </row>
    <row r="3040" spans="1:13" ht="15.75" x14ac:dyDescent="0.25">
      <c r="A3040" s="103" t="s">
        <v>50</v>
      </c>
      <c r="B3040" s="104"/>
      <c r="C3040" s="104"/>
      <c r="D3040" s="104"/>
      <c r="E3040" s="104"/>
      <c r="F3040" s="104"/>
      <c r="G3040" s="104"/>
      <c r="H3040" s="105"/>
      <c r="J3040" s="13"/>
      <c r="K3040" s="136"/>
      <c r="L3040" s="137"/>
      <c r="M3040" s="23"/>
    </row>
    <row r="3041" spans="1:13" x14ac:dyDescent="0.25">
      <c r="A3041" s="12" t="s">
        <v>51</v>
      </c>
      <c r="D3041" s="5"/>
      <c r="H3041" s="13"/>
      <c r="J3041" s="13"/>
      <c r="K3041" s="43"/>
      <c r="L3041" s="44"/>
      <c r="M3041" s="23"/>
    </row>
    <row r="3042" spans="1:13" x14ac:dyDescent="0.25">
      <c r="A3042" s="12" t="s">
        <v>52</v>
      </c>
      <c r="D3042" s="5"/>
      <c r="H3042" s="13"/>
      <c r="J3042" s="13"/>
      <c r="K3042" s="43"/>
      <c r="L3042" s="44"/>
      <c r="M3042" s="23"/>
    </row>
    <row r="3043" spans="1:13" x14ac:dyDescent="0.25">
      <c r="A3043" s="12" t="s">
        <v>53</v>
      </c>
      <c r="D3043" s="5"/>
      <c r="H3043" s="13"/>
      <c r="J3043" s="13"/>
      <c r="K3043" s="43"/>
      <c r="L3043" s="44"/>
      <c r="M3043" s="23"/>
    </row>
    <row r="3044" spans="1:13" x14ac:dyDescent="0.25">
      <c r="A3044" s="12" t="s">
        <v>54</v>
      </c>
      <c r="D3044" s="5"/>
      <c r="F3044" s="45"/>
      <c r="H3044" s="13"/>
      <c r="J3044" s="13"/>
      <c r="K3044" s="43"/>
      <c r="L3044" s="44"/>
      <c r="M3044" s="23"/>
    </row>
    <row r="3045" spans="1:13" x14ac:dyDescent="0.25">
      <c r="A3045" s="12" t="s">
        <v>55</v>
      </c>
      <c r="H3045" s="13"/>
      <c r="J3045" s="13"/>
      <c r="K3045" s="108">
        <f>2.51+2.51</f>
        <v>5.0199999999999996</v>
      </c>
      <c r="L3045" s="109"/>
      <c r="M3045" s="46">
        <f>K3045*12*I3010</f>
        <v>9584.1839999999993</v>
      </c>
    </row>
    <row r="3046" spans="1:13" x14ac:dyDescent="0.25">
      <c r="A3046" s="12" t="s">
        <v>56</v>
      </c>
      <c r="H3046" s="13"/>
      <c r="J3046" s="13"/>
      <c r="L3046" s="13"/>
      <c r="M3046" s="23"/>
    </row>
    <row r="3047" spans="1:13" x14ac:dyDescent="0.25">
      <c r="A3047" s="12" t="s">
        <v>57</v>
      </c>
      <c r="H3047" s="13"/>
      <c r="J3047" s="13"/>
      <c r="L3047" s="13"/>
      <c r="M3047" s="23"/>
    </row>
    <row r="3048" spans="1:13" x14ac:dyDescent="0.25">
      <c r="A3048" s="17" t="s">
        <v>58</v>
      </c>
      <c r="B3048" s="18"/>
      <c r="C3048" s="18"/>
      <c r="D3048" s="18"/>
      <c r="E3048" s="18"/>
      <c r="F3048" s="18"/>
      <c r="G3048" s="18"/>
      <c r="H3048" s="19"/>
      <c r="I3048" s="18"/>
      <c r="J3048" s="19"/>
      <c r="K3048" s="18"/>
      <c r="L3048" s="19"/>
      <c r="M3048" s="21"/>
    </row>
    <row r="3049" spans="1:13" x14ac:dyDescent="0.25">
      <c r="A3049" s="90" t="s">
        <v>59</v>
      </c>
      <c r="B3049" s="91"/>
      <c r="C3049" s="91"/>
      <c r="D3049" s="91"/>
      <c r="E3049" s="91"/>
      <c r="F3049" s="91"/>
      <c r="G3049" s="91"/>
      <c r="H3049" s="92"/>
      <c r="J3049" s="47"/>
      <c r="K3049" s="88">
        <f>K3016+K3023+K3028+K3039+K3031+K3045</f>
        <v>15.81</v>
      </c>
      <c r="L3049" s="89"/>
      <c r="M3049" s="21">
        <f>M3010+M3028+M3031+M3039+M3045</f>
        <v>30184.451999999997</v>
      </c>
    </row>
    <row r="3050" spans="1:13" x14ac:dyDescent="0.25">
      <c r="A3050" s="90" t="s">
        <v>60</v>
      </c>
      <c r="B3050" s="91"/>
      <c r="C3050" s="91"/>
      <c r="D3050" s="91"/>
      <c r="E3050" s="91"/>
      <c r="F3050" s="91"/>
      <c r="G3050" s="91"/>
      <c r="H3050" s="92"/>
      <c r="I3050" s="34"/>
      <c r="J3050" s="48"/>
      <c r="K3050" s="110">
        <v>15.79</v>
      </c>
      <c r="L3050" s="111"/>
      <c r="M3050" s="21">
        <f>K3050*12*I3010</f>
        <v>30146.267999999996</v>
      </c>
    </row>
    <row r="3051" spans="1:13" ht="15.75" x14ac:dyDescent="0.25">
      <c r="A3051" s="85" t="s">
        <v>61</v>
      </c>
      <c r="B3051" s="86"/>
      <c r="C3051" s="86"/>
      <c r="D3051" s="86"/>
      <c r="E3051" s="86"/>
      <c r="F3051" s="86"/>
      <c r="G3051" s="86"/>
      <c r="H3051" s="87"/>
      <c r="I3051" s="34"/>
      <c r="J3051" s="48"/>
      <c r="K3051" s="110">
        <v>3.45</v>
      </c>
      <c r="L3051" s="111"/>
      <c r="M3051" s="21">
        <f>K3051*12*I3010</f>
        <v>6586.7400000000007</v>
      </c>
    </row>
    <row r="3052" spans="1:13" ht="15.75" x14ac:dyDescent="0.25">
      <c r="A3052" s="49" t="s">
        <v>62</v>
      </c>
      <c r="B3052" s="50"/>
      <c r="C3052" s="50"/>
      <c r="D3052" s="50"/>
      <c r="E3052" s="50"/>
      <c r="F3052" s="50"/>
      <c r="G3052" s="50"/>
      <c r="H3052" s="51"/>
      <c r="I3052" s="34"/>
      <c r="J3052" s="32"/>
      <c r="K3052" s="88">
        <v>0.81</v>
      </c>
      <c r="L3052" s="89"/>
      <c r="M3052" s="21">
        <f>K3052*12*I3010</f>
        <v>1546.452</v>
      </c>
    </row>
    <row r="3053" spans="1:13" ht="15.75" x14ac:dyDescent="0.25">
      <c r="A3053" s="49" t="s">
        <v>63</v>
      </c>
      <c r="B3053" s="50"/>
      <c r="C3053" s="50"/>
      <c r="D3053" s="50"/>
      <c r="E3053" s="50"/>
      <c r="F3053" s="50"/>
      <c r="G3053" s="50"/>
      <c r="H3053" s="51"/>
      <c r="I3053" s="34"/>
      <c r="J3053" s="32"/>
      <c r="K3053" s="88">
        <v>0.14000000000000001</v>
      </c>
      <c r="L3053" s="89"/>
      <c r="M3053" s="21">
        <f>K3053*12*I3010</f>
        <v>267.28800000000001</v>
      </c>
    </row>
    <row r="3054" spans="1:13" ht="15.75" x14ac:dyDescent="0.25">
      <c r="A3054" s="49" t="s">
        <v>64</v>
      </c>
      <c r="B3054" s="50"/>
      <c r="C3054" s="50"/>
      <c r="D3054" s="50"/>
      <c r="E3054" s="50"/>
      <c r="F3054" s="50"/>
      <c r="G3054" s="50"/>
      <c r="H3054" s="51"/>
      <c r="I3054" s="34"/>
      <c r="J3054" s="32"/>
      <c r="K3054" s="88">
        <v>0.24</v>
      </c>
      <c r="L3054" s="89"/>
      <c r="M3054" s="21">
        <f>K3054*12*I3010</f>
        <v>458.20799999999997</v>
      </c>
    </row>
    <row r="3055" spans="1:13" x14ac:dyDescent="0.25">
      <c r="A3055" s="90" t="s">
        <v>65</v>
      </c>
      <c r="B3055" s="91"/>
      <c r="C3055" s="91"/>
      <c r="D3055" s="91"/>
      <c r="E3055" s="91"/>
      <c r="F3055" s="91"/>
      <c r="G3055" s="91"/>
      <c r="H3055" s="92"/>
      <c r="I3055" s="34"/>
      <c r="J3055" s="48"/>
      <c r="K3055" s="88">
        <f>K3049+K3050+K3052+K3053+K3054+K3051</f>
        <v>36.240000000000009</v>
      </c>
      <c r="L3055" s="89"/>
      <c r="M3055" s="21">
        <f>M3049+M3050+M3052+M3053+M3054+M3051</f>
        <v>69189.407999999996</v>
      </c>
    </row>
    <row r="3056" spans="1:13" x14ac:dyDescent="0.25">
      <c r="M3056" s="5"/>
    </row>
    <row r="3057" spans="1:13" x14ac:dyDescent="0.25">
      <c r="M3057" s="5"/>
    </row>
    <row r="3058" spans="1:13" x14ac:dyDescent="0.25">
      <c r="M3058" s="5"/>
    </row>
    <row r="3059" spans="1:13" x14ac:dyDescent="0.25">
      <c r="A3059" s="119" t="s">
        <v>0</v>
      </c>
      <c r="B3059" s="119"/>
      <c r="C3059" s="119"/>
      <c r="D3059" s="119"/>
      <c r="E3059" s="119"/>
      <c r="F3059" s="119"/>
      <c r="G3059" s="119"/>
      <c r="H3059" s="119"/>
      <c r="I3059" s="119"/>
      <c r="J3059" s="119"/>
      <c r="K3059" s="119"/>
      <c r="L3059" s="119"/>
      <c r="M3059" s="5"/>
    </row>
    <row r="3060" spans="1:13" x14ac:dyDescent="0.25">
      <c r="A3060" s="120" t="s">
        <v>1</v>
      </c>
      <c r="B3060" s="120"/>
      <c r="C3060" s="120"/>
      <c r="D3060" s="120"/>
      <c r="E3060" s="120"/>
      <c r="F3060" s="120"/>
      <c r="G3060" s="120"/>
      <c r="H3060" s="120"/>
      <c r="I3060" s="120"/>
      <c r="J3060" s="120"/>
      <c r="K3060" s="120"/>
      <c r="L3060" s="120"/>
      <c r="M3060" s="120"/>
    </row>
    <row r="3061" spans="1:13" x14ac:dyDescent="0.25">
      <c r="A3061" s="121" t="s">
        <v>163</v>
      </c>
      <c r="B3061" s="121"/>
      <c r="C3061" s="121"/>
      <c r="D3061" s="121"/>
      <c r="E3061" s="121"/>
      <c r="F3061" s="121"/>
      <c r="G3061" s="121"/>
      <c r="H3061" s="121"/>
      <c r="I3061" s="121"/>
      <c r="J3061" s="121"/>
      <c r="K3061" s="121"/>
      <c r="L3061" s="121"/>
      <c r="M3061" s="121"/>
    </row>
    <row r="3062" spans="1:13" x14ac:dyDescent="0.25">
      <c r="A3062" s="6"/>
      <c r="B3062" s="7"/>
      <c r="C3062" s="7" t="s">
        <v>3</v>
      </c>
      <c r="D3062" s="7"/>
      <c r="E3062" s="7"/>
      <c r="F3062" s="7"/>
      <c r="G3062" s="7"/>
      <c r="H3062" s="8"/>
      <c r="I3062" s="7" t="s">
        <v>4</v>
      </c>
      <c r="J3062" s="8"/>
      <c r="K3062" s="9" t="s">
        <v>5</v>
      </c>
      <c r="L3062" s="10"/>
      <c r="M3062" s="11"/>
    </row>
    <row r="3063" spans="1:13" x14ac:dyDescent="0.25">
      <c r="A3063" s="12"/>
      <c r="B3063" s="2"/>
      <c r="C3063" s="2"/>
      <c r="D3063" s="2"/>
      <c r="E3063" s="2"/>
      <c r="F3063" s="2"/>
      <c r="G3063" s="2"/>
      <c r="H3063" s="13"/>
      <c r="I3063" s="2"/>
      <c r="J3063" s="13"/>
      <c r="K3063" s="14" t="s">
        <v>7</v>
      </c>
      <c r="L3063" s="15"/>
      <c r="M3063" s="16" t="s">
        <v>8</v>
      </c>
    </row>
    <row r="3064" spans="1:13" x14ac:dyDescent="0.25">
      <c r="A3064" s="17"/>
      <c r="B3064" s="18"/>
      <c r="C3064" s="18"/>
      <c r="D3064" s="18"/>
      <c r="E3064" s="18"/>
      <c r="F3064" s="18"/>
      <c r="G3064" s="18"/>
      <c r="H3064" s="19"/>
      <c r="I3064" s="122" t="s">
        <v>9</v>
      </c>
      <c r="J3064" s="123"/>
      <c r="K3064" s="18" t="s">
        <v>10</v>
      </c>
      <c r="L3064" s="19"/>
      <c r="M3064" s="20" t="s">
        <v>11</v>
      </c>
    </row>
    <row r="3065" spans="1:13" x14ac:dyDescent="0.25">
      <c r="A3065" s="90"/>
      <c r="B3065" s="91"/>
      <c r="C3065" s="91"/>
      <c r="D3065" s="91"/>
      <c r="E3065" s="91"/>
      <c r="F3065" s="91"/>
      <c r="G3065" s="91"/>
      <c r="H3065" s="92"/>
      <c r="I3065" s="124">
        <v>222.5</v>
      </c>
      <c r="J3065" s="125"/>
      <c r="K3065" s="126">
        <f>K3071+K3075</f>
        <v>8.98</v>
      </c>
      <c r="L3065" s="145"/>
      <c r="M3065" s="21">
        <f>M3071+M3075</f>
        <v>23976.6</v>
      </c>
    </row>
    <row r="3066" spans="1:13" x14ac:dyDescent="0.25">
      <c r="A3066" s="22" t="s">
        <v>13</v>
      </c>
      <c r="F3066" s="2"/>
      <c r="H3066" s="13"/>
      <c r="J3066" s="13"/>
      <c r="L3066" s="13"/>
      <c r="M3066" s="23"/>
    </row>
    <row r="3067" spans="1:13" x14ac:dyDescent="0.25">
      <c r="A3067" s="22" t="s">
        <v>14</v>
      </c>
      <c r="F3067" s="2"/>
      <c r="H3067" s="13"/>
      <c r="J3067" s="13"/>
      <c r="L3067" s="13"/>
      <c r="M3067" s="23"/>
    </row>
    <row r="3068" spans="1:13" x14ac:dyDescent="0.25">
      <c r="A3068" s="24" t="s">
        <v>15</v>
      </c>
      <c r="B3068" s="25"/>
      <c r="C3068" s="25"/>
      <c r="D3068" s="25"/>
      <c r="E3068" s="25"/>
      <c r="F3068" s="26"/>
      <c r="G3068" s="25"/>
      <c r="H3068" s="27"/>
      <c r="J3068" s="13"/>
      <c r="L3068" s="13"/>
      <c r="M3068" s="23"/>
    </row>
    <row r="3069" spans="1:13" x14ac:dyDescent="0.25">
      <c r="A3069" s="24" t="s">
        <v>16</v>
      </c>
      <c r="B3069" s="25"/>
      <c r="C3069" s="25"/>
      <c r="D3069" s="25"/>
      <c r="E3069" s="25"/>
      <c r="F3069" s="26"/>
      <c r="G3069" s="25"/>
      <c r="H3069" s="27"/>
      <c r="J3069" s="13"/>
      <c r="L3069" s="13"/>
      <c r="M3069" s="23"/>
    </row>
    <row r="3070" spans="1:13" x14ac:dyDescent="0.25">
      <c r="A3070" s="24" t="s">
        <v>68</v>
      </c>
      <c r="B3070" s="25"/>
      <c r="C3070" s="25"/>
      <c r="D3070" s="25"/>
      <c r="E3070" s="25"/>
      <c r="F3070" s="26"/>
      <c r="G3070" s="25"/>
      <c r="H3070" s="27"/>
      <c r="J3070" s="13"/>
      <c r="L3070" s="13"/>
      <c r="M3070" s="23"/>
    </row>
    <row r="3071" spans="1:13" x14ac:dyDescent="0.25">
      <c r="A3071" s="24"/>
      <c r="B3071" s="25"/>
      <c r="C3071" s="25"/>
      <c r="D3071" s="25"/>
      <c r="E3071" s="25"/>
      <c r="F3071" s="26"/>
      <c r="G3071" s="25"/>
      <c r="H3071" s="27"/>
      <c r="J3071" s="13"/>
      <c r="K3071" s="112">
        <v>4.93</v>
      </c>
      <c r="L3071" s="113"/>
      <c r="M3071" s="23">
        <f>K3071*I3065*12</f>
        <v>13163.099999999999</v>
      </c>
    </row>
    <row r="3072" spans="1:13" x14ac:dyDescent="0.25">
      <c r="A3072" s="22" t="s">
        <v>22</v>
      </c>
      <c r="B3072" s="25"/>
      <c r="C3072" s="25"/>
      <c r="D3072" s="25"/>
      <c r="E3072" s="25"/>
      <c r="F3072" s="26"/>
      <c r="G3072" s="25"/>
      <c r="H3072" s="27"/>
      <c r="J3072" s="13"/>
      <c r="L3072" s="13"/>
      <c r="M3072" s="23"/>
    </row>
    <row r="3073" spans="1:13" x14ac:dyDescent="0.25">
      <c r="A3073" s="24" t="s">
        <v>23</v>
      </c>
      <c r="B3073" s="25"/>
      <c r="C3073" s="25"/>
      <c r="D3073" s="25"/>
      <c r="E3073" s="25"/>
      <c r="F3073" s="26"/>
      <c r="G3073" s="25"/>
      <c r="H3073" s="27"/>
      <c r="J3073" s="13"/>
      <c r="L3073" s="13"/>
      <c r="M3073" s="23"/>
    </row>
    <row r="3074" spans="1:13" x14ac:dyDescent="0.25">
      <c r="A3074" s="24" t="s">
        <v>69</v>
      </c>
      <c r="B3074" s="25"/>
      <c r="C3074" s="25"/>
      <c r="D3074" s="25"/>
      <c r="E3074" s="25"/>
      <c r="F3074" s="26"/>
      <c r="G3074" s="25"/>
      <c r="H3074" s="27"/>
      <c r="J3074" s="13"/>
      <c r="L3074" s="13"/>
      <c r="M3074" s="23"/>
    </row>
    <row r="3075" spans="1:13" x14ac:dyDescent="0.25">
      <c r="A3075" s="24"/>
      <c r="B3075" s="25"/>
      <c r="C3075" s="25"/>
      <c r="D3075" s="25"/>
      <c r="E3075" s="25"/>
      <c r="F3075" s="26"/>
      <c r="G3075" s="25"/>
      <c r="H3075" s="27"/>
      <c r="I3075" s="17"/>
      <c r="J3075" s="19"/>
      <c r="K3075" s="138">
        <v>4.05</v>
      </c>
      <c r="L3075" s="139"/>
      <c r="M3075" s="21">
        <f>K3075*I3065*12</f>
        <v>10813.5</v>
      </c>
    </row>
    <row r="3076" spans="1:13" x14ac:dyDescent="0.25">
      <c r="A3076" s="128" t="s">
        <v>28</v>
      </c>
      <c r="B3076" s="129"/>
      <c r="C3076" s="129"/>
      <c r="D3076" s="129"/>
      <c r="E3076" s="129"/>
      <c r="F3076" s="129"/>
      <c r="G3076" s="129"/>
      <c r="H3076" s="130"/>
      <c r="I3076" s="2" t="s">
        <v>29</v>
      </c>
      <c r="J3076" s="13"/>
      <c r="K3076" s="2"/>
      <c r="L3076" s="13"/>
      <c r="M3076" s="23"/>
    </row>
    <row r="3077" spans="1:13" x14ac:dyDescent="0.25">
      <c r="A3077" s="12"/>
      <c r="B3077" s="2"/>
      <c r="C3077" s="2"/>
      <c r="D3077" s="2"/>
      <c r="E3077" s="2"/>
      <c r="F3077" s="2"/>
      <c r="G3077" s="2"/>
      <c r="H3077" s="13"/>
      <c r="I3077" s="2" t="s">
        <v>30</v>
      </c>
      <c r="J3077" s="13"/>
      <c r="K3077" s="2"/>
      <c r="L3077" s="13"/>
      <c r="M3077" s="23"/>
    </row>
    <row r="3078" spans="1:13" x14ac:dyDescent="0.25">
      <c r="A3078" s="12"/>
      <c r="B3078" s="2"/>
      <c r="C3078" s="2"/>
      <c r="D3078" s="2"/>
      <c r="E3078" s="2"/>
      <c r="F3078" s="2"/>
      <c r="G3078" s="2"/>
      <c r="H3078" s="13"/>
      <c r="I3078" s="2" t="s">
        <v>31</v>
      </c>
      <c r="J3078" s="13"/>
      <c r="K3078" s="108">
        <v>1.1200000000000001</v>
      </c>
      <c r="L3078" s="109"/>
      <c r="M3078" s="23">
        <f>K3078*12*I3065</f>
        <v>2990.4</v>
      </c>
    </row>
    <row r="3079" spans="1:13" x14ac:dyDescent="0.25">
      <c r="A3079" s="12"/>
      <c r="B3079" s="2"/>
      <c r="C3079" s="2"/>
      <c r="D3079" s="2"/>
      <c r="E3079" s="2"/>
      <c r="F3079" s="2"/>
      <c r="G3079" s="2"/>
      <c r="H3079" s="13"/>
      <c r="I3079" s="2" t="s">
        <v>32</v>
      </c>
      <c r="J3079" s="13"/>
      <c r="K3079" s="2"/>
      <c r="L3079" s="13"/>
      <c r="M3079" s="23"/>
    </row>
    <row r="3080" spans="1:13" x14ac:dyDescent="0.25">
      <c r="A3080" s="17"/>
      <c r="B3080" s="18"/>
      <c r="C3080" s="18"/>
      <c r="D3080" s="18"/>
      <c r="E3080" s="18"/>
      <c r="F3080" s="18"/>
      <c r="G3080" s="18"/>
      <c r="H3080" s="19"/>
      <c r="I3080" s="18" t="s">
        <v>33</v>
      </c>
      <c r="J3080" s="19"/>
      <c r="K3080" s="18"/>
      <c r="L3080" s="19"/>
      <c r="M3080" s="21"/>
    </row>
    <row r="3081" spans="1:13" ht="15.75" x14ac:dyDescent="0.25">
      <c r="A3081" s="103" t="s">
        <v>50</v>
      </c>
      <c r="B3081" s="104"/>
      <c r="C3081" s="104"/>
      <c r="D3081" s="104"/>
      <c r="E3081" s="104"/>
      <c r="F3081" s="104"/>
      <c r="G3081" s="104"/>
      <c r="H3081" s="105"/>
      <c r="I3081" s="164"/>
      <c r="J3081" s="127"/>
      <c r="K3081" s="146">
        <v>3.34</v>
      </c>
      <c r="L3081" s="148"/>
      <c r="M3081" s="46">
        <f>K3081*12*I3065</f>
        <v>8917.7999999999993</v>
      </c>
    </row>
    <row r="3082" spans="1:13" x14ac:dyDescent="0.25">
      <c r="A3082" s="90" t="s">
        <v>59</v>
      </c>
      <c r="B3082" s="91"/>
      <c r="C3082" s="91"/>
      <c r="D3082" s="91"/>
      <c r="E3082" s="91"/>
      <c r="F3082" s="91"/>
      <c r="G3082" s="91"/>
      <c r="H3082" s="92"/>
      <c r="J3082" s="47"/>
      <c r="K3082" s="88">
        <f>K3071+K3075+K3078+K3081</f>
        <v>13.440000000000001</v>
      </c>
      <c r="L3082" s="89"/>
      <c r="M3082" s="21">
        <f>M3065+M3078+M3081</f>
        <v>35884.800000000003</v>
      </c>
    </row>
    <row r="3083" spans="1:13" x14ac:dyDescent="0.25">
      <c r="A3083" s="90" t="s">
        <v>164</v>
      </c>
      <c r="B3083" s="91"/>
      <c r="C3083" s="91"/>
      <c r="D3083" s="91"/>
      <c r="E3083" s="91"/>
      <c r="F3083" s="91"/>
      <c r="G3083" s="91"/>
      <c r="H3083" s="92"/>
      <c r="I3083" s="34"/>
      <c r="J3083" s="48"/>
      <c r="K3083" s="88">
        <f>K3082</f>
        <v>13.440000000000001</v>
      </c>
      <c r="L3083" s="89"/>
      <c r="M3083" s="21">
        <f>M3082</f>
        <v>35884.800000000003</v>
      </c>
    </row>
    <row r="3084" spans="1:13" x14ac:dyDescent="0.25">
      <c r="M3084" s="5"/>
    </row>
    <row r="3085" spans="1:13" x14ac:dyDescent="0.25">
      <c r="M3085" s="5"/>
    </row>
    <row r="3086" spans="1:13" x14ac:dyDescent="0.25">
      <c r="A3086" s="119" t="s">
        <v>0</v>
      </c>
      <c r="B3086" s="119"/>
      <c r="C3086" s="119"/>
      <c r="D3086" s="119"/>
      <c r="E3086" s="119"/>
      <c r="F3086" s="119"/>
      <c r="G3086" s="119"/>
      <c r="H3086" s="119"/>
      <c r="I3086" s="119"/>
      <c r="J3086" s="119"/>
      <c r="K3086" s="119"/>
      <c r="L3086" s="119"/>
      <c r="M3086" s="5"/>
    </row>
    <row r="3087" spans="1:13" x14ac:dyDescent="0.25">
      <c r="A3087" s="120" t="s">
        <v>1</v>
      </c>
      <c r="B3087" s="120"/>
      <c r="C3087" s="120"/>
      <c r="D3087" s="120"/>
      <c r="E3087" s="120"/>
      <c r="F3087" s="120"/>
      <c r="G3087" s="120"/>
      <c r="H3087" s="120"/>
      <c r="I3087" s="120"/>
      <c r="J3087" s="120"/>
      <c r="K3087" s="120"/>
      <c r="L3087" s="120"/>
      <c r="M3087" s="120"/>
    </row>
    <row r="3088" spans="1:13" x14ac:dyDescent="0.25">
      <c r="A3088" s="121" t="s">
        <v>165</v>
      </c>
      <c r="B3088" s="121"/>
      <c r="C3088" s="121"/>
      <c r="D3088" s="121"/>
      <c r="E3088" s="121"/>
      <c r="F3088" s="121"/>
      <c r="G3088" s="121"/>
      <c r="H3088" s="121"/>
      <c r="I3088" s="121"/>
      <c r="J3088" s="121"/>
      <c r="K3088" s="121"/>
      <c r="L3088" s="121"/>
      <c r="M3088" s="121"/>
    </row>
    <row r="3089" spans="1:13" x14ac:dyDescent="0.25">
      <c r="A3089" s="6"/>
      <c r="B3089" s="7"/>
      <c r="C3089" s="7" t="s">
        <v>3</v>
      </c>
      <c r="D3089" s="7"/>
      <c r="E3089" s="7"/>
      <c r="F3089" s="7"/>
      <c r="G3089" s="7"/>
      <c r="H3089" s="8"/>
      <c r="I3089" s="7" t="s">
        <v>4</v>
      </c>
      <c r="J3089" s="8"/>
      <c r="K3089" s="9" t="s">
        <v>5</v>
      </c>
      <c r="L3089" s="10"/>
      <c r="M3089" s="11"/>
    </row>
    <row r="3090" spans="1:13" x14ac:dyDescent="0.25">
      <c r="A3090" s="12"/>
      <c r="B3090" s="2"/>
      <c r="C3090" s="2"/>
      <c r="D3090" s="2"/>
      <c r="E3090" s="2"/>
      <c r="F3090" s="2"/>
      <c r="G3090" s="2"/>
      <c r="H3090" s="13"/>
      <c r="I3090" s="2"/>
      <c r="J3090" s="13"/>
      <c r="K3090" s="14" t="s">
        <v>7</v>
      </c>
      <c r="L3090" s="15"/>
      <c r="M3090" s="16" t="s">
        <v>8</v>
      </c>
    </row>
    <row r="3091" spans="1:13" x14ac:dyDescent="0.25">
      <c r="A3091" s="17"/>
      <c r="B3091" s="18"/>
      <c r="C3091" s="18"/>
      <c r="D3091" s="18"/>
      <c r="E3091" s="18"/>
      <c r="F3091" s="18"/>
      <c r="G3091" s="18"/>
      <c r="H3091" s="19"/>
      <c r="I3091" s="122" t="s">
        <v>9</v>
      </c>
      <c r="J3091" s="123"/>
      <c r="K3091" s="18" t="s">
        <v>10</v>
      </c>
      <c r="L3091" s="19"/>
      <c r="M3091" s="20" t="s">
        <v>11</v>
      </c>
    </row>
    <row r="3092" spans="1:13" x14ac:dyDescent="0.25">
      <c r="A3092" s="90"/>
      <c r="B3092" s="91"/>
      <c r="C3092" s="91"/>
      <c r="D3092" s="91"/>
      <c r="E3092" s="91"/>
      <c r="F3092" s="91"/>
      <c r="G3092" s="91"/>
      <c r="H3092" s="92"/>
      <c r="I3092" s="124">
        <v>920.3</v>
      </c>
      <c r="J3092" s="125"/>
      <c r="K3092" s="126">
        <f>K3097+K3100</f>
        <v>8.98</v>
      </c>
      <c r="L3092" s="145"/>
      <c r="M3092" s="21">
        <f>M3097+M3100</f>
        <v>99171.527999999991</v>
      </c>
    </row>
    <row r="3093" spans="1:13" x14ac:dyDescent="0.25">
      <c r="A3093" s="22" t="s">
        <v>13</v>
      </c>
      <c r="F3093" s="2"/>
      <c r="H3093" s="13"/>
      <c r="J3093" s="13"/>
      <c r="L3093" s="13"/>
      <c r="M3093" s="23"/>
    </row>
    <row r="3094" spans="1:13" x14ac:dyDescent="0.25">
      <c r="A3094" s="22" t="s">
        <v>14</v>
      </c>
      <c r="F3094" s="2"/>
      <c r="H3094" s="13"/>
      <c r="J3094" s="13"/>
      <c r="L3094" s="13"/>
      <c r="M3094" s="23"/>
    </row>
    <row r="3095" spans="1:13" x14ac:dyDescent="0.25">
      <c r="A3095" s="24" t="s">
        <v>15</v>
      </c>
      <c r="B3095" s="25"/>
      <c r="C3095" s="25"/>
      <c r="D3095" s="25"/>
      <c r="E3095" s="25"/>
      <c r="F3095" s="26"/>
      <c r="G3095" s="25"/>
      <c r="H3095" s="27"/>
      <c r="J3095" s="13"/>
      <c r="L3095" s="13"/>
      <c r="M3095" s="23"/>
    </row>
    <row r="3096" spans="1:13" x14ac:dyDescent="0.25">
      <c r="A3096" s="24" t="s">
        <v>16</v>
      </c>
      <c r="B3096" s="25"/>
      <c r="C3096" s="25"/>
      <c r="D3096" s="25"/>
      <c r="E3096" s="25"/>
      <c r="F3096" s="26"/>
      <c r="G3096" s="25"/>
      <c r="H3096" s="27"/>
      <c r="J3096" s="13"/>
      <c r="L3096" s="13"/>
      <c r="M3096" s="23"/>
    </row>
    <row r="3097" spans="1:13" x14ac:dyDescent="0.25">
      <c r="A3097" s="24" t="s">
        <v>111</v>
      </c>
      <c r="B3097" s="25"/>
      <c r="C3097" s="25"/>
      <c r="D3097" s="25"/>
      <c r="E3097" s="25"/>
      <c r="F3097" s="26"/>
      <c r="G3097" s="25"/>
      <c r="H3097" s="27"/>
      <c r="J3097" s="13"/>
      <c r="K3097" s="95">
        <v>4.93</v>
      </c>
      <c r="L3097" s="96"/>
      <c r="M3097" s="23">
        <f>K3097*I3092*12</f>
        <v>54444.947999999997</v>
      </c>
    </row>
    <row r="3098" spans="1:13" x14ac:dyDescent="0.25">
      <c r="A3098" s="22" t="s">
        <v>22</v>
      </c>
      <c r="B3098" s="25"/>
      <c r="C3098" s="25"/>
      <c r="D3098" s="25"/>
      <c r="E3098" s="25"/>
      <c r="F3098" s="26"/>
      <c r="G3098" s="25"/>
      <c r="H3098" s="27"/>
      <c r="J3098" s="13"/>
      <c r="L3098" s="13"/>
      <c r="M3098" s="23"/>
    </row>
    <row r="3099" spans="1:13" x14ac:dyDescent="0.25">
      <c r="A3099" s="24" t="s">
        <v>23</v>
      </c>
      <c r="B3099" s="25"/>
      <c r="C3099" s="25"/>
      <c r="D3099" s="25"/>
      <c r="E3099" s="25"/>
      <c r="F3099" s="26"/>
      <c r="G3099" s="25"/>
      <c r="H3099" s="27"/>
      <c r="J3099" s="13"/>
      <c r="L3099" s="13"/>
      <c r="M3099" s="23"/>
    </row>
    <row r="3100" spans="1:13" x14ac:dyDescent="0.25">
      <c r="A3100" s="24" t="s">
        <v>69</v>
      </c>
      <c r="B3100" s="25"/>
      <c r="C3100" s="25"/>
      <c r="D3100" s="25"/>
      <c r="E3100" s="25"/>
      <c r="F3100" s="26"/>
      <c r="G3100" s="25"/>
      <c r="H3100" s="27"/>
      <c r="J3100" s="13"/>
      <c r="K3100" s="95">
        <v>4.05</v>
      </c>
      <c r="L3100" s="96"/>
      <c r="M3100" s="23">
        <f>K3100*I3092*12</f>
        <v>44726.579999999994</v>
      </c>
    </row>
    <row r="3101" spans="1:13" x14ac:dyDescent="0.25">
      <c r="A3101" s="24"/>
      <c r="B3101" s="25"/>
      <c r="C3101" s="25"/>
      <c r="D3101" s="25"/>
      <c r="E3101" s="25"/>
      <c r="F3101" s="26"/>
      <c r="G3101" s="25"/>
      <c r="H3101" s="27"/>
      <c r="I3101" s="17"/>
      <c r="J3101" s="19"/>
      <c r="K3101" s="18"/>
      <c r="L3101" s="19"/>
      <c r="M3101" s="21"/>
    </row>
    <row r="3102" spans="1:13" x14ac:dyDescent="0.25">
      <c r="A3102" s="128" t="s">
        <v>28</v>
      </c>
      <c r="B3102" s="129"/>
      <c r="C3102" s="129"/>
      <c r="D3102" s="129"/>
      <c r="E3102" s="129"/>
      <c r="F3102" s="129"/>
      <c r="G3102" s="129"/>
      <c r="H3102" s="130"/>
      <c r="I3102" s="2" t="s">
        <v>29</v>
      </c>
      <c r="J3102" s="13"/>
      <c r="K3102" s="2"/>
      <c r="L3102" s="13"/>
      <c r="M3102" s="23"/>
    </row>
    <row r="3103" spans="1:13" x14ac:dyDescent="0.25">
      <c r="A3103" s="12"/>
      <c r="B3103" s="2"/>
      <c r="C3103" s="2"/>
      <c r="D3103" s="2"/>
      <c r="E3103" s="2"/>
      <c r="F3103" s="2"/>
      <c r="G3103" s="2"/>
      <c r="H3103" s="13"/>
      <c r="I3103" s="2" t="s">
        <v>30</v>
      </c>
      <c r="J3103" s="13"/>
      <c r="K3103" s="2"/>
      <c r="L3103" s="13"/>
      <c r="M3103" s="23"/>
    </row>
    <row r="3104" spans="1:13" x14ac:dyDescent="0.25">
      <c r="A3104" s="12"/>
      <c r="B3104" s="2"/>
      <c r="C3104" s="2"/>
      <c r="D3104" s="2"/>
      <c r="E3104" s="2"/>
      <c r="F3104" s="2"/>
      <c r="G3104" s="2"/>
      <c r="H3104" s="13"/>
      <c r="I3104" s="2" t="s">
        <v>31</v>
      </c>
      <c r="J3104" s="13"/>
      <c r="K3104" s="108">
        <v>1.1200000000000001</v>
      </c>
      <c r="L3104" s="109"/>
      <c r="M3104" s="23">
        <f>K3104*12*I3092</f>
        <v>12368.832</v>
      </c>
    </row>
    <row r="3105" spans="1:13" x14ac:dyDescent="0.25">
      <c r="A3105" s="12"/>
      <c r="B3105" s="2"/>
      <c r="C3105" s="2"/>
      <c r="D3105" s="2"/>
      <c r="E3105" s="2"/>
      <c r="F3105" s="2"/>
      <c r="G3105" s="2"/>
      <c r="H3105" s="13"/>
      <c r="I3105" s="2" t="s">
        <v>32</v>
      </c>
      <c r="J3105" s="13"/>
      <c r="K3105" s="2"/>
      <c r="L3105" s="13"/>
      <c r="M3105" s="23"/>
    </row>
    <row r="3106" spans="1:13" x14ac:dyDescent="0.25">
      <c r="A3106" s="17"/>
      <c r="B3106" s="18"/>
      <c r="C3106" s="18"/>
      <c r="D3106" s="18"/>
      <c r="E3106" s="18"/>
      <c r="F3106" s="18"/>
      <c r="G3106" s="18"/>
      <c r="H3106" s="19"/>
      <c r="I3106" s="18" t="s">
        <v>33</v>
      </c>
      <c r="J3106" s="19"/>
      <c r="K3106" s="18"/>
      <c r="L3106" s="19"/>
      <c r="M3106" s="21"/>
    </row>
    <row r="3107" spans="1:13" x14ac:dyDescent="0.25">
      <c r="A3107" s="131" t="s">
        <v>74</v>
      </c>
      <c r="B3107" s="132"/>
      <c r="C3107" s="132"/>
      <c r="D3107" s="132"/>
      <c r="E3107" s="132"/>
      <c r="F3107" s="132"/>
      <c r="G3107" s="132"/>
      <c r="H3107" s="133"/>
      <c r="I3107" s="52"/>
      <c r="J3107" s="13"/>
      <c r="K3107" s="149">
        <f>K3108+K3114</f>
        <v>1.8900000000000001</v>
      </c>
      <c r="L3107" s="150"/>
      <c r="M3107" s="53">
        <f>M3108+M3114</f>
        <v>20872.404000000002</v>
      </c>
    </row>
    <row r="3108" spans="1:13" x14ac:dyDescent="0.25">
      <c r="A3108" s="114" t="s">
        <v>75</v>
      </c>
      <c r="B3108" s="115"/>
      <c r="C3108" s="115"/>
      <c r="D3108" s="115"/>
      <c r="E3108" s="115"/>
      <c r="F3108" s="115"/>
      <c r="G3108" s="115"/>
      <c r="H3108" s="116"/>
      <c r="J3108" s="13"/>
      <c r="K3108" s="108">
        <f>K3109+K3110+K3111+K3113</f>
        <v>1.1100000000000001</v>
      </c>
      <c r="L3108" s="109"/>
      <c r="M3108" s="46">
        <f>M3109+M3110+M3111+M3113</f>
        <v>12258.396000000001</v>
      </c>
    </row>
    <row r="3109" spans="1:13" x14ac:dyDescent="0.25">
      <c r="A3109" s="12" t="s">
        <v>76</v>
      </c>
      <c r="H3109" s="13"/>
      <c r="I3109" t="s">
        <v>77</v>
      </c>
      <c r="J3109" s="13"/>
      <c r="K3109" s="112">
        <v>0.81</v>
      </c>
      <c r="L3109" s="113"/>
      <c r="M3109" s="23">
        <f>K3109*12*I3092</f>
        <v>8945.3160000000007</v>
      </c>
    </row>
    <row r="3110" spans="1:13" x14ac:dyDescent="0.25">
      <c r="A3110" s="12" t="s">
        <v>78</v>
      </c>
      <c r="H3110" s="13"/>
      <c r="I3110" t="s">
        <v>79</v>
      </c>
      <c r="J3110" s="13"/>
      <c r="K3110" s="112">
        <v>0.18</v>
      </c>
      <c r="L3110" s="113"/>
      <c r="M3110" s="23">
        <f>K3110*12*I3092</f>
        <v>1987.848</v>
      </c>
    </row>
    <row r="3111" spans="1:13" x14ac:dyDescent="0.25">
      <c r="A3111" s="12" t="s">
        <v>80</v>
      </c>
      <c r="H3111" s="13"/>
      <c r="I3111" t="s">
        <v>81</v>
      </c>
      <c r="J3111" s="13"/>
      <c r="K3111" s="112">
        <v>0.08</v>
      </c>
      <c r="L3111" s="113"/>
      <c r="M3111" s="23">
        <f>K3111*12*I3092</f>
        <v>883.48799999999994</v>
      </c>
    </row>
    <row r="3112" spans="1:13" x14ac:dyDescent="0.25">
      <c r="A3112" s="12" t="s">
        <v>82</v>
      </c>
      <c r="H3112" s="13"/>
      <c r="J3112" s="13"/>
      <c r="L3112" s="13"/>
      <c r="M3112" s="23"/>
    </row>
    <row r="3113" spans="1:13" x14ac:dyDescent="0.25">
      <c r="A3113" s="12" t="s">
        <v>83</v>
      </c>
      <c r="H3113" s="13"/>
      <c r="I3113" t="s">
        <v>84</v>
      </c>
      <c r="J3113" s="13"/>
      <c r="K3113" s="112">
        <v>0.04</v>
      </c>
      <c r="L3113" s="113"/>
      <c r="M3113" s="23">
        <f>K3113*12*I3092</f>
        <v>441.74399999999997</v>
      </c>
    </row>
    <row r="3114" spans="1:13" x14ac:dyDescent="0.25">
      <c r="A3114" s="114" t="s">
        <v>85</v>
      </c>
      <c r="B3114" s="115"/>
      <c r="C3114" s="115"/>
      <c r="D3114" s="115"/>
      <c r="E3114" s="115"/>
      <c r="F3114" s="115"/>
      <c r="G3114" s="115"/>
      <c r="H3114" s="116"/>
      <c r="J3114" s="13"/>
      <c r="K3114" s="108">
        <f>K3115+K3116+K3117</f>
        <v>0.78</v>
      </c>
      <c r="L3114" s="109"/>
      <c r="M3114" s="46">
        <f>M3115+M3116+M3117</f>
        <v>8614.0080000000016</v>
      </c>
    </row>
    <row r="3115" spans="1:13" x14ac:dyDescent="0.25">
      <c r="A3115" s="12" t="s">
        <v>86</v>
      </c>
      <c r="H3115" s="13"/>
      <c r="I3115" t="s">
        <v>81</v>
      </c>
      <c r="J3115" s="13"/>
      <c r="K3115" s="112">
        <v>0.28000000000000003</v>
      </c>
      <c r="L3115" s="113"/>
      <c r="M3115" s="23">
        <f>K3115*12*I3092</f>
        <v>3092.2080000000001</v>
      </c>
    </row>
    <row r="3116" spans="1:13" x14ac:dyDescent="0.25">
      <c r="A3116" s="12" t="s">
        <v>87</v>
      </c>
      <c r="H3116" s="13"/>
      <c r="I3116" t="s">
        <v>77</v>
      </c>
      <c r="J3116" s="13"/>
      <c r="K3116" s="112">
        <v>0.46</v>
      </c>
      <c r="L3116" s="113"/>
      <c r="M3116" s="23">
        <f>K3116*12*I3092</f>
        <v>5080.0560000000005</v>
      </c>
    </row>
    <row r="3117" spans="1:13" x14ac:dyDescent="0.25">
      <c r="A3117" s="12" t="s">
        <v>88</v>
      </c>
      <c r="H3117" s="13"/>
      <c r="I3117" t="s">
        <v>81</v>
      </c>
      <c r="J3117" s="13"/>
      <c r="K3117" s="138">
        <v>0.04</v>
      </c>
      <c r="L3117" s="139"/>
      <c r="M3117" s="21">
        <f>K3117*12*I3092</f>
        <v>441.74399999999997</v>
      </c>
    </row>
    <row r="3118" spans="1:13" ht="15.75" x14ac:dyDescent="0.25">
      <c r="A3118" s="85" t="s">
        <v>36</v>
      </c>
      <c r="B3118" s="86"/>
      <c r="C3118" s="86"/>
      <c r="D3118" s="86"/>
      <c r="E3118" s="86"/>
      <c r="F3118" s="86"/>
      <c r="G3118" s="86"/>
      <c r="H3118" s="87"/>
      <c r="I3118" s="34"/>
      <c r="J3118" s="32"/>
      <c r="K3118" s="88">
        <f>K3119+K3120+K3122+K3124+K3125</f>
        <v>2.13</v>
      </c>
      <c r="L3118" s="89"/>
      <c r="M3118" s="35">
        <f>M3119+M3120+M3122+M3124+M3125</f>
        <v>23522.868000000002</v>
      </c>
    </row>
    <row r="3119" spans="1:13" x14ac:dyDescent="0.25">
      <c r="A3119" s="36" t="s">
        <v>89</v>
      </c>
      <c r="B3119" s="37"/>
      <c r="C3119" s="38"/>
      <c r="D3119" s="38"/>
      <c r="E3119" s="38"/>
      <c r="F3119" s="38"/>
      <c r="G3119" s="38"/>
      <c r="H3119" s="13"/>
      <c r="I3119" s="95" t="s">
        <v>38</v>
      </c>
      <c r="J3119" s="96"/>
      <c r="K3119" s="117">
        <v>0.56999999999999995</v>
      </c>
      <c r="L3119" s="118"/>
      <c r="M3119" s="23">
        <f>K3119*12*I3092</f>
        <v>6294.8519999999999</v>
      </c>
    </row>
    <row r="3120" spans="1:13" x14ac:dyDescent="0.25">
      <c r="A3120" s="36" t="s">
        <v>39</v>
      </c>
      <c r="B3120" s="37"/>
      <c r="C3120" s="38"/>
      <c r="D3120" s="38"/>
      <c r="E3120" s="38"/>
      <c r="F3120" s="38"/>
      <c r="G3120" s="38"/>
      <c r="H3120" s="13"/>
      <c r="I3120" s="95" t="s">
        <v>90</v>
      </c>
      <c r="J3120" s="96"/>
      <c r="K3120" s="97">
        <v>1.35</v>
      </c>
      <c r="L3120" s="98"/>
      <c r="M3120" s="23">
        <f>K3120*12*I3092</f>
        <v>14908.860000000002</v>
      </c>
    </row>
    <row r="3121" spans="1:13" x14ac:dyDescent="0.25">
      <c r="A3121" s="36" t="s">
        <v>41</v>
      </c>
      <c r="B3121" s="37"/>
      <c r="C3121" s="38"/>
      <c r="D3121" s="38"/>
      <c r="E3121" s="38"/>
      <c r="F3121" s="38"/>
      <c r="G3121" s="38"/>
      <c r="H3121" s="13"/>
      <c r="I3121" s="39"/>
      <c r="J3121" s="15"/>
      <c r="K3121" s="40"/>
      <c r="L3121" s="41"/>
      <c r="M3121" s="23"/>
    </row>
    <row r="3122" spans="1:13" x14ac:dyDescent="0.25">
      <c r="A3122" s="36" t="s">
        <v>42</v>
      </c>
      <c r="B3122" s="37"/>
      <c r="C3122" s="38"/>
      <c r="D3122" s="38"/>
      <c r="E3122" s="38"/>
      <c r="F3122" s="38"/>
      <c r="G3122" s="38"/>
      <c r="H3122" s="13"/>
      <c r="I3122" s="95" t="s">
        <v>43</v>
      </c>
      <c r="J3122" s="96"/>
      <c r="K3122" s="97">
        <v>0.09</v>
      </c>
      <c r="L3122" s="98"/>
      <c r="M3122" s="23">
        <f>K3122*12*I3092</f>
        <v>993.92399999999998</v>
      </c>
    </row>
    <row r="3123" spans="1:13" x14ac:dyDescent="0.25">
      <c r="A3123" s="36" t="s">
        <v>44</v>
      </c>
      <c r="B3123" s="37"/>
      <c r="C3123" s="38"/>
      <c r="D3123" s="38"/>
      <c r="E3123" s="38"/>
      <c r="F3123" s="38"/>
      <c r="G3123" s="38"/>
      <c r="H3123" s="13"/>
      <c r="I3123" s="39"/>
      <c r="J3123" s="15"/>
      <c r="K3123" s="40"/>
      <c r="L3123" s="41"/>
      <c r="M3123" s="23"/>
    </row>
    <row r="3124" spans="1:13" x14ac:dyDescent="0.25">
      <c r="A3124" s="36" t="s">
        <v>45</v>
      </c>
      <c r="B3124" s="37"/>
      <c r="C3124" s="38"/>
      <c r="D3124" s="38"/>
      <c r="E3124" s="38"/>
      <c r="F3124" s="38"/>
      <c r="G3124" s="38"/>
      <c r="H3124" s="13"/>
      <c r="I3124" s="95" t="s">
        <v>43</v>
      </c>
      <c r="J3124" s="96"/>
      <c r="K3124" s="97">
        <v>0.06</v>
      </c>
      <c r="L3124" s="98"/>
      <c r="M3124" s="23">
        <f>K3124*12*I3092</f>
        <v>662.61599999999999</v>
      </c>
    </row>
    <row r="3125" spans="1:13" x14ac:dyDescent="0.25">
      <c r="A3125" s="42" t="s">
        <v>112</v>
      </c>
      <c r="B3125" s="37"/>
      <c r="C3125" s="38"/>
      <c r="D3125" s="38"/>
      <c r="E3125" s="38"/>
      <c r="F3125" s="38"/>
      <c r="G3125" s="38"/>
      <c r="H3125" s="13"/>
      <c r="I3125" s="95" t="s">
        <v>46</v>
      </c>
      <c r="J3125" s="96"/>
      <c r="K3125" s="99">
        <v>0.06</v>
      </c>
      <c r="L3125" s="100"/>
      <c r="M3125" s="21">
        <f>K3125*12*I3092</f>
        <v>662.61599999999999</v>
      </c>
    </row>
    <row r="3126" spans="1:13" ht="16.5" thickBot="1" x14ac:dyDescent="0.3">
      <c r="A3126" s="103" t="s">
        <v>50</v>
      </c>
      <c r="B3126" s="104"/>
      <c r="C3126" s="104"/>
      <c r="D3126" s="104"/>
      <c r="E3126" s="104"/>
      <c r="F3126" s="104"/>
      <c r="G3126" s="104"/>
      <c r="H3126" s="105"/>
      <c r="I3126" s="7"/>
      <c r="J3126" s="8"/>
      <c r="K3126" s="165">
        <v>5.67</v>
      </c>
      <c r="L3126" s="166"/>
      <c r="M3126" s="61">
        <f>K3126*12*I3092</f>
        <v>62617.211999999992</v>
      </c>
    </row>
    <row r="3127" spans="1:13" ht="15.75" thickBot="1" x14ac:dyDescent="0.3">
      <c r="A3127" s="152" t="s">
        <v>59</v>
      </c>
      <c r="B3127" s="153"/>
      <c r="C3127" s="153"/>
      <c r="D3127" s="153"/>
      <c r="E3127" s="153"/>
      <c r="F3127" s="153"/>
      <c r="G3127" s="153"/>
      <c r="H3127" s="154"/>
      <c r="I3127" s="57"/>
      <c r="J3127" s="58"/>
      <c r="K3127" s="155">
        <f>+K3104+K3107+K3126+K3118+K3097+K3100</f>
        <v>19.79</v>
      </c>
      <c r="L3127" s="156"/>
      <c r="M3127" s="59">
        <f>M3092+M3104+M3107+M3118+M3126</f>
        <v>218552.84399999998</v>
      </c>
    </row>
    <row r="3128" spans="1:13" x14ac:dyDescent="0.25">
      <c r="A3128" s="157" t="s">
        <v>60</v>
      </c>
      <c r="B3128" s="158"/>
      <c r="C3128" s="158"/>
      <c r="D3128" s="158"/>
      <c r="E3128" s="158"/>
      <c r="F3128" s="158"/>
      <c r="G3128" s="158"/>
      <c r="H3128" s="159"/>
      <c r="I3128" s="18"/>
      <c r="J3128" s="60"/>
      <c r="K3128" s="160">
        <v>13.72</v>
      </c>
      <c r="L3128" s="161"/>
      <c r="M3128" s="21">
        <f>K3128*12*I3092</f>
        <v>151518.19200000001</v>
      </c>
    </row>
    <row r="3129" spans="1:13" ht="15.75" x14ac:dyDescent="0.25">
      <c r="A3129" s="85" t="s">
        <v>61</v>
      </c>
      <c r="B3129" s="86"/>
      <c r="C3129" s="86"/>
      <c r="D3129" s="86"/>
      <c r="E3129" s="86"/>
      <c r="F3129" s="86"/>
      <c r="G3129" s="86"/>
      <c r="H3129" s="87"/>
      <c r="I3129" s="34"/>
      <c r="J3129" s="32"/>
      <c r="K3129" s="88">
        <v>3.45</v>
      </c>
      <c r="L3129" s="89"/>
      <c r="M3129" s="21">
        <f>K3129*12*I3092</f>
        <v>38100.420000000006</v>
      </c>
    </row>
    <row r="3130" spans="1:13" ht="15.75" x14ac:dyDescent="0.25">
      <c r="A3130" s="85" t="s">
        <v>62</v>
      </c>
      <c r="B3130" s="86"/>
      <c r="C3130" s="86"/>
      <c r="D3130" s="86"/>
      <c r="E3130" s="86"/>
      <c r="F3130" s="86"/>
      <c r="G3130" s="86"/>
      <c r="H3130" s="87"/>
      <c r="I3130" s="34"/>
      <c r="J3130" s="32"/>
      <c r="K3130" s="88">
        <v>0.81</v>
      </c>
      <c r="L3130" s="89"/>
      <c r="M3130" s="21">
        <f>K3130*12*I3092</f>
        <v>8945.3160000000007</v>
      </c>
    </row>
    <row r="3131" spans="1:13" x14ac:dyDescent="0.25">
      <c r="A3131" s="90" t="s">
        <v>92</v>
      </c>
      <c r="B3131" s="91"/>
      <c r="C3131" s="91"/>
      <c r="D3131" s="91"/>
      <c r="E3131" s="91"/>
      <c r="F3131" s="91"/>
      <c r="G3131" s="91"/>
      <c r="H3131" s="92"/>
      <c r="I3131" s="34"/>
      <c r="J3131" s="32"/>
      <c r="K3131" s="93">
        <v>1.32</v>
      </c>
      <c r="L3131" s="94"/>
      <c r="M3131" s="21">
        <f>K3131*12*I3092</f>
        <v>14577.552</v>
      </c>
    </row>
    <row r="3132" spans="1:13" ht="15.75" x14ac:dyDescent="0.25">
      <c r="A3132" s="49" t="s">
        <v>93</v>
      </c>
      <c r="B3132" s="50"/>
      <c r="C3132" s="50"/>
      <c r="D3132" s="50"/>
      <c r="E3132" s="50"/>
      <c r="F3132" s="50"/>
      <c r="G3132" s="50"/>
      <c r="H3132" s="51"/>
      <c r="I3132" s="34"/>
      <c r="J3132" s="32"/>
      <c r="K3132" s="88">
        <v>1.38</v>
      </c>
      <c r="L3132" s="89"/>
      <c r="M3132" s="21">
        <f>K3132*12*I3092</f>
        <v>15240.167999999998</v>
      </c>
    </row>
    <row r="3133" spans="1:13" ht="15.75" x14ac:dyDescent="0.25">
      <c r="A3133" s="49" t="s">
        <v>63</v>
      </c>
      <c r="B3133" s="50"/>
      <c r="C3133" s="50"/>
      <c r="D3133" s="50"/>
      <c r="E3133" s="50"/>
      <c r="F3133" s="50"/>
      <c r="G3133" s="50"/>
      <c r="H3133" s="51"/>
      <c r="I3133" s="34"/>
      <c r="J3133" s="32"/>
      <c r="K3133" s="88">
        <v>0.16</v>
      </c>
      <c r="L3133" s="89"/>
      <c r="M3133" s="21">
        <f>K3133*12*I3092</f>
        <v>1766.9759999999999</v>
      </c>
    </row>
    <row r="3134" spans="1:13" ht="16.5" thickBot="1" x14ac:dyDescent="0.3">
      <c r="A3134" s="62" t="s">
        <v>64</v>
      </c>
      <c r="B3134" s="63"/>
      <c r="C3134" s="63"/>
      <c r="D3134" s="63"/>
      <c r="E3134" s="63"/>
      <c r="F3134" s="63"/>
      <c r="G3134" s="63"/>
      <c r="H3134" s="64"/>
      <c r="I3134" s="7"/>
      <c r="J3134" s="8"/>
      <c r="K3134" s="167">
        <v>0.48</v>
      </c>
      <c r="L3134" s="168"/>
      <c r="M3134" s="23">
        <f>K3134*12*I3092</f>
        <v>5300.9279999999999</v>
      </c>
    </row>
    <row r="3135" spans="1:13" ht="15.75" thickBot="1" x14ac:dyDescent="0.3">
      <c r="A3135" s="152" t="s">
        <v>65</v>
      </c>
      <c r="B3135" s="153"/>
      <c r="C3135" s="153"/>
      <c r="D3135" s="153"/>
      <c r="E3135" s="153"/>
      <c r="F3135" s="153"/>
      <c r="G3135" s="153"/>
      <c r="H3135" s="154"/>
      <c r="I3135" s="57"/>
      <c r="J3135" s="58"/>
      <c r="K3135" s="155">
        <f>K3127+K3129+K3130+K3131+K3128+K3132+K3133+K3134</f>
        <v>41.109999999999992</v>
      </c>
      <c r="L3135" s="156"/>
      <c r="M3135" s="59">
        <f>M3127+M3128+M3129+M3130+M3131+M3132+M3133+M3134</f>
        <v>454002.39600000001</v>
      </c>
    </row>
    <row r="3136" spans="1:13" x14ac:dyDescent="0.25">
      <c r="A3136" s="1"/>
      <c r="B3136" s="1"/>
      <c r="C3136" s="1"/>
      <c r="D3136" s="1"/>
      <c r="E3136" s="1"/>
      <c r="F3136" s="1"/>
      <c r="G3136" s="1"/>
      <c r="H3136" s="1"/>
      <c r="I3136" s="2"/>
      <c r="J3136" s="3"/>
      <c r="K3136" s="4"/>
      <c r="L3136" s="4"/>
      <c r="M3136" s="3"/>
    </row>
    <row r="3137" spans="1:13" x14ac:dyDescent="0.25">
      <c r="A3137" s="1"/>
      <c r="B3137" s="1"/>
      <c r="C3137" s="1"/>
      <c r="D3137" s="1"/>
      <c r="E3137" s="1"/>
      <c r="F3137" s="1"/>
      <c r="G3137" s="1"/>
      <c r="H3137" s="1"/>
      <c r="I3137" s="2"/>
      <c r="J3137" s="3"/>
      <c r="K3137" s="4"/>
      <c r="L3137" s="4"/>
      <c r="M3137" s="3"/>
    </row>
    <row r="3138" spans="1:13" x14ac:dyDescent="0.25">
      <c r="A3138" s="119" t="s">
        <v>0</v>
      </c>
      <c r="B3138" s="119"/>
      <c r="C3138" s="119"/>
      <c r="D3138" s="119"/>
      <c r="E3138" s="119"/>
      <c r="F3138" s="119"/>
      <c r="G3138" s="119"/>
      <c r="H3138" s="119"/>
      <c r="I3138" s="119"/>
      <c r="J3138" s="119"/>
      <c r="K3138" s="119"/>
      <c r="L3138" s="119"/>
      <c r="M3138" s="5"/>
    </row>
    <row r="3139" spans="1:13" x14ac:dyDescent="0.25">
      <c r="A3139" s="120" t="s">
        <v>1</v>
      </c>
      <c r="B3139" s="120"/>
      <c r="C3139" s="120"/>
      <c r="D3139" s="120"/>
      <c r="E3139" s="120"/>
      <c r="F3139" s="120"/>
      <c r="G3139" s="120"/>
      <c r="H3139" s="120"/>
      <c r="I3139" s="120"/>
      <c r="J3139" s="120"/>
      <c r="K3139" s="120"/>
      <c r="L3139" s="120"/>
      <c r="M3139" s="120"/>
    </row>
    <row r="3140" spans="1:13" x14ac:dyDescent="0.25">
      <c r="A3140" s="121" t="s">
        <v>166</v>
      </c>
      <c r="B3140" s="121"/>
      <c r="C3140" s="121"/>
      <c r="D3140" s="121"/>
      <c r="E3140" s="121"/>
      <c r="F3140" s="121"/>
      <c r="G3140" s="121"/>
      <c r="H3140" s="121"/>
      <c r="I3140" s="121"/>
      <c r="J3140" s="121"/>
      <c r="K3140" s="121"/>
      <c r="L3140" s="121"/>
      <c r="M3140" s="121"/>
    </row>
    <row r="3141" spans="1:13" x14ac:dyDescent="0.25">
      <c r="A3141" s="6"/>
      <c r="B3141" s="7"/>
      <c r="C3141" s="7" t="s">
        <v>3</v>
      </c>
      <c r="D3141" s="7"/>
      <c r="E3141" s="7"/>
      <c r="F3141" s="7"/>
      <c r="G3141" s="7"/>
      <c r="H3141" s="8"/>
      <c r="I3141" s="7" t="s">
        <v>4</v>
      </c>
      <c r="J3141" s="8"/>
      <c r="K3141" s="9" t="s">
        <v>5</v>
      </c>
      <c r="L3141" s="10"/>
      <c r="M3141" s="11"/>
    </row>
    <row r="3142" spans="1:13" x14ac:dyDescent="0.25">
      <c r="A3142" s="12"/>
      <c r="B3142" s="2"/>
      <c r="C3142" s="2"/>
      <c r="D3142" s="2"/>
      <c r="E3142" s="2"/>
      <c r="F3142" s="2"/>
      <c r="G3142" s="2"/>
      <c r="H3142" s="13"/>
      <c r="I3142" s="2"/>
      <c r="J3142" s="13"/>
      <c r="K3142" s="14" t="s">
        <v>7</v>
      </c>
      <c r="L3142" s="15"/>
      <c r="M3142" s="16" t="s">
        <v>8</v>
      </c>
    </row>
    <row r="3143" spans="1:13" x14ac:dyDescent="0.25">
      <c r="A3143" s="17"/>
      <c r="B3143" s="18"/>
      <c r="C3143" s="18"/>
      <c r="D3143" s="18"/>
      <c r="E3143" s="18"/>
      <c r="F3143" s="18"/>
      <c r="G3143" s="18"/>
      <c r="H3143" s="19"/>
      <c r="I3143" s="122" t="s">
        <v>9</v>
      </c>
      <c r="J3143" s="123"/>
      <c r="K3143" s="18" t="s">
        <v>10</v>
      </c>
      <c r="L3143" s="19"/>
      <c r="M3143" s="20" t="s">
        <v>11</v>
      </c>
    </row>
    <row r="3144" spans="1:13" x14ac:dyDescent="0.25">
      <c r="A3144" s="90" t="s">
        <v>12</v>
      </c>
      <c r="B3144" s="91"/>
      <c r="C3144" s="91"/>
      <c r="D3144" s="91"/>
      <c r="E3144" s="91"/>
      <c r="F3144" s="91"/>
      <c r="G3144" s="91"/>
      <c r="H3144" s="92"/>
      <c r="I3144" s="124">
        <v>605.5</v>
      </c>
      <c r="J3144" s="125"/>
      <c r="K3144" s="126">
        <f>K3150+K3157</f>
        <v>8.98</v>
      </c>
      <c r="L3144" s="145"/>
      <c r="M3144" s="21">
        <f>M3150+M3157</f>
        <v>65248.68</v>
      </c>
    </row>
    <row r="3145" spans="1:13" x14ac:dyDescent="0.25">
      <c r="A3145" s="22" t="s">
        <v>13</v>
      </c>
      <c r="F3145" s="2"/>
      <c r="H3145" s="13"/>
      <c r="J3145" s="13"/>
      <c r="L3145" s="13"/>
      <c r="M3145" s="23"/>
    </row>
    <row r="3146" spans="1:13" x14ac:dyDescent="0.25">
      <c r="A3146" s="22" t="s">
        <v>14</v>
      </c>
      <c r="F3146" s="2"/>
      <c r="H3146" s="13"/>
      <c r="J3146" s="13"/>
      <c r="L3146" s="13"/>
      <c r="M3146" s="23"/>
    </row>
    <row r="3147" spans="1:13" x14ac:dyDescent="0.25">
      <c r="A3147" s="24" t="s">
        <v>15</v>
      </c>
      <c r="B3147" s="25"/>
      <c r="C3147" s="25"/>
      <c r="D3147" s="25"/>
      <c r="E3147" s="25"/>
      <c r="F3147" s="26"/>
      <c r="G3147" s="25"/>
      <c r="H3147" s="27"/>
      <c r="J3147" s="13"/>
      <c r="L3147" s="13"/>
      <c r="M3147" s="23"/>
    </row>
    <row r="3148" spans="1:13" x14ac:dyDescent="0.25">
      <c r="A3148" s="24" t="s">
        <v>16</v>
      </c>
      <c r="B3148" s="25"/>
      <c r="C3148" s="25"/>
      <c r="D3148" s="25"/>
      <c r="E3148" s="25"/>
      <c r="F3148" s="26"/>
      <c r="G3148" s="25"/>
      <c r="H3148" s="27"/>
      <c r="J3148" s="13"/>
      <c r="L3148" s="13"/>
      <c r="M3148" s="23"/>
    </row>
    <row r="3149" spans="1:13" x14ac:dyDescent="0.25">
      <c r="A3149" s="24" t="s">
        <v>17</v>
      </c>
      <c r="B3149" s="25"/>
      <c r="C3149" s="25"/>
      <c r="D3149" s="25"/>
      <c r="E3149" s="25"/>
      <c r="F3149" s="26"/>
      <c r="G3149" s="25"/>
      <c r="H3149" s="27"/>
      <c r="J3149" s="13"/>
      <c r="L3149" s="13"/>
      <c r="M3149" s="23"/>
    </row>
    <row r="3150" spans="1:13" x14ac:dyDescent="0.25">
      <c r="A3150" s="24" t="s">
        <v>18</v>
      </c>
      <c r="B3150" s="25"/>
      <c r="C3150" s="25"/>
      <c r="D3150" s="25"/>
      <c r="E3150" s="25"/>
      <c r="F3150" s="26"/>
      <c r="G3150" s="25"/>
      <c r="H3150" s="27"/>
      <c r="J3150" s="13"/>
      <c r="K3150" s="112">
        <v>4.93</v>
      </c>
      <c r="L3150" s="113"/>
      <c r="M3150" s="23">
        <f>K3150*I3144*12</f>
        <v>35821.379999999997</v>
      </c>
    </row>
    <row r="3151" spans="1:13" x14ac:dyDescent="0.25">
      <c r="A3151" s="24" t="s">
        <v>19</v>
      </c>
      <c r="B3151" s="25"/>
      <c r="C3151" s="25"/>
      <c r="D3151" s="25"/>
      <c r="E3151" s="25"/>
      <c r="F3151" s="26"/>
      <c r="G3151" s="25"/>
      <c r="H3151" s="27"/>
      <c r="J3151" s="13"/>
      <c r="L3151" s="13"/>
      <c r="M3151" s="23"/>
    </row>
    <row r="3152" spans="1:13" x14ac:dyDescent="0.25">
      <c r="A3152" s="24" t="s">
        <v>20</v>
      </c>
      <c r="B3152" s="25"/>
      <c r="C3152" s="25"/>
      <c r="D3152" s="25"/>
      <c r="E3152" s="25"/>
      <c r="F3152" s="26"/>
      <c r="G3152" s="25"/>
      <c r="H3152" s="27"/>
      <c r="J3152" s="13"/>
      <c r="L3152" s="13"/>
      <c r="M3152" s="23"/>
    </row>
    <row r="3153" spans="1:13" x14ac:dyDescent="0.25">
      <c r="A3153" s="24" t="s">
        <v>21</v>
      </c>
      <c r="B3153" s="25"/>
      <c r="C3153" s="25"/>
      <c r="D3153" s="25"/>
      <c r="E3153" s="25"/>
      <c r="F3153" s="26"/>
      <c r="G3153" s="25"/>
      <c r="H3153" s="27"/>
      <c r="J3153" s="13"/>
      <c r="L3153" s="13"/>
      <c r="M3153" s="23"/>
    </row>
    <row r="3154" spans="1:13" x14ac:dyDescent="0.25">
      <c r="A3154" s="22" t="s">
        <v>22</v>
      </c>
      <c r="B3154" s="25"/>
      <c r="C3154" s="25"/>
      <c r="D3154" s="25"/>
      <c r="E3154" s="25"/>
      <c r="F3154" s="26"/>
      <c r="G3154" s="25"/>
      <c r="H3154" s="27"/>
      <c r="J3154" s="13"/>
      <c r="L3154" s="13"/>
      <c r="M3154" s="23"/>
    </row>
    <row r="3155" spans="1:13" x14ac:dyDescent="0.25">
      <c r="A3155" s="24" t="s">
        <v>23</v>
      </c>
      <c r="B3155" s="25"/>
      <c r="C3155" s="25"/>
      <c r="D3155" s="25"/>
      <c r="E3155" s="25"/>
      <c r="F3155" s="26"/>
      <c r="G3155" s="25"/>
      <c r="H3155" s="27"/>
      <c r="J3155" s="13"/>
      <c r="L3155" s="13"/>
      <c r="M3155" s="23"/>
    </row>
    <row r="3156" spans="1:13" x14ac:dyDescent="0.25">
      <c r="A3156" s="24" t="s">
        <v>24</v>
      </c>
      <c r="B3156" s="25"/>
      <c r="C3156" s="25"/>
      <c r="D3156" s="25"/>
      <c r="E3156" s="25"/>
      <c r="F3156" s="26"/>
      <c r="G3156" s="25"/>
      <c r="H3156" s="27"/>
      <c r="J3156" s="13"/>
      <c r="L3156" s="13"/>
      <c r="M3156" s="23"/>
    </row>
    <row r="3157" spans="1:13" x14ac:dyDescent="0.25">
      <c r="A3157" s="24" t="s">
        <v>25</v>
      </c>
      <c r="B3157" s="25"/>
      <c r="C3157" s="25"/>
      <c r="D3157" s="25"/>
      <c r="E3157" s="25"/>
      <c r="F3157" s="26"/>
      <c r="G3157" s="25"/>
      <c r="H3157" s="27"/>
      <c r="J3157" s="13"/>
      <c r="K3157" s="112">
        <v>4.05</v>
      </c>
      <c r="L3157" s="113"/>
      <c r="M3157" s="23">
        <f>K3157*I3144*12</f>
        <v>29427.300000000003</v>
      </c>
    </row>
    <row r="3158" spans="1:13" x14ac:dyDescent="0.25">
      <c r="A3158" s="24" t="s">
        <v>26</v>
      </c>
      <c r="B3158" s="25"/>
      <c r="C3158" s="25"/>
      <c r="D3158" s="25"/>
      <c r="E3158" s="25"/>
      <c r="F3158" s="26"/>
      <c r="G3158" s="25"/>
      <c r="H3158" s="27"/>
      <c r="J3158" s="13"/>
      <c r="L3158" s="13"/>
      <c r="M3158" s="23"/>
    </row>
    <row r="3159" spans="1:13" x14ac:dyDescent="0.25">
      <c r="A3159" s="28" t="s">
        <v>27</v>
      </c>
      <c r="B3159" s="29"/>
      <c r="C3159" s="29"/>
      <c r="D3159" s="29"/>
      <c r="E3159" s="29"/>
      <c r="F3159" s="29"/>
      <c r="G3159" s="29"/>
      <c r="H3159" s="30"/>
      <c r="I3159" s="18"/>
      <c r="J3159" s="19"/>
      <c r="K3159" s="18"/>
      <c r="L3159" s="19"/>
      <c r="M3159" s="21"/>
    </row>
    <row r="3160" spans="1:13" x14ac:dyDescent="0.25">
      <c r="A3160" s="128" t="s">
        <v>28</v>
      </c>
      <c r="B3160" s="129"/>
      <c r="C3160" s="129"/>
      <c r="D3160" s="129"/>
      <c r="E3160" s="129"/>
      <c r="F3160" s="129"/>
      <c r="G3160" s="129"/>
      <c r="H3160" s="130"/>
      <c r="I3160" s="2" t="s">
        <v>29</v>
      </c>
      <c r="J3160" s="13"/>
      <c r="K3160" s="2"/>
      <c r="L3160" s="13"/>
      <c r="M3160" s="23"/>
    </row>
    <row r="3161" spans="1:13" x14ac:dyDescent="0.25">
      <c r="A3161" s="12"/>
      <c r="B3161" s="2"/>
      <c r="C3161" s="2"/>
      <c r="D3161" s="2"/>
      <c r="E3161" s="2"/>
      <c r="F3161" s="2"/>
      <c r="G3161" s="2"/>
      <c r="H3161" s="13"/>
      <c r="I3161" s="2" t="s">
        <v>30</v>
      </c>
      <c r="J3161" s="13"/>
      <c r="K3161" s="2"/>
      <c r="L3161" s="13"/>
      <c r="M3161" s="23"/>
    </row>
    <row r="3162" spans="1:13" x14ac:dyDescent="0.25">
      <c r="A3162" s="12"/>
      <c r="B3162" s="2"/>
      <c r="C3162" s="2"/>
      <c r="D3162" s="2"/>
      <c r="E3162" s="2"/>
      <c r="F3162" s="2"/>
      <c r="G3162" s="2"/>
      <c r="H3162" s="13"/>
      <c r="I3162" s="2" t="s">
        <v>31</v>
      </c>
      <c r="J3162" s="13"/>
      <c r="K3162" s="108">
        <v>1.1200000000000001</v>
      </c>
      <c r="L3162" s="109"/>
      <c r="M3162" s="23">
        <f>K3162*12*I3144</f>
        <v>8137.920000000001</v>
      </c>
    </row>
    <row r="3163" spans="1:13" x14ac:dyDescent="0.25">
      <c r="A3163" s="12"/>
      <c r="B3163" s="2"/>
      <c r="C3163" s="2"/>
      <c r="D3163" s="2"/>
      <c r="E3163" s="2"/>
      <c r="F3163" s="2"/>
      <c r="G3163" s="2"/>
      <c r="H3163" s="13"/>
      <c r="I3163" s="2" t="s">
        <v>32</v>
      </c>
      <c r="J3163" s="13"/>
      <c r="K3163" s="2"/>
      <c r="L3163" s="13"/>
      <c r="M3163" s="23"/>
    </row>
    <row r="3164" spans="1:13" x14ac:dyDescent="0.25">
      <c r="A3164" s="17"/>
      <c r="B3164" s="18"/>
      <c r="C3164" s="18"/>
      <c r="D3164" s="18"/>
      <c r="E3164" s="18"/>
      <c r="F3164" s="18"/>
      <c r="G3164" s="18"/>
      <c r="H3164" s="19"/>
      <c r="I3164" s="18" t="s">
        <v>33</v>
      </c>
      <c r="J3164" s="19"/>
      <c r="K3164" s="18"/>
      <c r="L3164" s="19"/>
      <c r="M3164" s="21"/>
    </row>
    <row r="3165" spans="1:13" x14ac:dyDescent="0.25">
      <c r="A3165" s="90" t="s">
        <v>34</v>
      </c>
      <c r="B3165" s="91"/>
      <c r="C3165" s="91"/>
      <c r="D3165" s="91"/>
      <c r="E3165" s="91"/>
      <c r="F3165" s="91"/>
      <c r="G3165" s="91"/>
      <c r="H3165" s="92"/>
      <c r="I3165" s="31" t="s">
        <v>35</v>
      </c>
      <c r="J3165" s="32"/>
      <c r="K3165" s="88">
        <v>0.37</v>
      </c>
      <c r="L3165" s="89"/>
      <c r="M3165" s="33">
        <f>K3165*12*I3144</f>
        <v>2688.4199999999996</v>
      </c>
    </row>
    <row r="3166" spans="1:13" x14ac:dyDescent="0.25">
      <c r="A3166" s="131" t="s">
        <v>74</v>
      </c>
      <c r="B3166" s="132"/>
      <c r="C3166" s="132"/>
      <c r="D3166" s="132"/>
      <c r="E3166" s="132"/>
      <c r="F3166" s="132"/>
      <c r="G3166" s="132"/>
      <c r="H3166" s="133"/>
      <c r="I3166" s="52"/>
      <c r="J3166" s="13"/>
      <c r="K3166" s="149">
        <f>K3167+K3175</f>
        <v>1.8900000000000001</v>
      </c>
      <c r="L3166" s="150"/>
      <c r="M3166" s="53">
        <f>M3167+M3175</f>
        <v>13732.74</v>
      </c>
    </row>
    <row r="3167" spans="1:13" x14ac:dyDescent="0.25">
      <c r="A3167" s="114" t="s">
        <v>75</v>
      </c>
      <c r="B3167" s="115"/>
      <c r="C3167" s="115"/>
      <c r="D3167" s="115"/>
      <c r="E3167" s="115"/>
      <c r="F3167" s="115"/>
      <c r="G3167" s="115"/>
      <c r="H3167" s="116"/>
      <c r="J3167" s="13"/>
      <c r="K3167" s="108">
        <f>K3168+K3169+K3170+K3172+K3174</f>
        <v>1.1100000000000001</v>
      </c>
      <c r="L3167" s="109"/>
      <c r="M3167" s="46">
        <f>M3168+M3169+M3170+M3172+M3174</f>
        <v>8065.2599999999993</v>
      </c>
    </row>
    <row r="3168" spans="1:13" x14ac:dyDescent="0.25">
      <c r="A3168" s="12" t="s">
        <v>76</v>
      </c>
      <c r="H3168" s="13"/>
      <c r="I3168" t="s">
        <v>77</v>
      </c>
      <c r="J3168" s="13"/>
      <c r="K3168" s="112">
        <v>0.39</v>
      </c>
      <c r="L3168" s="113"/>
      <c r="M3168" s="23">
        <f>K3168*12*I3144</f>
        <v>2833.74</v>
      </c>
    </row>
    <row r="3169" spans="1:13" x14ac:dyDescent="0.25">
      <c r="A3169" s="12" t="s">
        <v>78</v>
      </c>
      <c r="H3169" s="13"/>
      <c r="I3169" t="s">
        <v>79</v>
      </c>
      <c r="J3169" s="13"/>
      <c r="K3169" s="112">
        <v>0.18</v>
      </c>
      <c r="L3169" s="113"/>
      <c r="M3169" s="23">
        <f>K3169*12*I3144</f>
        <v>1307.8800000000001</v>
      </c>
    </row>
    <row r="3170" spans="1:13" x14ac:dyDescent="0.25">
      <c r="A3170" s="12" t="s">
        <v>80</v>
      </c>
      <c r="H3170" s="13"/>
      <c r="I3170" t="s">
        <v>81</v>
      </c>
      <c r="J3170" s="13"/>
      <c r="K3170" s="112">
        <v>0.08</v>
      </c>
      <c r="L3170" s="113"/>
      <c r="M3170" s="23">
        <f>K3170*12*I3144</f>
        <v>581.28</v>
      </c>
    </row>
    <row r="3171" spans="1:13" x14ac:dyDescent="0.25">
      <c r="A3171" s="12" t="s">
        <v>82</v>
      </c>
      <c r="H3171" s="13"/>
      <c r="J3171" s="13"/>
      <c r="L3171" s="13"/>
      <c r="M3171" s="23"/>
    </row>
    <row r="3172" spans="1:13" x14ac:dyDescent="0.25">
      <c r="A3172" s="12" t="s">
        <v>97</v>
      </c>
      <c r="H3172" s="13"/>
      <c r="I3172" t="s">
        <v>98</v>
      </c>
      <c r="J3172" s="13"/>
      <c r="K3172" s="112">
        <v>0.42</v>
      </c>
      <c r="L3172" s="113"/>
      <c r="M3172" s="23">
        <f>K3172*12*I3144</f>
        <v>3051.72</v>
      </c>
    </row>
    <row r="3173" spans="1:13" x14ac:dyDescent="0.25">
      <c r="A3173" s="12" t="s">
        <v>99</v>
      </c>
      <c r="H3173" s="13"/>
      <c r="I3173" t="s">
        <v>100</v>
      </c>
      <c r="J3173" s="13"/>
      <c r="L3173" s="13"/>
      <c r="M3173" s="23"/>
    </row>
    <row r="3174" spans="1:13" x14ac:dyDescent="0.25">
      <c r="A3174" s="12" t="s">
        <v>101</v>
      </c>
      <c r="H3174" s="13"/>
      <c r="I3174" t="s">
        <v>84</v>
      </c>
      <c r="J3174" s="13"/>
      <c r="K3174" s="112">
        <v>0.04</v>
      </c>
      <c r="L3174" s="113"/>
      <c r="M3174" s="23">
        <f>K3174*12*I3144</f>
        <v>290.64</v>
      </c>
    </row>
    <row r="3175" spans="1:13" x14ac:dyDescent="0.25">
      <c r="A3175" s="114" t="s">
        <v>85</v>
      </c>
      <c r="B3175" s="115"/>
      <c r="C3175" s="115"/>
      <c r="D3175" s="115"/>
      <c r="E3175" s="115"/>
      <c r="F3175" s="115"/>
      <c r="G3175" s="115"/>
      <c r="H3175" s="116"/>
      <c r="J3175" s="13"/>
      <c r="K3175" s="108">
        <f>K3176+K3177+K3178+K3179</f>
        <v>0.78</v>
      </c>
      <c r="L3175" s="109"/>
      <c r="M3175" s="46">
        <f>M3176+M3177+M3178+M3179</f>
        <v>5667.4800000000005</v>
      </c>
    </row>
    <row r="3176" spans="1:13" x14ac:dyDescent="0.25">
      <c r="A3176" s="12" t="s">
        <v>102</v>
      </c>
      <c r="H3176" s="13"/>
      <c r="I3176" t="s">
        <v>81</v>
      </c>
      <c r="J3176" s="13"/>
      <c r="K3176" s="112">
        <v>0.22</v>
      </c>
      <c r="L3176" s="113"/>
      <c r="M3176" s="23">
        <f>K3176*12*I3144</f>
        <v>1598.52</v>
      </c>
    </row>
    <row r="3177" spans="1:13" x14ac:dyDescent="0.25">
      <c r="A3177" s="12" t="s">
        <v>103</v>
      </c>
      <c r="H3177" s="13"/>
      <c r="I3177" t="s">
        <v>104</v>
      </c>
      <c r="J3177" s="13"/>
      <c r="K3177" s="112">
        <v>0.06</v>
      </c>
      <c r="L3177" s="113"/>
      <c r="M3177" s="23">
        <f>K3177*12*I3144</f>
        <v>435.96</v>
      </c>
    </row>
    <row r="3178" spans="1:13" x14ac:dyDescent="0.25">
      <c r="A3178" s="12" t="s">
        <v>105</v>
      </c>
      <c r="H3178" s="13"/>
      <c r="I3178" t="s">
        <v>77</v>
      </c>
      <c r="J3178" s="13"/>
      <c r="K3178" s="112">
        <v>0.46</v>
      </c>
      <c r="L3178" s="113"/>
      <c r="M3178" s="23">
        <f>K3178*12*I3144</f>
        <v>3342.36</v>
      </c>
    </row>
    <row r="3179" spans="1:13" x14ac:dyDescent="0.25">
      <c r="A3179" s="12" t="s">
        <v>106</v>
      </c>
      <c r="H3179" s="13"/>
      <c r="I3179" t="s">
        <v>81</v>
      </c>
      <c r="J3179" s="13"/>
      <c r="K3179" s="138">
        <v>0.04</v>
      </c>
      <c r="L3179" s="139"/>
      <c r="M3179" s="21">
        <f>K3179*12*I3144</f>
        <v>290.64</v>
      </c>
    </row>
    <row r="3180" spans="1:13" ht="15.75" x14ac:dyDescent="0.25">
      <c r="A3180" s="85" t="s">
        <v>36</v>
      </c>
      <c r="B3180" s="86"/>
      <c r="C3180" s="86"/>
      <c r="D3180" s="86"/>
      <c r="E3180" s="86"/>
      <c r="F3180" s="86"/>
      <c r="G3180" s="86"/>
      <c r="H3180" s="87"/>
      <c r="I3180" s="34"/>
      <c r="J3180" s="32"/>
      <c r="K3180" s="88">
        <f>K3181+K3182+K3184+K3186+K3187</f>
        <v>0.53</v>
      </c>
      <c r="L3180" s="89"/>
      <c r="M3180" s="35">
        <f>M3181+M3182+M3184+M3186+M3187</f>
        <v>3850.9799999999996</v>
      </c>
    </row>
    <row r="3181" spans="1:13" x14ac:dyDescent="0.25">
      <c r="A3181" s="36" t="s">
        <v>37</v>
      </c>
      <c r="B3181" s="37"/>
      <c r="C3181" s="38"/>
      <c r="D3181" s="38"/>
      <c r="E3181" s="38"/>
      <c r="F3181" s="38"/>
      <c r="G3181" s="38"/>
      <c r="H3181" s="13"/>
      <c r="I3181" s="95" t="s">
        <v>38</v>
      </c>
      <c r="J3181" s="96"/>
      <c r="K3181" s="117">
        <v>0.37</v>
      </c>
      <c r="L3181" s="118"/>
      <c r="M3181" s="23">
        <f>K3181*12*I3144</f>
        <v>2688.4199999999996</v>
      </c>
    </row>
    <row r="3182" spans="1:13" x14ac:dyDescent="0.25">
      <c r="A3182" s="36" t="s">
        <v>39</v>
      </c>
      <c r="B3182" s="37"/>
      <c r="C3182" s="38"/>
      <c r="D3182" s="38"/>
      <c r="E3182" s="38"/>
      <c r="F3182" s="38"/>
      <c r="G3182" s="38"/>
      <c r="H3182" s="13"/>
      <c r="I3182" s="95" t="s">
        <v>40</v>
      </c>
      <c r="J3182" s="96"/>
      <c r="K3182" s="97">
        <v>0.06</v>
      </c>
      <c r="L3182" s="98"/>
      <c r="M3182" s="23">
        <f>K3182*12*I3144</f>
        <v>435.96</v>
      </c>
    </row>
    <row r="3183" spans="1:13" x14ac:dyDescent="0.25">
      <c r="A3183" s="36" t="s">
        <v>41</v>
      </c>
      <c r="B3183" s="37"/>
      <c r="C3183" s="38"/>
      <c r="D3183" s="38"/>
      <c r="E3183" s="38"/>
      <c r="F3183" s="38"/>
      <c r="G3183" s="38"/>
      <c r="H3183" s="13"/>
      <c r="I3183" s="39"/>
      <c r="J3183" s="15"/>
      <c r="K3183" s="40"/>
      <c r="L3183" s="41"/>
      <c r="M3183" s="23"/>
    </row>
    <row r="3184" spans="1:13" x14ac:dyDescent="0.25">
      <c r="A3184" s="36" t="s">
        <v>42</v>
      </c>
      <c r="B3184" s="37"/>
      <c r="C3184" s="38"/>
      <c r="D3184" s="38"/>
      <c r="E3184" s="38"/>
      <c r="F3184" s="38"/>
      <c r="G3184" s="38"/>
      <c r="H3184" s="13"/>
      <c r="I3184" s="95" t="s">
        <v>43</v>
      </c>
      <c r="J3184" s="96"/>
      <c r="K3184" s="97">
        <v>0.04</v>
      </c>
      <c r="L3184" s="98"/>
      <c r="M3184" s="23">
        <f>K3184*12*I3144</f>
        <v>290.64</v>
      </c>
    </row>
    <row r="3185" spans="1:13" x14ac:dyDescent="0.25">
      <c r="A3185" s="36" t="s">
        <v>44</v>
      </c>
      <c r="B3185" s="37"/>
      <c r="C3185" s="38"/>
      <c r="D3185" s="38"/>
      <c r="E3185" s="38"/>
      <c r="F3185" s="38"/>
      <c r="G3185" s="38"/>
      <c r="H3185" s="13"/>
      <c r="I3185" s="39"/>
      <c r="J3185" s="15"/>
      <c r="K3185" s="40"/>
      <c r="L3185" s="41"/>
      <c r="M3185" s="23"/>
    </row>
    <row r="3186" spans="1:13" x14ac:dyDescent="0.25">
      <c r="A3186" s="36" t="s">
        <v>45</v>
      </c>
      <c r="B3186" s="37"/>
      <c r="C3186" s="38"/>
      <c r="D3186" s="38"/>
      <c r="E3186" s="38"/>
      <c r="F3186" s="38"/>
      <c r="G3186" s="38"/>
      <c r="H3186" s="13"/>
      <c r="I3186" s="95" t="s">
        <v>46</v>
      </c>
      <c r="J3186" s="96"/>
      <c r="K3186" s="97">
        <v>0.03</v>
      </c>
      <c r="L3186" s="98"/>
      <c r="M3186" s="23">
        <f>K3186*12*I3144</f>
        <v>217.98</v>
      </c>
    </row>
    <row r="3187" spans="1:13" x14ac:dyDescent="0.25">
      <c r="A3187" s="42" t="s">
        <v>47</v>
      </c>
      <c r="B3187" s="37"/>
      <c r="C3187" s="38"/>
      <c r="D3187" s="38"/>
      <c r="E3187" s="38"/>
      <c r="F3187" s="38"/>
      <c r="G3187" s="38"/>
      <c r="H3187" s="13"/>
      <c r="I3187" s="95" t="s">
        <v>46</v>
      </c>
      <c r="J3187" s="96"/>
      <c r="K3187" s="99">
        <v>0.03</v>
      </c>
      <c r="L3187" s="100"/>
      <c r="M3187" s="21">
        <f>K3187*12*I3144</f>
        <v>217.98</v>
      </c>
    </row>
    <row r="3188" spans="1:13" ht="15.75" x14ac:dyDescent="0.25">
      <c r="A3188" s="85" t="s">
        <v>48</v>
      </c>
      <c r="B3188" s="86"/>
      <c r="C3188" s="86"/>
      <c r="D3188" s="86"/>
      <c r="E3188" s="86"/>
      <c r="F3188" s="86"/>
      <c r="G3188" s="86"/>
      <c r="H3188" s="87"/>
      <c r="I3188" s="34" t="s">
        <v>49</v>
      </c>
      <c r="J3188" s="32"/>
      <c r="K3188" s="101">
        <v>0.16</v>
      </c>
      <c r="L3188" s="102"/>
      <c r="M3188" s="35">
        <f>K3188*12*I3144</f>
        <v>1162.56</v>
      </c>
    </row>
    <row r="3189" spans="1:13" ht="15.75" x14ac:dyDescent="0.25">
      <c r="A3189" s="103" t="s">
        <v>50</v>
      </c>
      <c r="B3189" s="104"/>
      <c r="C3189" s="104"/>
      <c r="D3189" s="104"/>
      <c r="E3189" s="104"/>
      <c r="F3189" s="104"/>
      <c r="G3189" s="104"/>
      <c r="H3189" s="105"/>
      <c r="J3189" s="13"/>
      <c r="K3189" s="136"/>
      <c r="L3189" s="137"/>
      <c r="M3189" s="23"/>
    </row>
    <row r="3190" spans="1:13" x14ac:dyDescent="0.25">
      <c r="A3190" s="12" t="s">
        <v>51</v>
      </c>
      <c r="D3190" s="5"/>
      <c r="H3190" s="13"/>
      <c r="J3190" s="13"/>
      <c r="K3190" s="43"/>
      <c r="L3190" s="44"/>
      <c r="M3190" s="23"/>
    </row>
    <row r="3191" spans="1:13" x14ac:dyDescent="0.25">
      <c r="A3191" s="12" t="s">
        <v>52</v>
      </c>
      <c r="D3191" s="5"/>
      <c r="H3191" s="13"/>
      <c r="J3191" s="13"/>
      <c r="K3191" s="43"/>
      <c r="L3191" s="44"/>
      <c r="M3191" s="23"/>
    </row>
    <row r="3192" spans="1:13" x14ac:dyDescent="0.25">
      <c r="A3192" s="12" t="s">
        <v>53</v>
      </c>
      <c r="D3192" s="5"/>
      <c r="H3192" s="13"/>
      <c r="J3192" s="13"/>
      <c r="K3192" s="43"/>
      <c r="L3192" s="44"/>
      <c r="M3192" s="23"/>
    </row>
    <row r="3193" spans="1:13" x14ac:dyDescent="0.25">
      <c r="A3193" s="12" t="s">
        <v>54</v>
      </c>
      <c r="D3193" s="5"/>
      <c r="F3193" s="45"/>
      <c r="H3193" s="13"/>
      <c r="J3193" s="13"/>
      <c r="K3193" s="43"/>
      <c r="L3193" s="44"/>
      <c r="M3193" s="23"/>
    </row>
    <row r="3194" spans="1:13" x14ac:dyDescent="0.25">
      <c r="A3194" s="12" t="s">
        <v>55</v>
      </c>
      <c r="H3194" s="13"/>
      <c r="J3194" s="13"/>
      <c r="K3194" s="108">
        <v>5.51</v>
      </c>
      <c r="L3194" s="109"/>
      <c r="M3194" s="46">
        <f>K3194*12*I3144</f>
        <v>40035.660000000003</v>
      </c>
    </row>
    <row r="3195" spans="1:13" x14ac:dyDescent="0.25">
      <c r="A3195" s="12" t="s">
        <v>56</v>
      </c>
      <c r="H3195" s="13"/>
      <c r="J3195" s="13"/>
      <c r="L3195" s="13"/>
      <c r="M3195" s="23"/>
    </row>
    <row r="3196" spans="1:13" x14ac:dyDescent="0.25">
      <c r="A3196" s="12" t="s">
        <v>57</v>
      </c>
      <c r="H3196" s="13"/>
      <c r="J3196" s="13"/>
      <c r="L3196" s="13"/>
      <c r="M3196" s="23"/>
    </row>
    <row r="3197" spans="1:13" x14ac:dyDescent="0.25">
      <c r="A3197" s="17" t="s">
        <v>58</v>
      </c>
      <c r="B3197" s="18"/>
      <c r="C3197" s="18"/>
      <c r="D3197" s="18"/>
      <c r="E3197" s="18"/>
      <c r="F3197" s="18"/>
      <c r="G3197" s="18"/>
      <c r="H3197" s="19"/>
      <c r="I3197" s="18"/>
      <c r="J3197" s="19"/>
      <c r="K3197" s="18"/>
      <c r="L3197" s="19"/>
      <c r="M3197" s="21"/>
    </row>
    <row r="3198" spans="1:13" x14ac:dyDescent="0.25">
      <c r="A3198" s="90" t="s">
        <v>59</v>
      </c>
      <c r="B3198" s="91"/>
      <c r="C3198" s="91"/>
      <c r="D3198" s="91"/>
      <c r="E3198" s="91"/>
      <c r="F3198" s="91"/>
      <c r="G3198" s="91"/>
      <c r="H3198" s="92"/>
      <c r="J3198" s="47"/>
      <c r="K3198" s="88">
        <f>K3150+K3157+K3162+K3165+K3166+K3188+K3180+K3194</f>
        <v>18.560000000000002</v>
      </c>
      <c r="L3198" s="89"/>
      <c r="M3198" s="21">
        <f>M3144+M3162+M3165+M3166+M3180+M3188+M3194</f>
        <v>134856.96000000002</v>
      </c>
    </row>
    <row r="3199" spans="1:13" x14ac:dyDescent="0.25">
      <c r="A3199" s="90" t="s">
        <v>60</v>
      </c>
      <c r="B3199" s="91"/>
      <c r="C3199" s="91"/>
      <c r="D3199" s="91"/>
      <c r="E3199" s="91"/>
      <c r="F3199" s="91"/>
      <c r="G3199" s="91"/>
      <c r="H3199" s="92"/>
      <c r="I3199" s="34"/>
      <c r="J3199" s="48"/>
      <c r="K3199" s="110">
        <v>34.090000000000003</v>
      </c>
      <c r="L3199" s="111"/>
      <c r="M3199" s="21">
        <f>K3199*12*I3144</f>
        <v>247697.94000000003</v>
      </c>
    </row>
    <row r="3200" spans="1:13" ht="15.75" x14ac:dyDescent="0.25">
      <c r="A3200" s="85" t="s">
        <v>61</v>
      </c>
      <c r="B3200" s="86"/>
      <c r="C3200" s="86"/>
      <c r="D3200" s="86"/>
      <c r="E3200" s="86"/>
      <c r="F3200" s="86"/>
      <c r="G3200" s="86"/>
      <c r="H3200" s="87"/>
      <c r="I3200" s="34"/>
      <c r="J3200" s="32"/>
      <c r="K3200" s="88">
        <v>3.45</v>
      </c>
      <c r="L3200" s="89"/>
      <c r="M3200" s="21">
        <f>K3200*12*I3144</f>
        <v>25067.700000000004</v>
      </c>
    </row>
    <row r="3201" spans="1:13" ht="15.75" x14ac:dyDescent="0.25">
      <c r="A3201" s="85" t="s">
        <v>62</v>
      </c>
      <c r="B3201" s="86"/>
      <c r="C3201" s="86"/>
      <c r="D3201" s="86"/>
      <c r="E3201" s="86"/>
      <c r="F3201" s="86"/>
      <c r="G3201" s="86"/>
      <c r="H3201" s="87"/>
      <c r="I3201" s="34"/>
      <c r="J3201" s="32"/>
      <c r="K3201" s="88">
        <v>0.81</v>
      </c>
      <c r="L3201" s="89"/>
      <c r="M3201" s="21">
        <f>K3201*12*I3144</f>
        <v>5885.46</v>
      </c>
    </row>
    <row r="3202" spans="1:13" x14ac:dyDescent="0.25">
      <c r="A3202" s="90" t="s">
        <v>92</v>
      </c>
      <c r="B3202" s="91"/>
      <c r="C3202" s="91"/>
      <c r="D3202" s="91"/>
      <c r="E3202" s="91"/>
      <c r="F3202" s="91"/>
      <c r="G3202" s="91"/>
      <c r="H3202" s="92"/>
      <c r="I3202" s="34"/>
      <c r="J3202" s="32"/>
      <c r="K3202" s="93">
        <v>1.32</v>
      </c>
      <c r="L3202" s="94"/>
      <c r="M3202" s="21">
        <f>K3202*12*I3144</f>
        <v>9591.1200000000008</v>
      </c>
    </row>
    <row r="3203" spans="1:13" x14ac:dyDescent="0.25">
      <c r="A3203" s="54" t="s">
        <v>109</v>
      </c>
      <c r="B3203" s="55"/>
      <c r="C3203" s="55"/>
      <c r="D3203" s="55"/>
      <c r="E3203" s="55"/>
      <c r="F3203" s="55"/>
      <c r="G3203" s="55"/>
      <c r="H3203" s="56"/>
      <c r="I3203" s="34"/>
      <c r="J3203" s="32"/>
      <c r="K3203" s="88">
        <v>0</v>
      </c>
      <c r="L3203" s="89"/>
      <c r="M3203" s="21">
        <f>K3203*I3144*12</f>
        <v>0</v>
      </c>
    </row>
    <row r="3204" spans="1:13" ht="15.75" x14ac:dyDescent="0.25">
      <c r="A3204" s="49" t="s">
        <v>107</v>
      </c>
      <c r="B3204" s="50"/>
      <c r="C3204" s="50"/>
      <c r="D3204" s="50"/>
      <c r="E3204" s="50"/>
      <c r="F3204" s="50"/>
      <c r="G3204" s="50"/>
      <c r="H3204" s="51"/>
      <c r="I3204" s="34"/>
      <c r="J3204" s="32"/>
      <c r="K3204" s="88">
        <v>0</v>
      </c>
      <c r="L3204" s="89"/>
      <c r="M3204" s="21">
        <v>0</v>
      </c>
    </row>
    <row r="3205" spans="1:13" ht="15.75" x14ac:dyDescent="0.25">
      <c r="A3205" s="49" t="s">
        <v>63</v>
      </c>
      <c r="B3205" s="50"/>
      <c r="C3205" s="50"/>
      <c r="D3205" s="50"/>
      <c r="E3205" s="50"/>
      <c r="F3205" s="50"/>
      <c r="G3205" s="50"/>
      <c r="H3205" s="51"/>
      <c r="I3205" s="34"/>
      <c r="J3205" s="32"/>
      <c r="K3205" s="88">
        <v>0.11</v>
      </c>
      <c r="L3205" s="89"/>
      <c r="M3205" s="21">
        <f>K3205*12*I3144</f>
        <v>799.26</v>
      </c>
    </row>
    <row r="3206" spans="1:13" ht="15.75" x14ac:dyDescent="0.25">
      <c r="A3206" s="49" t="s">
        <v>64</v>
      </c>
      <c r="B3206" s="50"/>
      <c r="C3206" s="50"/>
      <c r="D3206" s="50"/>
      <c r="E3206" s="50"/>
      <c r="F3206" s="50"/>
      <c r="G3206" s="50"/>
      <c r="H3206" s="51"/>
      <c r="I3206" s="34"/>
      <c r="J3206" s="32"/>
      <c r="K3206" s="88">
        <v>0.39</v>
      </c>
      <c r="L3206" s="89"/>
      <c r="M3206" s="21">
        <f>K3206*12*I3144</f>
        <v>2833.74</v>
      </c>
    </row>
    <row r="3207" spans="1:13" x14ac:dyDescent="0.25">
      <c r="A3207" s="90" t="s">
        <v>65</v>
      </c>
      <c r="B3207" s="91"/>
      <c r="C3207" s="91"/>
      <c r="D3207" s="91"/>
      <c r="E3207" s="91"/>
      <c r="F3207" s="91"/>
      <c r="G3207" s="91"/>
      <c r="H3207" s="92"/>
      <c r="I3207" s="34"/>
      <c r="J3207" s="48"/>
      <c r="K3207" s="88">
        <f>K3198+K3200+K3201+K3202+K3199+K3203+K3204+K3205+K3206</f>
        <v>58.730000000000004</v>
      </c>
      <c r="L3207" s="89"/>
      <c r="M3207" s="21">
        <f>M3198+M3199+M3200+M3201+M3202+M3203+M3204+M3205+M3206</f>
        <v>426732.18000000005</v>
      </c>
    </row>
    <row r="3208" spans="1:13" x14ac:dyDescent="0.25">
      <c r="A3208" s="1"/>
      <c r="B3208" s="1"/>
      <c r="C3208" s="1"/>
      <c r="D3208" s="1"/>
      <c r="E3208" s="1"/>
      <c r="F3208" s="1"/>
      <c r="G3208" s="1"/>
      <c r="H3208" s="1"/>
      <c r="I3208" s="2"/>
      <c r="J3208" s="3"/>
      <c r="K3208" s="4"/>
      <c r="L3208" s="4"/>
      <c r="M3208" s="3"/>
    </row>
    <row r="3209" spans="1:13" x14ac:dyDescent="0.25">
      <c r="A3209" s="1"/>
      <c r="B3209" s="1"/>
      <c r="C3209" s="1"/>
      <c r="D3209" s="1"/>
      <c r="E3209" s="1"/>
      <c r="F3209" s="1"/>
      <c r="G3209" s="1"/>
      <c r="H3209" s="1"/>
      <c r="I3209" s="2"/>
      <c r="J3209" s="3"/>
      <c r="K3209" s="4"/>
      <c r="L3209" s="4"/>
      <c r="M3209" s="3"/>
    </row>
    <row r="3210" spans="1:13" x14ac:dyDescent="0.25">
      <c r="A3210" s="119" t="s">
        <v>0</v>
      </c>
      <c r="B3210" s="119"/>
      <c r="C3210" s="119"/>
      <c r="D3210" s="119"/>
      <c r="E3210" s="119"/>
      <c r="F3210" s="119"/>
      <c r="G3210" s="119"/>
      <c r="H3210" s="119"/>
      <c r="I3210" s="119"/>
      <c r="J3210" s="119"/>
      <c r="K3210" s="119"/>
      <c r="L3210" s="119"/>
      <c r="M3210" s="5"/>
    </row>
    <row r="3211" spans="1:13" x14ac:dyDescent="0.25">
      <c r="A3211" s="120" t="s">
        <v>1</v>
      </c>
      <c r="B3211" s="120"/>
      <c r="C3211" s="120"/>
      <c r="D3211" s="120"/>
      <c r="E3211" s="120"/>
      <c r="F3211" s="120"/>
      <c r="G3211" s="120"/>
      <c r="H3211" s="120"/>
      <c r="I3211" s="120"/>
      <c r="J3211" s="120"/>
      <c r="K3211" s="120"/>
      <c r="L3211" s="120"/>
      <c r="M3211" s="120"/>
    </row>
    <row r="3212" spans="1:13" x14ac:dyDescent="0.25">
      <c r="A3212" s="121" t="s">
        <v>167</v>
      </c>
      <c r="B3212" s="121"/>
      <c r="C3212" s="121"/>
      <c r="D3212" s="121"/>
      <c r="E3212" s="121"/>
      <c r="F3212" s="121"/>
      <c r="G3212" s="121"/>
      <c r="H3212" s="121"/>
      <c r="I3212" s="121"/>
      <c r="J3212" s="121"/>
      <c r="K3212" s="121"/>
      <c r="L3212" s="121"/>
      <c r="M3212" s="121"/>
    </row>
    <row r="3213" spans="1:13" x14ac:dyDescent="0.25">
      <c r="A3213" s="6"/>
      <c r="B3213" s="7"/>
      <c r="C3213" s="7" t="s">
        <v>3</v>
      </c>
      <c r="D3213" s="7"/>
      <c r="E3213" s="7"/>
      <c r="F3213" s="7"/>
      <c r="G3213" s="7"/>
      <c r="H3213" s="8"/>
      <c r="I3213" s="7" t="s">
        <v>4</v>
      </c>
      <c r="J3213" s="8"/>
      <c r="K3213" s="9" t="s">
        <v>5</v>
      </c>
      <c r="L3213" s="10"/>
      <c r="M3213" s="11"/>
    </row>
    <row r="3214" spans="1:13" x14ac:dyDescent="0.25">
      <c r="A3214" s="12"/>
      <c r="B3214" s="2"/>
      <c r="C3214" s="2"/>
      <c r="D3214" s="2"/>
      <c r="E3214" s="2"/>
      <c r="F3214" s="2"/>
      <c r="G3214" s="2"/>
      <c r="H3214" s="13"/>
      <c r="I3214" s="2"/>
      <c r="J3214" s="13"/>
      <c r="K3214" s="14" t="s">
        <v>7</v>
      </c>
      <c r="L3214" s="15"/>
      <c r="M3214" s="16" t="s">
        <v>8</v>
      </c>
    </row>
    <row r="3215" spans="1:13" x14ac:dyDescent="0.25">
      <c r="A3215" s="17"/>
      <c r="B3215" s="18"/>
      <c r="C3215" s="18"/>
      <c r="D3215" s="18"/>
      <c r="E3215" s="18"/>
      <c r="F3215" s="18"/>
      <c r="G3215" s="18"/>
      <c r="H3215" s="19"/>
      <c r="I3215" s="122" t="s">
        <v>9</v>
      </c>
      <c r="J3215" s="123"/>
      <c r="K3215" s="18" t="s">
        <v>10</v>
      </c>
      <c r="L3215" s="19"/>
      <c r="M3215" s="20" t="s">
        <v>11</v>
      </c>
    </row>
    <row r="3216" spans="1:13" x14ac:dyDescent="0.25">
      <c r="A3216" s="90" t="s">
        <v>12</v>
      </c>
      <c r="B3216" s="91"/>
      <c r="C3216" s="91"/>
      <c r="D3216" s="91"/>
      <c r="E3216" s="91"/>
      <c r="F3216" s="91"/>
      <c r="G3216" s="91"/>
      <c r="H3216" s="92"/>
      <c r="I3216" s="124">
        <v>1346</v>
      </c>
      <c r="J3216" s="125"/>
      <c r="K3216" s="126">
        <f>K3222+K3229</f>
        <v>8.98</v>
      </c>
      <c r="L3216" s="145"/>
      <c r="M3216" s="21">
        <f>M3222+M3229</f>
        <v>145044.96000000002</v>
      </c>
    </row>
    <row r="3217" spans="1:13" x14ac:dyDescent="0.25">
      <c r="A3217" s="22" t="s">
        <v>13</v>
      </c>
      <c r="F3217" s="2"/>
      <c r="H3217" s="13"/>
      <c r="J3217" s="13"/>
      <c r="L3217" s="13"/>
      <c r="M3217" s="23"/>
    </row>
    <row r="3218" spans="1:13" x14ac:dyDescent="0.25">
      <c r="A3218" s="22" t="s">
        <v>14</v>
      </c>
      <c r="F3218" s="2"/>
      <c r="H3218" s="13"/>
      <c r="J3218" s="13"/>
      <c r="L3218" s="13"/>
      <c r="M3218" s="23"/>
    </row>
    <row r="3219" spans="1:13" x14ac:dyDescent="0.25">
      <c r="A3219" s="24" t="s">
        <v>15</v>
      </c>
      <c r="B3219" s="25"/>
      <c r="C3219" s="25"/>
      <c r="D3219" s="25"/>
      <c r="E3219" s="25"/>
      <c r="F3219" s="26"/>
      <c r="G3219" s="25"/>
      <c r="H3219" s="27"/>
      <c r="J3219" s="13"/>
      <c r="L3219" s="13"/>
      <c r="M3219" s="23"/>
    </row>
    <row r="3220" spans="1:13" x14ac:dyDescent="0.25">
      <c r="A3220" s="24" t="s">
        <v>16</v>
      </c>
      <c r="B3220" s="25"/>
      <c r="C3220" s="25"/>
      <c r="D3220" s="25"/>
      <c r="E3220" s="25"/>
      <c r="F3220" s="26"/>
      <c r="G3220" s="25"/>
      <c r="H3220" s="27"/>
      <c r="J3220" s="13"/>
      <c r="L3220" s="13"/>
      <c r="M3220" s="23"/>
    </row>
    <row r="3221" spans="1:13" x14ac:dyDescent="0.25">
      <c r="A3221" s="24" t="s">
        <v>17</v>
      </c>
      <c r="B3221" s="25"/>
      <c r="C3221" s="25"/>
      <c r="D3221" s="25"/>
      <c r="E3221" s="25"/>
      <c r="F3221" s="26"/>
      <c r="G3221" s="25"/>
      <c r="H3221" s="27"/>
      <c r="J3221" s="13"/>
      <c r="L3221" s="13"/>
      <c r="M3221" s="23"/>
    </row>
    <row r="3222" spans="1:13" x14ac:dyDescent="0.25">
      <c r="A3222" s="24" t="s">
        <v>18</v>
      </c>
      <c r="B3222" s="25"/>
      <c r="C3222" s="25"/>
      <c r="D3222" s="25"/>
      <c r="E3222" s="25"/>
      <c r="F3222" s="26"/>
      <c r="G3222" s="25"/>
      <c r="H3222" s="27"/>
      <c r="J3222" s="13"/>
      <c r="K3222" s="112">
        <v>4.93</v>
      </c>
      <c r="L3222" s="113"/>
      <c r="M3222" s="23">
        <f>K3222*I3216*12</f>
        <v>79629.36</v>
      </c>
    </row>
    <row r="3223" spans="1:13" x14ac:dyDescent="0.25">
      <c r="A3223" s="24" t="s">
        <v>19</v>
      </c>
      <c r="B3223" s="25"/>
      <c r="C3223" s="25"/>
      <c r="D3223" s="25"/>
      <c r="E3223" s="25"/>
      <c r="F3223" s="26"/>
      <c r="G3223" s="25"/>
      <c r="H3223" s="27"/>
      <c r="J3223" s="13"/>
      <c r="L3223" s="13"/>
      <c r="M3223" s="23"/>
    </row>
    <row r="3224" spans="1:13" x14ac:dyDescent="0.25">
      <c r="A3224" s="24" t="s">
        <v>20</v>
      </c>
      <c r="B3224" s="25"/>
      <c r="C3224" s="25"/>
      <c r="D3224" s="25"/>
      <c r="E3224" s="25"/>
      <c r="F3224" s="26"/>
      <c r="G3224" s="25"/>
      <c r="H3224" s="27"/>
      <c r="J3224" s="13"/>
      <c r="L3224" s="13"/>
      <c r="M3224" s="23"/>
    </row>
    <row r="3225" spans="1:13" x14ac:dyDescent="0.25">
      <c r="A3225" s="24" t="s">
        <v>21</v>
      </c>
      <c r="B3225" s="25"/>
      <c r="C3225" s="25"/>
      <c r="D3225" s="25"/>
      <c r="E3225" s="25"/>
      <c r="F3225" s="26"/>
      <c r="G3225" s="25"/>
      <c r="H3225" s="27"/>
      <c r="J3225" s="13"/>
      <c r="L3225" s="13"/>
      <c r="M3225" s="23"/>
    </row>
    <row r="3226" spans="1:13" x14ac:dyDescent="0.25">
      <c r="A3226" s="22" t="s">
        <v>22</v>
      </c>
      <c r="B3226" s="25"/>
      <c r="C3226" s="25"/>
      <c r="D3226" s="25"/>
      <c r="E3226" s="25"/>
      <c r="F3226" s="26"/>
      <c r="G3226" s="25"/>
      <c r="H3226" s="27"/>
      <c r="J3226" s="13"/>
      <c r="L3226" s="13"/>
      <c r="M3226" s="23"/>
    </row>
    <row r="3227" spans="1:13" x14ac:dyDescent="0.25">
      <c r="A3227" s="24" t="s">
        <v>23</v>
      </c>
      <c r="B3227" s="25"/>
      <c r="C3227" s="25"/>
      <c r="D3227" s="25"/>
      <c r="E3227" s="25"/>
      <c r="F3227" s="26"/>
      <c r="G3227" s="25"/>
      <c r="H3227" s="27"/>
      <c r="J3227" s="13"/>
      <c r="L3227" s="13"/>
      <c r="M3227" s="23"/>
    </row>
    <row r="3228" spans="1:13" x14ac:dyDescent="0.25">
      <c r="A3228" s="24" t="s">
        <v>24</v>
      </c>
      <c r="B3228" s="25"/>
      <c r="C3228" s="25"/>
      <c r="D3228" s="25"/>
      <c r="E3228" s="25"/>
      <c r="F3228" s="26"/>
      <c r="G3228" s="25"/>
      <c r="H3228" s="27"/>
      <c r="J3228" s="13"/>
      <c r="L3228" s="13"/>
      <c r="M3228" s="23"/>
    </row>
    <row r="3229" spans="1:13" x14ac:dyDescent="0.25">
      <c r="A3229" s="24" t="s">
        <v>25</v>
      </c>
      <c r="B3229" s="25"/>
      <c r="C3229" s="25"/>
      <c r="D3229" s="25"/>
      <c r="E3229" s="25"/>
      <c r="F3229" s="26"/>
      <c r="G3229" s="25"/>
      <c r="H3229" s="27"/>
      <c r="J3229" s="13"/>
      <c r="K3229" s="112">
        <v>4.05</v>
      </c>
      <c r="L3229" s="113"/>
      <c r="M3229" s="23">
        <f>K3229*I3216*12</f>
        <v>65415.600000000006</v>
      </c>
    </row>
    <row r="3230" spans="1:13" x14ac:dyDescent="0.25">
      <c r="A3230" s="24" t="s">
        <v>26</v>
      </c>
      <c r="B3230" s="25"/>
      <c r="C3230" s="25"/>
      <c r="D3230" s="25"/>
      <c r="E3230" s="25"/>
      <c r="F3230" s="26"/>
      <c r="G3230" s="25"/>
      <c r="H3230" s="27"/>
      <c r="J3230" s="13"/>
      <c r="L3230" s="13"/>
      <c r="M3230" s="23"/>
    </row>
    <row r="3231" spans="1:13" x14ac:dyDescent="0.25">
      <c r="A3231" s="28" t="s">
        <v>27</v>
      </c>
      <c r="B3231" s="29"/>
      <c r="C3231" s="29"/>
      <c r="D3231" s="29"/>
      <c r="E3231" s="29"/>
      <c r="F3231" s="29"/>
      <c r="G3231" s="29"/>
      <c r="H3231" s="30"/>
      <c r="I3231" s="18"/>
      <c r="J3231" s="19"/>
      <c r="K3231" s="18"/>
      <c r="L3231" s="19"/>
      <c r="M3231" s="21"/>
    </row>
    <row r="3232" spans="1:13" x14ac:dyDescent="0.25">
      <c r="A3232" s="128" t="s">
        <v>28</v>
      </c>
      <c r="B3232" s="129"/>
      <c r="C3232" s="129"/>
      <c r="D3232" s="129"/>
      <c r="E3232" s="129"/>
      <c r="F3232" s="129"/>
      <c r="G3232" s="129"/>
      <c r="H3232" s="130"/>
      <c r="I3232" s="2" t="s">
        <v>29</v>
      </c>
      <c r="J3232" s="13"/>
      <c r="K3232" s="2"/>
      <c r="L3232" s="13"/>
      <c r="M3232" s="23"/>
    </row>
    <row r="3233" spans="1:13" x14ac:dyDescent="0.25">
      <c r="A3233" s="12"/>
      <c r="B3233" s="2"/>
      <c r="C3233" s="2"/>
      <c r="D3233" s="2"/>
      <c r="E3233" s="2"/>
      <c r="F3233" s="2"/>
      <c r="G3233" s="2"/>
      <c r="H3233" s="13"/>
      <c r="I3233" s="2" t="s">
        <v>30</v>
      </c>
      <c r="J3233" s="13"/>
      <c r="K3233" s="2"/>
      <c r="L3233" s="13"/>
      <c r="M3233" s="23"/>
    </row>
    <row r="3234" spans="1:13" x14ac:dyDescent="0.25">
      <c r="A3234" s="12"/>
      <c r="B3234" s="2"/>
      <c r="C3234" s="2"/>
      <c r="D3234" s="2"/>
      <c r="E3234" s="2"/>
      <c r="F3234" s="2"/>
      <c r="G3234" s="2"/>
      <c r="H3234" s="13"/>
      <c r="I3234" s="2" t="s">
        <v>31</v>
      </c>
      <c r="J3234" s="13"/>
      <c r="K3234" s="108">
        <v>1.1200000000000001</v>
      </c>
      <c r="L3234" s="109"/>
      <c r="M3234" s="23">
        <f>K3234*12*I3216</f>
        <v>18090.240000000002</v>
      </c>
    </row>
    <row r="3235" spans="1:13" x14ac:dyDescent="0.25">
      <c r="A3235" s="12"/>
      <c r="B3235" s="2"/>
      <c r="C3235" s="2"/>
      <c r="D3235" s="2"/>
      <c r="E3235" s="2"/>
      <c r="F3235" s="2"/>
      <c r="G3235" s="2"/>
      <c r="H3235" s="13"/>
      <c r="I3235" s="2" t="s">
        <v>32</v>
      </c>
      <c r="J3235" s="13"/>
      <c r="K3235" s="2"/>
      <c r="L3235" s="13"/>
      <c r="M3235" s="23"/>
    </row>
    <row r="3236" spans="1:13" x14ac:dyDescent="0.25">
      <c r="A3236" s="17"/>
      <c r="B3236" s="18"/>
      <c r="C3236" s="18"/>
      <c r="D3236" s="18"/>
      <c r="E3236" s="18"/>
      <c r="F3236" s="18"/>
      <c r="G3236" s="18"/>
      <c r="H3236" s="19"/>
      <c r="I3236" s="18" t="s">
        <v>33</v>
      </c>
      <c r="J3236" s="19"/>
      <c r="K3236" s="18"/>
      <c r="L3236" s="19"/>
      <c r="M3236" s="21"/>
    </row>
    <row r="3237" spans="1:13" x14ac:dyDescent="0.25">
      <c r="A3237" s="90" t="s">
        <v>34</v>
      </c>
      <c r="B3237" s="91"/>
      <c r="C3237" s="91"/>
      <c r="D3237" s="91"/>
      <c r="E3237" s="91"/>
      <c r="F3237" s="91"/>
      <c r="G3237" s="91"/>
      <c r="H3237" s="92"/>
      <c r="I3237" s="31" t="s">
        <v>35</v>
      </c>
      <c r="J3237" s="32"/>
      <c r="K3237" s="88">
        <v>0.37</v>
      </c>
      <c r="L3237" s="89"/>
      <c r="M3237" s="33">
        <f>K3237*12*I3216</f>
        <v>5976.24</v>
      </c>
    </row>
    <row r="3238" spans="1:13" x14ac:dyDescent="0.25">
      <c r="A3238" s="131" t="s">
        <v>74</v>
      </c>
      <c r="B3238" s="132"/>
      <c r="C3238" s="132"/>
      <c r="D3238" s="132"/>
      <c r="E3238" s="132"/>
      <c r="F3238" s="132"/>
      <c r="G3238" s="132"/>
      <c r="H3238" s="133"/>
      <c r="I3238" s="52"/>
      <c r="J3238" s="13"/>
      <c r="K3238" s="149">
        <f>K3239+K3247</f>
        <v>1.8900000000000001</v>
      </c>
      <c r="L3238" s="150"/>
      <c r="M3238" s="53">
        <f>M3239+M3247</f>
        <v>30527.280000000002</v>
      </c>
    </row>
    <row r="3239" spans="1:13" x14ac:dyDescent="0.25">
      <c r="A3239" s="114" t="s">
        <v>75</v>
      </c>
      <c r="B3239" s="115"/>
      <c r="C3239" s="115"/>
      <c r="D3239" s="115"/>
      <c r="E3239" s="115"/>
      <c r="F3239" s="115"/>
      <c r="G3239" s="115"/>
      <c r="H3239" s="116"/>
      <c r="J3239" s="13"/>
      <c r="K3239" s="108">
        <f>K3240+K3241+K3242+K3244+K3246</f>
        <v>1.1100000000000001</v>
      </c>
      <c r="L3239" s="109"/>
      <c r="M3239" s="46">
        <f>M3240+M3241+M3242+M3244+M3246</f>
        <v>17928.72</v>
      </c>
    </row>
    <row r="3240" spans="1:13" x14ac:dyDescent="0.25">
      <c r="A3240" s="12" t="s">
        <v>76</v>
      </c>
      <c r="H3240" s="13"/>
      <c r="I3240" t="s">
        <v>77</v>
      </c>
      <c r="J3240" s="13"/>
      <c r="K3240" s="112">
        <v>0.39</v>
      </c>
      <c r="L3240" s="113"/>
      <c r="M3240" s="23">
        <f>K3240*12*I3216</f>
        <v>6299.28</v>
      </c>
    </row>
    <row r="3241" spans="1:13" x14ac:dyDescent="0.25">
      <c r="A3241" s="12" t="s">
        <v>78</v>
      </c>
      <c r="H3241" s="13"/>
      <c r="I3241" t="s">
        <v>79</v>
      </c>
      <c r="J3241" s="13"/>
      <c r="K3241" s="112">
        <v>0.18</v>
      </c>
      <c r="L3241" s="113"/>
      <c r="M3241" s="23">
        <f>K3241*12*I3216</f>
        <v>2907.36</v>
      </c>
    </row>
    <row r="3242" spans="1:13" x14ac:dyDescent="0.25">
      <c r="A3242" s="12" t="s">
        <v>80</v>
      </c>
      <c r="H3242" s="13"/>
      <c r="I3242" t="s">
        <v>81</v>
      </c>
      <c r="J3242" s="13"/>
      <c r="K3242" s="112">
        <v>0.08</v>
      </c>
      <c r="L3242" s="113"/>
      <c r="M3242" s="23">
        <f>K3242*12*I3216</f>
        <v>1292.1599999999999</v>
      </c>
    </row>
    <row r="3243" spans="1:13" x14ac:dyDescent="0.25">
      <c r="A3243" s="12" t="s">
        <v>82</v>
      </c>
      <c r="H3243" s="13"/>
      <c r="J3243" s="13"/>
      <c r="L3243" s="13"/>
      <c r="M3243" s="23"/>
    </row>
    <row r="3244" spans="1:13" x14ac:dyDescent="0.25">
      <c r="A3244" s="12" t="s">
        <v>97</v>
      </c>
      <c r="H3244" s="13"/>
      <c r="I3244" t="s">
        <v>98</v>
      </c>
      <c r="J3244" s="13"/>
      <c r="K3244" s="112">
        <v>0.42</v>
      </c>
      <c r="L3244" s="113"/>
      <c r="M3244" s="23">
        <f>K3244*12*I3216</f>
        <v>6783.84</v>
      </c>
    </row>
    <row r="3245" spans="1:13" x14ac:dyDescent="0.25">
      <c r="A3245" s="12" t="s">
        <v>99</v>
      </c>
      <c r="H3245" s="13"/>
      <c r="I3245" t="s">
        <v>100</v>
      </c>
      <c r="J3245" s="13"/>
      <c r="L3245" s="13"/>
      <c r="M3245" s="23"/>
    </row>
    <row r="3246" spans="1:13" x14ac:dyDescent="0.25">
      <c r="A3246" s="12" t="s">
        <v>101</v>
      </c>
      <c r="H3246" s="13"/>
      <c r="I3246" t="s">
        <v>84</v>
      </c>
      <c r="J3246" s="13"/>
      <c r="K3246" s="112">
        <v>0.04</v>
      </c>
      <c r="L3246" s="113"/>
      <c r="M3246" s="23">
        <f>K3246*12*I3216</f>
        <v>646.07999999999993</v>
      </c>
    </row>
    <row r="3247" spans="1:13" x14ac:dyDescent="0.25">
      <c r="A3247" s="114" t="s">
        <v>85</v>
      </c>
      <c r="B3247" s="115"/>
      <c r="C3247" s="115"/>
      <c r="D3247" s="115"/>
      <c r="E3247" s="115"/>
      <c r="F3247" s="115"/>
      <c r="G3247" s="115"/>
      <c r="H3247" s="116"/>
      <c r="J3247" s="13"/>
      <c r="K3247" s="108">
        <f>K3248+K3249+K3250+K3251</f>
        <v>0.78</v>
      </c>
      <c r="L3247" s="109"/>
      <c r="M3247" s="46">
        <f>M3248+M3249+M3250+M3251</f>
        <v>12598.560000000001</v>
      </c>
    </row>
    <row r="3248" spans="1:13" x14ac:dyDescent="0.25">
      <c r="A3248" s="12" t="s">
        <v>102</v>
      </c>
      <c r="H3248" s="13"/>
      <c r="I3248" t="s">
        <v>81</v>
      </c>
      <c r="J3248" s="13"/>
      <c r="K3248" s="112">
        <v>0.22</v>
      </c>
      <c r="L3248" s="113"/>
      <c r="M3248" s="23">
        <f>K3248*12*I3216</f>
        <v>3553.44</v>
      </c>
    </row>
    <row r="3249" spans="1:13" x14ac:dyDescent="0.25">
      <c r="A3249" s="12" t="s">
        <v>103</v>
      </c>
      <c r="H3249" s="13"/>
      <c r="I3249" t="s">
        <v>104</v>
      </c>
      <c r="J3249" s="13"/>
      <c r="K3249" s="112">
        <v>0.06</v>
      </c>
      <c r="L3249" s="113"/>
      <c r="M3249" s="23">
        <f>K3249*12*I3216</f>
        <v>969.12</v>
      </c>
    </row>
    <row r="3250" spans="1:13" x14ac:dyDescent="0.25">
      <c r="A3250" s="12" t="s">
        <v>105</v>
      </c>
      <c r="H3250" s="13"/>
      <c r="I3250" t="s">
        <v>77</v>
      </c>
      <c r="J3250" s="13"/>
      <c r="K3250" s="112">
        <v>0.46</v>
      </c>
      <c r="L3250" s="113"/>
      <c r="M3250" s="23">
        <f>K3250*12*I3216</f>
        <v>7429.920000000001</v>
      </c>
    </row>
    <row r="3251" spans="1:13" x14ac:dyDescent="0.25">
      <c r="A3251" s="12" t="s">
        <v>106</v>
      </c>
      <c r="H3251" s="13"/>
      <c r="I3251" t="s">
        <v>81</v>
      </c>
      <c r="J3251" s="13"/>
      <c r="K3251" s="138">
        <v>0.04</v>
      </c>
      <c r="L3251" s="139"/>
      <c r="M3251" s="21">
        <f>K3251*12*I3216</f>
        <v>646.07999999999993</v>
      </c>
    </row>
    <row r="3252" spans="1:13" ht="15.75" x14ac:dyDescent="0.25">
      <c r="A3252" s="85" t="s">
        <v>36</v>
      </c>
      <c r="B3252" s="86"/>
      <c r="C3252" s="86"/>
      <c r="D3252" s="86"/>
      <c r="E3252" s="86"/>
      <c r="F3252" s="86"/>
      <c r="G3252" s="86"/>
      <c r="H3252" s="87"/>
      <c r="I3252" s="34"/>
      <c r="J3252" s="32"/>
      <c r="K3252" s="88">
        <f>K3253+K3254+K3256+K3258+K3259</f>
        <v>0.53</v>
      </c>
      <c r="L3252" s="89"/>
      <c r="M3252" s="35">
        <f>M3253+M3254+M3256+M3258+M3259</f>
        <v>8560.56</v>
      </c>
    </row>
    <row r="3253" spans="1:13" x14ac:dyDescent="0.25">
      <c r="A3253" s="36" t="s">
        <v>37</v>
      </c>
      <c r="B3253" s="37"/>
      <c r="C3253" s="38"/>
      <c r="D3253" s="38"/>
      <c r="E3253" s="38"/>
      <c r="F3253" s="38"/>
      <c r="G3253" s="38"/>
      <c r="H3253" s="13"/>
      <c r="I3253" s="95" t="s">
        <v>38</v>
      </c>
      <c r="J3253" s="96"/>
      <c r="K3253" s="117">
        <v>0.37</v>
      </c>
      <c r="L3253" s="118"/>
      <c r="M3253" s="23">
        <f>K3253*12*I3216</f>
        <v>5976.24</v>
      </c>
    </row>
    <row r="3254" spans="1:13" x14ac:dyDescent="0.25">
      <c r="A3254" s="36" t="s">
        <v>39</v>
      </c>
      <c r="B3254" s="37"/>
      <c r="C3254" s="38"/>
      <c r="D3254" s="38"/>
      <c r="E3254" s="38"/>
      <c r="F3254" s="38"/>
      <c r="G3254" s="38"/>
      <c r="H3254" s="13"/>
      <c r="I3254" s="95" t="s">
        <v>40</v>
      </c>
      <c r="J3254" s="96"/>
      <c r="K3254" s="97">
        <v>0.06</v>
      </c>
      <c r="L3254" s="98"/>
      <c r="M3254" s="23">
        <f>K3254*12*I3216</f>
        <v>969.12</v>
      </c>
    </row>
    <row r="3255" spans="1:13" x14ac:dyDescent="0.25">
      <c r="A3255" s="36" t="s">
        <v>41</v>
      </c>
      <c r="B3255" s="37"/>
      <c r="C3255" s="38"/>
      <c r="D3255" s="38"/>
      <c r="E3255" s="38"/>
      <c r="F3255" s="38"/>
      <c r="G3255" s="38"/>
      <c r="H3255" s="13"/>
      <c r="I3255" s="39"/>
      <c r="J3255" s="15"/>
      <c r="K3255" s="40"/>
      <c r="L3255" s="41"/>
      <c r="M3255" s="23"/>
    </row>
    <row r="3256" spans="1:13" x14ac:dyDescent="0.25">
      <c r="A3256" s="36" t="s">
        <v>42</v>
      </c>
      <c r="B3256" s="37"/>
      <c r="C3256" s="38"/>
      <c r="D3256" s="38"/>
      <c r="E3256" s="38"/>
      <c r="F3256" s="38"/>
      <c r="G3256" s="38"/>
      <c r="H3256" s="13"/>
      <c r="I3256" s="95" t="s">
        <v>43</v>
      </c>
      <c r="J3256" s="96"/>
      <c r="K3256" s="97">
        <v>0.04</v>
      </c>
      <c r="L3256" s="98"/>
      <c r="M3256" s="23">
        <f>K3256*12*I3216</f>
        <v>646.07999999999993</v>
      </c>
    </row>
    <row r="3257" spans="1:13" x14ac:dyDescent="0.25">
      <c r="A3257" s="36" t="s">
        <v>44</v>
      </c>
      <c r="B3257" s="37"/>
      <c r="C3257" s="38"/>
      <c r="D3257" s="38"/>
      <c r="E3257" s="38"/>
      <c r="F3257" s="38"/>
      <c r="G3257" s="38"/>
      <c r="H3257" s="13"/>
      <c r="I3257" s="39"/>
      <c r="J3257" s="15"/>
      <c r="K3257" s="40"/>
      <c r="L3257" s="41"/>
      <c r="M3257" s="23"/>
    </row>
    <row r="3258" spans="1:13" x14ac:dyDescent="0.25">
      <c r="A3258" s="36" t="s">
        <v>45</v>
      </c>
      <c r="B3258" s="37"/>
      <c r="C3258" s="38"/>
      <c r="D3258" s="38"/>
      <c r="E3258" s="38"/>
      <c r="F3258" s="38"/>
      <c r="G3258" s="38"/>
      <c r="H3258" s="13"/>
      <c r="I3258" s="95" t="s">
        <v>46</v>
      </c>
      <c r="J3258" s="96"/>
      <c r="K3258" s="97">
        <v>0.03</v>
      </c>
      <c r="L3258" s="98"/>
      <c r="M3258" s="23">
        <f>K3258*12*I3216</f>
        <v>484.56</v>
      </c>
    </row>
    <row r="3259" spans="1:13" x14ac:dyDescent="0.25">
      <c r="A3259" s="42" t="s">
        <v>47</v>
      </c>
      <c r="B3259" s="37"/>
      <c r="C3259" s="38"/>
      <c r="D3259" s="38"/>
      <c r="E3259" s="38"/>
      <c r="F3259" s="38"/>
      <c r="G3259" s="38"/>
      <c r="H3259" s="13"/>
      <c r="I3259" s="95" t="s">
        <v>46</v>
      </c>
      <c r="J3259" s="96"/>
      <c r="K3259" s="99">
        <v>0.03</v>
      </c>
      <c r="L3259" s="100"/>
      <c r="M3259" s="21">
        <f>K3259*12*I3216</f>
        <v>484.56</v>
      </c>
    </row>
    <row r="3260" spans="1:13" ht="15.75" x14ac:dyDescent="0.25">
      <c r="A3260" s="85" t="s">
        <v>48</v>
      </c>
      <c r="B3260" s="86"/>
      <c r="C3260" s="86"/>
      <c r="D3260" s="86"/>
      <c r="E3260" s="86"/>
      <c r="F3260" s="86"/>
      <c r="G3260" s="86"/>
      <c r="H3260" s="87"/>
      <c r="I3260" s="34" t="s">
        <v>49</v>
      </c>
      <c r="J3260" s="32"/>
      <c r="K3260" s="101">
        <v>0.16</v>
      </c>
      <c r="L3260" s="102"/>
      <c r="M3260" s="35">
        <f>K3260*12*I3216</f>
        <v>2584.3199999999997</v>
      </c>
    </row>
    <row r="3261" spans="1:13" ht="15.75" x14ac:dyDescent="0.25">
      <c r="A3261" s="103" t="s">
        <v>50</v>
      </c>
      <c r="B3261" s="104"/>
      <c r="C3261" s="104"/>
      <c r="D3261" s="104"/>
      <c r="E3261" s="104"/>
      <c r="F3261" s="104"/>
      <c r="G3261" s="104"/>
      <c r="H3261" s="105"/>
      <c r="J3261" s="13"/>
      <c r="K3261" s="136"/>
      <c r="L3261" s="137"/>
      <c r="M3261" s="23"/>
    </row>
    <row r="3262" spans="1:13" x14ac:dyDescent="0.25">
      <c r="A3262" s="12" t="s">
        <v>51</v>
      </c>
      <c r="D3262" s="5"/>
      <c r="H3262" s="13"/>
      <c r="J3262" s="13"/>
      <c r="K3262" s="43"/>
      <c r="L3262" s="44"/>
      <c r="M3262" s="23"/>
    </row>
    <row r="3263" spans="1:13" x14ac:dyDescent="0.25">
      <c r="A3263" s="12" t="s">
        <v>52</v>
      </c>
      <c r="D3263" s="5"/>
      <c r="H3263" s="13"/>
      <c r="J3263" s="13"/>
      <c r="K3263" s="43"/>
      <c r="L3263" s="44"/>
      <c r="M3263" s="23"/>
    </row>
    <row r="3264" spans="1:13" x14ac:dyDescent="0.25">
      <c r="A3264" s="12" t="s">
        <v>53</v>
      </c>
      <c r="D3264" s="5"/>
      <c r="H3264" s="13"/>
      <c r="J3264" s="13"/>
      <c r="K3264" s="43"/>
      <c r="L3264" s="44"/>
      <c r="M3264" s="23"/>
    </row>
    <row r="3265" spans="1:13" x14ac:dyDescent="0.25">
      <c r="A3265" s="12" t="s">
        <v>54</v>
      </c>
      <c r="D3265" s="5"/>
      <c r="F3265" s="45"/>
      <c r="H3265" s="13"/>
      <c r="J3265" s="13"/>
      <c r="K3265" s="43"/>
      <c r="L3265" s="44"/>
      <c r="M3265" s="23"/>
    </row>
    <row r="3266" spans="1:13" x14ac:dyDescent="0.25">
      <c r="A3266" s="12" t="s">
        <v>55</v>
      </c>
      <c r="H3266" s="13"/>
      <c r="J3266" s="13"/>
      <c r="K3266" s="108">
        <f>2.51+3</f>
        <v>5.51</v>
      </c>
      <c r="L3266" s="109"/>
      <c r="M3266" s="46">
        <f>K3266*12*I3216</f>
        <v>88997.52</v>
      </c>
    </row>
    <row r="3267" spans="1:13" x14ac:dyDescent="0.25">
      <c r="A3267" s="12" t="s">
        <v>56</v>
      </c>
      <c r="H3267" s="13"/>
      <c r="J3267" s="13"/>
      <c r="L3267" s="13"/>
      <c r="M3267" s="23"/>
    </row>
    <row r="3268" spans="1:13" x14ac:dyDescent="0.25">
      <c r="A3268" s="12" t="s">
        <v>57</v>
      </c>
      <c r="H3268" s="13"/>
      <c r="J3268" s="13"/>
      <c r="L3268" s="13"/>
      <c r="M3268" s="23"/>
    </row>
    <row r="3269" spans="1:13" x14ac:dyDescent="0.25">
      <c r="A3269" s="17" t="s">
        <v>58</v>
      </c>
      <c r="B3269" s="18"/>
      <c r="C3269" s="18"/>
      <c r="D3269" s="18"/>
      <c r="E3269" s="18"/>
      <c r="F3269" s="18"/>
      <c r="G3269" s="18"/>
      <c r="H3269" s="19"/>
      <c r="I3269" s="18"/>
      <c r="J3269" s="19"/>
      <c r="K3269" s="18"/>
      <c r="L3269" s="19"/>
      <c r="M3269" s="21"/>
    </row>
    <row r="3270" spans="1:13" x14ac:dyDescent="0.25">
      <c r="A3270" s="90" t="s">
        <v>59</v>
      </c>
      <c r="B3270" s="91"/>
      <c r="C3270" s="91"/>
      <c r="D3270" s="91"/>
      <c r="E3270" s="91"/>
      <c r="F3270" s="91"/>
      <c r="G3270" s="91"/>
      <c r="H3270" s="92"/>
      <c r="J3270" s="47"/>
      <c r="K3270" s="88">
        <f>K3222+K3229+K3234+K3237+K3238+K3260+K3252+K3266</f>
        <v>18.560000000000002</v>
      </c>
      <c r="L3270" s="89"/>
      <c r="M3270" s="21">
        <f>M3216+M3234+M3237+M3238+M3252+M3260+M3266</f>
        <v>299781.12</v>
      </c>
    </row>
    <row r="3271" spans="1:13" x14ac:dyDescent="0.25">
      <c r="A3271" s="90" t="s">
        <v>60</v>
      </c>
      <c r="B3271" s="91"/>
      <c r="C3271" s="91"/>
      <c r="D3271" s="91"/>
      <c r="E3271" s="91"/>
      <c r="F3271" s="91"/>
      <c r="G3271" s="91"/>
      <c r="H3271" s="92"/>
      <c r="I3271" s="34"/>
      <c r="J3271" s="48"/>
      <c r="K3271" s="110">
        <v>15.79</v>
      </c>
      <c r="L3271" s="111"/>
      <c r="M3271" s="21">
        <f>K3271*12*I3216</f>
        <v>255040.08</v>
      </c>
    </row>
    <row r="3272" spans="1:13" ht="15.75" x14ac:dyDescent="0.25">
      <c r="A3272" s="85" t="s">
        <v>61</v>
      </c>
      <c r="B3272" s="86"/>
      <c r="C3272" s="86"/>
      <c r="D3272" s="86"/>
      <c r="E3272" s="86"/>
      <c r="F3272" s="86"/>
      <c r="G3272" s="86"/>
      <c r="H3272" s="87"/>
      <c r="I3272" s="34"/>
      <c r="J3272" s="32"/>
      <c r="K3272" s="88">
        <v>3.45</v>
      </c>
      <c r="L3272" s="89"/>
      <c r="M3272" s="21">
        <f>K3272*12*I3216</f>
        <v>55724.400000000009</v>
      </c>
    </row>
    <row r="3273" spans="1:13" ht="15.75" x14ac:dyDescent="0.25">
      <c r="A3273" s="85" t="s">
        <v>62</v>
      </c>
      <c r="B3273" s="86"/>
      <c r="C3273" s="86"/>
      <c r="D3273" s="86"/>
      <c r="E3273" s="86"/>
      <c r="F3273" s="86"/>
      <c r="G3273" s="86"/>
      <c r="H3273" s="87"/>
      <c r="I3273" s="34"/>
      <c r="J3273" s="32"/>
      <c r="K3273" s="88">
        <v>0.81</v>
      </c>
      <c r="L3273" s="89"/>
      <c r="M3273" s="21">
        <f>K3273*12*I3216</f>
        <v>13083.12</v>
      </c>
    </row>
    <row r="3274" spans="1:13" x14ac:dyDescent="0.25">
      <c r="A3274" s="90" t="s">
        <v>92</v>
      </c>
      <c r="B3274" s="91"/>
      <c r="C3274" s="91"/>
      <c r="D3274" s="91"/>
      <c r="E3274" s="91"/>
      <c r="F3274" s="91"/>
      <c r="G3274" s="91"/>
      <c r="H3274" s="92"/>
      <c r="I3274" s="34"/>
      <c r="J3274" s="32"/>
      <c r="K3274" s="93">
        <v>1.32</v>
      </c>
      <c r="L3274" s="94"/>
      <c r="M3274" s="21">
        <f>K3274*12*I3216</f>
        <v>21320.639999999999</v>
      </c>
    </row>
    <row r="3275" spans="1:13" x14ac:dyDescent="0.25">
      <c r="A3275" s="54" t="s">
        <v>109</v>
      </c>
      <c r="B3275" s="55"/>
      <c r="C3275" s="55"/>
      <c r="D3275" s="55"/>
      <c r="E3275" s="55"/>
      <c r="F3275" s="55"/>
      <c r="G3275" s="55"/>
      <c r="H3275" s="56"/>
      <c r="I3275" s="34"/>
      <c r="J3275" s="32"/>
      <c r="K3275" s="88">
        <v>0</v>
      </c>
      <c r="L3275" s="89"/>
      <c r="M3275" s="21">
        <f>K3275*I3216*12</f>
        <v>0</v>
      </c>
    </row>
    <row r="3276" spans="1:13" ht="15.75" x14ac:dyDescent="0.25">
      <c r="A3276" s="49" t="s">
        <v>107</v>
      </c>
      <c r="B3276" s="50"/>
      <c r="C3276" s="50"/>
      <c r="D3276" s="50"/>
      <c r="E3276" s="50"/>
      <c r="F3276" s="50"/>
      <c r="G3276" s="50"/>
      <c r="H3276" s="51"/>
      <c r="I3276" s="34"/>
      <c r="J3276" s="32"/>
      <c r="K3276" s="88">
        <v>0</v>
      </c>
      <c r="L3276" s="89"/>
      <c r="M3276" s="21">
        <v>0</v>
      </c>
    </row>
    <row r="3277" spans="1:13" ht="15.75" x14ac:dyDescent="0.25">
      <c r="A3277" s="49" t="s">
        <v>63</v>
      </c>
      <c r="B3277" s="50"/>
      <c r="C3277" s="50"/>
      <c r="D3277" s="50"/>
      <c r="E3277" s="50"/>
      <c r="F3277" s="50"/>
      <c r="G3277" s="50"/>
      <c r="H3277" s="51"/>
      <c r="I3277" s="34"/>
      <c r="J3277" s="32"/>
      <c r="K3277" s="88">
        <v>0.11</v>
      </c>
      <c r="L3277" s="89"/>
      <c r="M3277" s="21">
        <f>K3277*12*I3216</f>
        <v>1776.72</v>
      </c>
    </row>
    <row r="3278" spans="1:13" ht="15.75" x14ac:dyDescent="0.25">
      <c r="A3278" s="49" t="s">
        <v>64</v>
      </c>
      <c r="B3278" s="50"/>
      <c r="C3278" s="50"/>
      <c r="D3278" s="50"/>
      <c r="E3278" s="50"/>
      <c r="F3278" s="50"/>
      <c r="G3278" s="50"/>
      <c r="H3278" s="51"/>
      <c r="I3278" s="34"/>
      <c r="J3278" s="32"/>
      <c r="K3278" s="88">
        <v>0.39</v>
      </c>
      <c r="L3278" s="89"/>
      <c r="M3278" s="21">
        <f>K3278*12*I3216</f>
        <v>6299.28</v>
      </c>
    </row>
    <row r="3279" spans="1:13" x14ac:dyDescent="0.25">
      <c r="A3279" s="90" t="s">
        <v>65</v>
      </c>
      <c r="B3279" s="91"/>
      <c r="C3279" s="91"/>
      <c r="D3279" s="91"/>
      <c r="E3279" s="91"/>
      <c r="F3279" s="91"/>
      <c r="G3279" s="91"/>
      <c r="H3279" s="92"/>
      <c r="I3279" s="34"/>
      <c r="J3279" s="48"/>
      <c r="K3279" s="88">
        <f>K3270+K3272+K3273+K3274+K3271+K3275+K3276+K3277+K3278</f>
        <v>40.43</v>
      </c>
      <c r="L3279" s="89"/>
      <c r="M3279" s="21">
        <f>M3270+M3271+M3272+M3273+M3274+M3275+M3276+M3277+M3278</f>
        <v>653025.36</v>
      </c>
    </row>
    <row r="3280" spans="1:13" x14ac:dyDescent="0.25">
      <c r="M3280" s="5"/>
    </row>
    <row r="3281" spans="1:13" x14ac:dyDescent="0.25">
      <c r="A3281" s="119" t="s">
        <v>0</v>
      </c>
      <c r="B3281" s="119"/>
      <c r="C3281" s="119"/>
      <c r="D3281" s="119"/>
      <c r="E3281" s="119"/>
      <c r="F3281" s="119"/>
      <c r="G3281" s="119"/>
      <c r="H3281" s="119"/>
      <c r="I3281" s="119"/>
      <c r="J3281" s="119"/>
      <c r="K3281" s="119"/>
      <c r="L3281" s="119"/>
      <c r="M3281" s="5"/>
    </row>
    <row r="3282" spans="1:13" x14ac:dyDescent="0.25">
      <c r="A3282" s="120" t="s">
        <v>1</v>
      </c>
      <c r="B3282" s="120"/>
      <c r="C3282" s="120"/>
      <c r="D3282" s="120"/>
      <c r="E3282" s="120"/>
      <c r="F3282" s="120"/>
      <c r="G3282" s="120"/>
      <c r="H3282" s="120"/>
      <c r="I3282" s="120"/>
      <c r="J3282" s="120"/>
      <c r="K3282" s="120"/>
      <c r="L3282" s="120"/>
      <c r="M3282" s="120"/>
    </row>
    <row r="3283" spans="1:13" x14ac:dyDescent="0.25">
      <c r="A3283" s="121" t="s">
        <v>168</v>
      </c>
      <c r="B3283" s="121"/>
      <c r="C3283" s="121"/>
      <c r="D3283" s="121"/>
      <c r="E3283" s="121"/>
      <c r="F3283" s="121"/>
      <c r="G3283" s="121"/>
      <c r="H3283" s="121"/>
      <c r="I3283" s="121"/>
      <c r="J3283" s="121"/>
      <c r="K3283" s="121"/>
      <c r="L3283" s="121"/>
      <c r="M3283" s="121"/>
    </row>
    <row r="3284" spans="1:13" x14ac:dyDescent="0.25">
      <c r="A3284" s="6"/>
      <c r="B3284" s="7"/>
      <c r="C3284" s="7" t="s">
        <v>3</v>
      </c>
      <c r="D3284" s="7"/>
      <c r="E3284" s="7"/>
      <c r="F3284" s="7"/>
      <c r="G3284" s="7"/>
      <c r="H3284" s="8"/>
      <c r="I3284" s="7" t="s">
        <v>4</v>
      </c>
      <c r="J3284" s="8"/>
      <c r="K3284" s="9" t="s">
        <v>5</v>
      </c>
      <c r="L3284" s="10"/>
      <c r="M3284" s="11"/>
    </row>
    <row r="3285" spans="1:13" x14ac:dyDescent="0.25">
      <c r="A3285" s="12"/>
      <c r="B3285" s="2"/>
      <c r="C3285" s="2"/>
      <c r="D3285" s="2"/>
      <c r="E3285" s="2"/>
      <c r="F3285" s="2"/>
      <c r="G3285" s="2"/>
      <c r="H3285" s="13"/>
      <c r="I3285" s="2"/>
      <c r="J3285" s="13"/>
      <c r="K3285" s="14" t="s">
        <v>7</v>
      </c>
      <c r="L3285" s="15"/>
      <c r="M3285" s="16" t="s">
        <v>8</v>
      </c>
    </row>
    <row r="3286" spans="1:13" x14ac:dyDescent="0.25">
      <c r="A3286" s="17"/>
      <c r="B3286" s="18"/>
      <c r="C3286" s="18"/>
      <c r="D3286" s="18"/>
      <c r="E3286" s="18"/>
      <c r="F3286" s="18"/>
      <c r="G3286" s="18"/>
      <c r="H3286" s="19"/>
      <c r="I3286" s="122" t="s">
        <v>9</v>
      </c>
      <c r="J3286" s="123"/>
      <c r="K3286" s="18" t="s">
        <v>10</v>
      </c>
      <c r="L3286" s="19"/>
      <c r="M3286" s="20" t="s">
        <v>11</v>
      </c>
    </row>
    <row r="3287" spans="1:13" x14ac:dyDescent="0.25">
      <c r="A3287" s="90" t="s">
        <v>12</v>
      </c>
      <c r="B3287" s="91"/>
      <c r="C3287" s="91"/>
      <c r="D3287" s="91"/>
      <c r="E3287" s="91"/>
      <c r="F3287" s="91"/>
      <c r="G3287" s="91"/>
      <c r="H3287" s="92"/>
      <c r="I3287" s="124">
        <v>444</v>
      </c>
      <c r="J3287" s="125"/>
      <c r="K3287" s="126">
        <f>K3293+K3300</f>
        <v>8.98</v>
      </c>
      <c r="L3287" s="145"/>
      <c r="M3287" s="21">
        <f>M3293+M3300</f>
        <v>47845.440000000002</v>
      </c>
    </row>
    <row r="3288" spans="1:13" x14ac:dyDescent="0.25">
      <c r="A3288" s="22" t="s">
        <v>13</v>
      </c>
      <c r="F3288" s="2"/>
      <c r="H3288" s="13"/>
      <c r="J3288" s="13"/>
      <c r="L3288" s="13"/>
      <c r="M3288" s="23"/>
    </row>
    <row r="3289" spans="1:13" x14ac:dyDescent="0.25">
      <c r="A3289" s="22" t="s">
        <v>14</v>
      </c>
      <c r="F3289" s="2"/>
      <c r="H3289" s="13"/>
      <c r="J3289" s="13"/>
      <c r="L3289" s="13"/>
      <c r="M3289" s="23"/>
    </row>
    <row r="3290" spans="1:13" x14ac:dyDescent="0.25">
      <c r="A3290" s="24" t="s">
        <v>15</v>
      </c>
      <c r="B3290" s="25"/>
      <c r="C3290" s="25"/>
      <c r="D3290" s="25"/>
      <c r="E3290" s="25"/>
      <c r="F3290" s="26"/>
      <c r="G3290" s="25"/>
      <c r="H3290" s="27"/>
      <c r="J3290" s="13"/>
      <c r="L3290" s="13"/>
      <c r="M3290" s="23"/>
    </row>
    <row r="3291" spans="1:13" x14ac:dyDescent="0.25">
      <c r="A3291" s="24" t="s">
        <v>16</v>
      </c>
      <c r="B3291" s="25"/>
      <c r="C3291" s="25"/>
      <c r="D3291" s="25"/>
      <c r="E3291" s="25"/>
      <c r="F3291" s="26"/>
      <c r="G3291" s="25"/>
      <c r="H3291" s="27"/>
      <c r="J3291" s="13"/>
      <c r="L3291" s="13"/>
      <c r="M3291" s="23"/>
    </row>
    <row r="3292" spans="1:13" x14ac:dyDescent="0.25">
      <c r="A3292" s="24" t="s">
        <v>17</v>
      </c>
      <c r="B3292" s="25"/>
      <c r="C3292" s="25"/>
      <c r="D3292" s="25"/>
      <c r="E3292" s="25"/>
      <c r="F3292" s="26"/>
      <c r="G3292" s="25"/>
      <c r="H3292" s="27"/>
      <c r="J3292" s="13"/>
      <c r="L3292" s="13"/>
      <c r="M3292" s="23"/>
    </row>
    <row r="3293" spans="1:13" x14ac:dyDescent="0.25">
      <c r="A3293" s="24" t="s">
        <v>18</v>
      </c>
      <c r="B3293" s="25"/>
      <c r="C3293" s="25"/>
      <c r="D3293" s="25"/>
      <c r="E3293" s="25"/>
      <c r="F3293" s="26"/>
      <c r="G3293" s="25"/>
      <c r="H3293" s="27"/>
      <c r="J3293" s="13"/>
      <c r="K3293" s="112">
        <v>4.93</v>
      </c>
      <c r="L3293" s="113"/>
      <c r="M3293" s="23">
        <f>K3293*I3287*12</f>
        <v>26267.040000000001</v>
      </c>
    </row>
    <row r="3294" spans="1:13" x14ac:dyDescent="0.25">
      <c r="A3294" s="24" t="s">
        <v>19</v>
      </c>
      <c r="B3294" s="25"/>
      <c r="C3294" s="25"/>
      <c r="D3294" s="25"/>
      <c r="E3294" s="25"/>
      <c r="F3294" s="26"/>
      <c r="G3294" s="25"/>
      <c r="H3294" s="27"/>
      <c r="J3294" s="13"/>
      <c r="L3294" s="13"/>
      <c r="M3294" s="23"/>
    </row>
    <row r="3295" spans="1:13" x14ac:dyDescent="0.25">
      <c r="A3295" s="24" t="s">
        <v>20</v>
      </c>
      <c r="B3295" s="25"/>
      <c r="C3295" s="25"/>
      <c r="D3295" s="25"/>
      <c r="E3295" s="25"/>
      <c r="F3295" s="26"/>
      <c r="G3295" s="25"/>
      <c r="H3295" s="27"/>
      <c r="J3295" s="13"/>
      <c r="L3295" s="13"/>
      <c r="M3295" s="23"/>
    </row>
    <row r="3296" spans="1:13" x14ac:dyDescent="0.25">
      <c r="A3296" s="24" t="s">
        <v>21</v>
      </c>
      <c r="B3296" s="25"/>
      <c r="C3296" s="25"/>
      <c r="D3296" s="25"/>
      <c r="E3296" s="25"/>
      <c r="F3296" s="26"/>
      <c r="G3296" s="25"/>
      <c r="H3296" s="27"/>
      <c r="J3296" s="13"/>
      <c r="L3296" s="13"/>
      <c r="M3296" s="23"/>
    </row>
    <row r="3297" spans="1:13" x14ac:dyDescent="0.25">
      <c r="A3297" s="22" t="s">
        <v>22</v>
      </c>
      <c r="B3297" s="25"/>
      <c r="C3297" s="25"/>
      <c r="D3297" s="25"/>
      <c r="E3297" s="25"/>
      <c r="F3297" s="26"/>
      <c r="G3297" s="25"/>
      <c r="H3297" s="27"/>
      <c r="J3297" s="13"/>
      <c r="L3297" s="13"/>
      <c r="M3297" s="23"/>
    </row>
    <row r="3298" spans="1:13" x14ac:dyDescent="0.25">
      <c r="A3298" s="24" t="s">
        <v>23</v>
      </c>
      <c r="B3298" s="25"/>
      <c r="C3298" s="25"/>
      <c r="D3298" s="25"/>
      <c r="E3298" s="25"/>
      <c r="F3298" s="26"/>
      <c r="G3298" s="25"/>
      <c r="H3298" s="27"/>
      <c r="J3298" s="13"/>
      <c r="L3298" s="13"/>
      <c r="M3298" s="23"/>
    </row>
    <row r="3299" spans="1:13" x14ac:dyDescent="0.25">
      <c r="A3299" s="24" t="s">
        <v>24</v>
      </c>
      <c r="B3299" s="25"/>
      <c r="C3299" s="25"/>
      <c r="D3299" s="25"/>
      <c r="E3299" s="25"/>
      <c r="F3299" s="26"/>
      <c r="G3299" s="25"/>
      <c r="H3299" s="27"/>
      <c r="J3299" s="13"/>
      <c r="L3299" s="13"/>
      <c r="M3299" s="23"/>
    </row>
    <row r="3300" spans="1:13" x14ac:dyDescent="0.25">
      <c r="A3300" s="24" t="s">
        <v>25</v>
      </c>
      <c r="B3300" s="25"/>
      <c r="C3300" s="25"/>
      <c r="D3300" s="25"/>
      <c r="E3300" s="25"/>
      <c r="F3300" s="26"/>
      <c r="G3300" s="25"/>
      <c r="H3300" s="27"/>
      <c r="J3300" s="13"/>
      <c r="K3300" s="112">
        <v>4.05</v>
      </c>
      <c r="L3300" s="113"/>
      <c r="M3300" s="23">
        <f>K3300*I3287*12</f>
        <v>21578.399999999998</v>
      </c>
    </row>
    <row r="3301" spans="1:13" x14ac:dyDescent="0.25">
      <c r="A3301" s="24" t="s">
        <v>26</v>
      </c>
      <c r="B3301" s="25"/>
      <c r="C3301" s="25"/>
      <c r="D3301" s="25"/>
      <c r="E3301" s="25"/>
      <c r="F3301" s="26"/>
      <c r="G3301" s="25"/>
      <c r="H3301" s="27"/>
      <c r="J3301" s="13"/>
      <c r="L3301" s="13"/>
      <c r="M3301" s="23"/>
    </row>
    <row r="3302" spans="1:13" x14ac:dyDescent="0.25">
      <c r="A3302" s="28" t="s">
        <v>27</v>
      </c>
      <c r="B3302" s="29"/>
      <c r="C3302" s="29"/>
      <c r="D3302" s="29"/>
      <c r="E3302" s="29"/>
      <c r="F3302" s="29"/>
      <c r="G3302" s="29"/>
      <c r="H3302" s="30"/>
      <c r="I3302" s="18"/>
      <c r="J3302" s="19"/>
      <c r="K3302" s="18"/>
      <c r="L3302" s="19"/>
      <c r="M3302" s="21"/>
    </row>
    <row r="3303" spans="1:13" x14ac:dyDescent="0.25">
      <c r="A3303" s="128" t="s">
        <v>28</v>
      </c>
      <c r="B3303" s="129"/>
      <c r="C3303" s="129"/>
      <c r="D3303" s="129"/>
      <c r="E3303" s="129"/>
      <c r="F3303" s="129"/>
      <c r="G3303" s="129"/>
      <c r="H3303" s="130"/>
      <c r="I3303" s="2" t="s">
        <v>29</v>
      </c>
      <c r="J3303" s="13"/>
      <c r="K3303" s="2"/>
      <c r="L3303" s="13"/>
      <c r="M3303" s="23"/>
    </row>
    <row r="3304" spans="1:13" x14ac:dyDescent="0.25">
      <c r="A3304" s="12"/>
      <c r="B3304" s="2"/>
      <c r="C3304" s="2"/>
      <c r="D3304" s="2"/>
      <c r="E3304" s="2"/>
      <c r="F3304" s="2"/>
      <c r="G3304" s="2"/>
      <c r="H3304" s="13"/>
      <c r="I3304" s="2" t="s">
        <v>30</v>
      </c>
      <c r="J3304" s="13"/>
      <c r="K3304" s="2"/>
      <c r="L3304" s="13"/>
      <c r="M3304" s="23"/>
    </row>
    <row r="3305" spans="1:13" x14ac:dyDescent="0.25">
      <c r="A3305" s="12"/>
      <c r="B3305" s="2"/>
      <c r="C3305" s="2"/>
      <c r="D3305" s="2"/>
      <c r="E3305" s="2"/>
      <c r="F3305" s="2"/>
      <c r="G3305" s="2"/>
      <c r="H3305" s="13"/>
      <c r="I3305" s="2" t="s">
        <v>31</v>
      </c>
      <c r="J3305" s="13"/>
      <c r="K3305" s="108">
        <v>1.1200000000000001</v>
      </c>
      <c r="L3305" s="109"/>
      <c r="M3305" s="23">
        <f>K3305*12*I3287</f>
        <v>5967.3600000000006</v>
      </c>
    </row>
    <row r="3306" spans="1:13" x14ac:dyDescent="0.25">
      <c r="A3306" s="12"/>
      <c r="B3306" s="2"/>
      <c r="C3306" s="2"/>
      <c r="D3306" s="2"/>
      <c r="E3306" s="2"/>
      <c r="F3306" s="2"/>
      <c r="G3306" s="2"/>
      <c r="H3306" s="13"/>
      <c r="I3306" s="2" t="s">
        <v>32</v>
      </c>
      <c r="J3306" s="13"/>
      <c r="K3306" s="2"/>
      <c r="L3306" s="13"/>
      <c r="M3306" s="23"/>
    </row>
    <row r="3307" spans="1:13" x14ac:dyDescent="0.25">
      <c r="A3307" s="17"/>
      <c r="B3307" s="18"/>
      <c r="C3307" s="18"/>
      <c r="D3307" s="18"/>
      <c r="E3307" s="18"/>
      <c r="F3307" s="18"/>
      <c r="G3307" s="18"/>
      <c r="H3307" s="19"/>
      <c r="I3307" s="18" t="s">
        <v>33</v>
      </c>
      <c r="J3307" s="19"/>
      <c r="K3307" s="18"/>
      <c r="L3307" s="19"/>
      <c r="M3307" s="21"/>
    </row>
    <row r="3308" spans="1:13" x14ac:dyDescent="0.25">
      <c r="A3308" s="90" t="s">
        <v>34</v>
      </c>
      <c r="B3308" s="91"/>
      <c r="C3308" s="91"/>
      <c r="D3308" s="91"/>
      <c r="E3308" s="91"/>
      <c r="F3308" s="91"/>
      <c r="G3308" s="91"/>
      <c r="H3308" s="92"/>
      <c r="I3308" s="31" t="s">
        <v>35</v>
      </c>
      <c r="J3308" s="32"/>
      <c r="K3308" s="88">
        <v>0.37</v>
      </c>
      <c r="L3308" s="89"/>
      <c r="M3308" s="33">
        <f>K3308*12*I3287</f>
        <v>1971.3599999999997</v>
      </c>
    </row>
    <row r="3309" spans="1:13" x14ac:dyDescent="0.25">
      <c r="A3309" s="131" t="s">
        <v>74</v>
      </c>
      <c r="B3309" s="132"/>
      <c r="C3309" s="132"/>
      <c r="D3309" s="132"/>
      <c r="E3309" s="132"/>
      <c r="F3309" s="132"/>
      <c r="G3309" s="132"/>
      <c r="H3309" s="133"/>
      <c r="I3309" s="52"/>
      <c r="J3309" s="13"/>
      <c r="K3309" s="149">
        <f>K3310+K3318</f>
        <v>1.8900000000000001</v>
      </c>
      <c r="L3309" s="150"/>
      <c r="M3309" s="53">
        <f>M3310+M3318</f>
        <v>10069.92</v>
      </c>
    </row>
    <row r="3310" spans="1:13" x14ac:dyDescent="0.25">
      <c r="A3310" s="114" t="s">
        <v>75</v>
      </c>
      <c r="B3310" s="115"/>
      <c r="C3310" s="115"/>
      <c r="D3310" s="115"/>
      <c r="E3310" s="115"/>
      <c r="F3310" s="115"/>
      <c r="G3310" s="115"/>
      <c r="H3310" s="116"/>
      <c r="J3310" s="13"/>
      <c r="K3310" s="108">
        <f>K3311+K3312+K3313+K3315+K3317</f>
        <v>1.1100000000000001</v>
      </c>
      <c r="L3310" s="109"/>
      <c r="M3310" s="46">
        <f>M3311+M3312+M3313+M3315+M3317</f>
        <v>5914.08</v>
      </c>
    </row>
    <row r="3311" spans="1:13" x14ac:dyDescent="0.25">
      <c r="A3311" s="12" t="s">
        <v>76</v>
      </c>
      <c r="H3311" s="13"/>
      <c r="I3311" t="s">
        <v>77</v>
      </c>
      <c r="J3311" s="13"/>
      <c r="K3311" s="112">
        <v>0.39</v>
      </c>
      <c r="L3311" s="113"/>
      <c r="M3311" s="23">
        <f>K3311*12*I3287</f>
        <v>2077.92</v>
      </c>
    </row>
    <row r="3312" spans="1:13" x14ac:dyDescent="0.25">
      <c r="A3312" s="12" t="s">
        <v>78</v>
      </c>
      <c r="H3312" s="13"/>
      <c r="I3312" t="s">
        <v>79</v>
      </c>
      <c r="J3312" s="13"/>
      <c r="K3312" s="112">
        <v>0.18</v>
      </c>
      <c r="L3312" s="113"/>
      <c r="M3312" s="23">
        <f>K3312*12*I3287</f>
        <v>959.04000000000008</v>
      </c>
    </row>
    <row r="3313" spans="1:13" x14ac:dyDescent="0.25">
      <c r="A3313" s="12" t="s">
        <v>80</v>
      </c>
      <c r="H3313" s="13"/>
      <c r="I3313" t="s">
        <v>81</v>
      </c>
      <c r="J3313" s="13"/>
      <c r="K3313" s="112">
        <v>0.08</v>
      </c>
      <c r="L3313" s="113"/>
      <c r="M3313" s="23">
        <f>K3313*12*I3287</f>
        <v>426.24</v>
      </c>
    </row>
    <row r="3314" spans="1:13" x14ac:dyDescent="0.25">
      <c r="A3314" s="12" t="s">
        <v>82</v>
      </c>
      <c r="H3314" s="13"/>
      <c r="J3314" s="13"/>
      <c r="L3314" s="13"/>
      <c r="M3314" s="23"/>
    </row>
    <row r="3315" spans="1:13" x14ac:dyDescent="0.25">
      <c r="A3315" s="12" t="s">
        <v>97</v>
      </c>
      <c r="H3315" s="13"/>
      <c r="I3315" t="s">
        <v>98</v>
      </c>
      <c r="J3315" s="13"/>
      <c r="K3315" s="112">
        <v>0.42</v>
      </c>
      <c r="L3315" s="113"/>
      <c r="M3315" s="23">
        <f>K3315*12*I3287</f>
        <v>2237.7600000000002</v>
      </c>
    </row>
    <row r="3316" spans="1:13" x14ac:dyDescent="0.25">
      <c r="A3316" s="12" t="s">
        <v>99</v>
      </c>
      <c r="H3316" s="13"/>
      <c r="I3316" t="s">
        <v>100</v>
      </c>
      <c r="J3316" s="13"/>
      <c r="L3316" s="13"/>
      <c r="M3316" s="23"/>
    </row>
    <row r="3317" spans="1:13" x14ac:dyDescent="0.25">
      <c r="A3317" s="12" t="s">
        <v>101</v>
      </c>
      <c r="H3317" s="13"/>
      <c r="I3317" t="s">
        <v>84</v>
      </c>
      <c r="J3317" s="13"/>
      <c r="K3317" s="112">
        <v>0.04</v>
      </c>
      <c r="L3317" s="113"/>
      <c r="M3317" s="23">
        <f>K3317*12*I3287</f>
        <v>213.12</v>
      </c>
    </row>
    <row r="3318" spans="1:13" x14ac:dyDescent="0.25">
      <c r="A3318" s="114" t="s">
        <v>85</v>
      </c>
      <c r="B3318" s="115"/>
      <c r="C3318" s="115"/>
      <c r="D3318" s="115"/>
      <c r="E3318" s="115"/>
      <c r="F3318" s="115"/>
      <c r="G3318" s="115"/>
      <c r="H3318" s="116"/>
      <c r="J3318" s="13"/>
      <c r="K3318" s="108">
        <f>K3319+K3320+K3321+K3322</f>
        <v>0.78</v>
      </c>
      <c r="L3318" s="109"/>
      <c r="M3318" s="46">
        <f>M3319+M3320+M3321+M3322</f>
        <v>4155.84</v>
      </c>
    </row>
    <row r="3319" spans="1:13" x14ac:dyDescent="0.25">
      <c r="A3319" s="12" t="s">
        <v>102</v>
      </c>
      <c r="H3319" s="13"/>
      <c r="I3319" t="s">
        <v>81</v>
      </c>
      <c r="J3319" s="13"/>
      <c r="K3319" s="112">
        <v>0.22</v>
      </c>
      <c r="L3319" s="113"/>
      <c r="M3319" s="23">
        <f>K3319*12*I3287</f>
        <v>1172.1600000000001</v>
      </c>
    </row>
    <row r="3320" spans="1:13" x14ac:dyDescent="0.25">
      <c r="A3320" s="12" t="s">
        <v>103</v>
      </c>
      <c r="H3320" s="13"/>
      <c r="I3320" t="s">
        <v>104</v>
      </c>
      <c r="J3320" s="13"/>
      <c r="K3320" s="112">
        <v>0.06</v>
      </c>
      <c r="L3320" s="113"/>
      <c r="M3320" s="23">
        <f>K3320*12*I3287</f>
        <v>319.68</v>
      </c>
    </row>
    <row r="3321" spans="1:13" x14ac:dyDescent="0.25">
      <c r="A3321" s="12" t="s">
        <v>105</v>
      </c>
      <c r="H3321" s="13"/>
      <c r="I3321" t="s">
        <v>35</v>
      </c>
      <c r="J3321" s="13"/>
      <c r="K3321" s="112">
        <v>0.46</v>
      </c>
      <c r="L3321" s="113"/>
      <c r="M3321" s="23">
        <f>K3321*12*I3287</f>
        <v>2450.88</v>
      </c>
    </row>
    <row r="3322" spans="1:13" x14ac:dyDescent="0.25">
      <c r="A3322" s="12" t="s">
        <v>106</v>
      </c>
      <c r="H3322" s="13"/>
      <c r="I3322" t="s">
        <v>81</v>
      </c>
      <c r="J3322" s="13"/>
      <c r="K3322" s="138">
        <v>0.04</v>
      </c>
      <c r="L3322" s="139"/>
      <c r="M3322" s="21">
        <f>K3322*12*I3287</f>
        <v>213.12</v>
      </c>
    </row>
    <row r="3323" spans="1:13" ht="15.75" x14ac:dyDescent="0.25">
      <c r="A3323" s="85" t="s">
        <v>36</v>
      </c>
      <c r="B3323" s="86"/>
      <c r="C3323" s="86"/>
      <c r="D3323" s="86"/>
      <c r="E3323" s="86"/>
      <c r="F3323" s="86"/>
      <c r="G3323" s="86"/>
      <c r="H3323" s="87"/>
      <c r="I3323" s="34"/>
      <c r="J3323" s="32"/>
      <c r="K3323" s="88">
        <f>K3324+K3325+K3327+K3329+K3330</f>
        <v>0.53</v>
      </c>
      <c r="L3323" s="89"/>
      <c r="M3323" s="35">
        <f>M3324+M3325+M3327+M3329+M3330</f>
        <v>2823.8399999999997</v>
      </c>
    </row>
    <row r="3324" spans="1:13" x14ac:dyDescent="0.25">
      <c r="A3324" s="36" t="s">
        <v>37</v>
      </c>
      <c r="B3324" s="37"/>
      <c r="C3324" s="38"/>
      <c r="D3324" s="38"/>
      <c r="E3324" s="38"/>
      <c r="F3324" s="38"/>
      <c r="G3324" s="38"/>
      <c r="H3324" s="13"/>
      <c r="I3324" s="95" t="s">
        <v>38</v>
      </c>
      <c r="J3324" s="96"/>
      <c r="K3324" s="117">
        <v>0.37</v>
      </c>
      <c r="L3324" s="118"/>
      <c r="M3324" s="23">
        <f>K3324*12*I3287</f>
        <v>1971.3599999999997</v>
      </c>
    </row>
    <row r="3325" spans="1:13" x14ac:dyDescent="0.25">
      <c r="A3325" s="36" t="s">
        <v>39</v>
      </c>
      <c r="B3325" s="37"/>
      <c r="C3325" s="38"/>
      <c r="D3325" s="38"/>
      <c r="E3325" s="38"/>
      <c r="F3325" s="38"/>
      <c r="G3325" s="38"/>
      <c r="H3325" s="13"/>
      <c r="I3325" s="95" t="s">
        <v>40</v>
      </c>
      <c r="J3325" s="96"/>
      <c r="K3325" s="97">
        <v>0.06</v>
      </c>
      <c r="L3325" s="98"/>
      <c r="M3325" s="23">
        <f>K3325*12*I3287</f>
        <v>319.68</v>
      </c>
    </row>
    <row r="3326" spans="1:13" x14ac:dyDescent="0.25">
      <c r="A3326" s="36" t="s">
        <v>41</v>
      </c>
      <c r="B3326" s="37"/>
      <c r="C3326" s="38"/>
      <c r="D3326" s="38"/>
      <c r="E3326" s="38"/>
      <c r="F3326" s="38"/>
      <c r="G3326" s="38"/>
      <c r="H3326" s="13"/>
      <c r="I3326" s="39"/>
      <c r="J3326" s="15"/>
      <c r="K3326" s="40"/>
      <c r="L3326" s="41"/>
      <c r="M3326" s="23"/>
    </row>
    <row r="3327" spans="1:13" x14ac:dyDescent="0.25">
      <c r="A3327" s="36" t="s">
        <v>42</v>
      </c>
      <c r="B3327" s="37"/>
      <c r="C3327" s="38"/>
      <c r="D3327" s="38"/>
      <c r="E3327" s="38"/>
      <c r="F3327" s="38"/>
      <c r="G3327" s="38"/>
      <c r="H3327" s="13"/>
      <c r="I3327" s="95" t="s">
        <v>43</v>
      </c>
      <c r="J3327" s="96"/>
      <c r="K3327" s="97">
        <v>0.04</v>
      </c>
      <c r="L3327" s="98"/>
      <c r="M3327" s="23">
        <f>K3327*12*I3287</f>
        <v>213.12</v>
      </c>
    </row>
    <row r="3328" spans="1:13" x14ac:dyDescent="0.25">
      <c r="A3328" s="36" t="s">
        <v>44</v>
      </c>
      <c r="B3328" s="37"/>
      <c r="C3328" s="38"/>
      <c r="D3328" s="38"/>
      <c r="E3328" s="38"/>
      <c r="F3328" s="38"/>
      <c r="G3328" s="38"/>
      <c r="H3328" s="13"/>
      <c r="I3328" s="39"/>
      <c r="J3328" s="15"/>
      <c r="K3328" s="40"/>
      <c r="L3328" s="41"/>
      <c r="M3328" s="23"/>
    </row>
    <row r="3329" spans="1:13" x14ac:dyDescent="0.25">
      <c r="A3329" s="36" t="s">
        <v>45</v>
      </c>
      <c r="B3329" s="37"/>
      <c r="C3329" s="38"/>
      <c r="D3329" s="38"/>
      <c r="E3329" s="38"/>
      <c r="F3329" s="38"/>
      <c r="G3329" s="38"/>
      <c r="H3329" s="13"/>
      <c r="I3329" s="95" t="s">
        <v>46</v>
      </c>
      <c r="J3329" s="96"/>
      <c r="K3329" s="97">
        <v>0.03</v>
      </c>
      <c r="L3329" s="98"/>
      <c r="M3329" s="23">
        <f>K3329*12*I3287</f>
        <v>159.84</v>
      </c>
    </row>
    <row r="3330" spans="1:13" x14ac:dyDescent="0.25">
      <c r="A3330" s="42" t="s">
        <v>47</v>
      </c>
      <c r="B3330" s="37"/>
      <c r="C3330" s="38"/>
      <c r="D3330" s="38"/>
      <c r="E3330" s="38"/>
      <c r="F3330" s="38"/>
      <c r="G3330" s="38"/>
      <c r="H3330" s="13"/>
      <c r="I3330" s="95" t="s">
        <v>46</v>
      </c>
      <c r="J3330" s="96"/>
      <c r="K3330" s="99">
        <v>0.03</v>
      </c>
      <c r="L3330" s="100"/>
      <c r="M3330" s="21">
        <f>K3330*12*I3287</f>
        <v>159.84</v>
      </c>
    </row>
    <row r="3331" spans="1:13" ht="15.75" x14ac:dyDescent="0.25">
      <c r="A3331" s="85" t="s">
        <v>48</v>
      </c>
      <c r="B3331" s="86"/>
      <c r="C3331" s="86"/>
      <c r="D3331" s="86"/>
      <c r="E3331" s="86"/>
      <c r="F3331" s="86"/>
      <c r="G3331" s="86"/>
      <c r="H3331" s="87"/>
      <c r="I3331" s="34" t="s">
        <v>49</v>
      </c>
      <c r="J3331" s="32"/>
      <c r="K3331" s="101">
        <v>0.16</v>
      </c>
      <c r="L3331" s="102"/>
      <c r="M3331" s="35">
        <f>K3331*12*I3287</f>
        <v>852.48</v>
      </c>
    </row>
    <row r="3332" spans="1:13" ht="15.75" x14ac:dyDescent="0.25">
      <c r="A3332" s="103" t="s">
        <v>50</v>
      </c>
      <c r="B3332" s="104"/>
      <c r="C3332" s="104"/>
      <c r="D3332" s="104"/>
      <c r="E3332" s="104"/>
      <c r="F3332" s="104"/>
      <c r="G3332" s="104"/>
      <c r="H3332" s="105"/>
      <c r="J3332" s="13"/>
      <c r="K3332" s="136"/>
      <c r="L3332" s="137"/>
      <c r="M3332" s="23"/>
    </row>
    <row r="3333" spans="1:13" x14ac:dyDescent="0.25">
      <c r="A3333" s="12" t="s">
        <v>51</v>
      </c>
      <c r="D3333" s="5"/>
      <c r="H3333" s="13"/>
      <c r="J3333" s="13"/>
      <c r="K3333" s="43"/>
      <c r="L3333" s="44"/>
      <c r="M3333" s="23"/>
    </row>
    <row r="3334" spans="1:13" x14ac:dyDescent="0.25">
      <c r="A3334" s="12" t="s">
        <v>52</v>
      </c>
      <c r="D3334" s="5"/>
      <c r="H3334" s="13"/>
      <c r="J3334" s="13"/>
      <c r="K3334" s="43"/>
      <c r="L3334" s="44"/>
      <c r="M3334" s="23"/>
    </row>
    <row r="3335" spans="1:13" x14ac:dyDescent="0.25">
      <c r="A3335" s="12" t="s">
        <v>53</v>
      </c>
      <c r="D3335" s="5"/>
      <c r="H3335" s="13"/>
      <c r="J3335" s="13"/>
      <c r="K3335" s="43"/>
      <c r="L3335" s="44"/>
      <c r="M3335" s="23"/>
    </row>
    <row r="3336" spans="1:13" x14ac:dyDescent="0.25">
      <c r="A3336" s="12" t="s">
        <v>54</v>
      </c>
      <c r="D3336" s="5"/>
      <c r="F3336" s="45"/>
      <c r="H3336" s="13"/>
      <c r="J3336" s="13"/>
      <c r="K3336" s="43"/>
      <c r="L3336" s="44"/>
      <c r="M3336" s="23"/>
    </row>
    <row r="3337" spans="1:13" x14ac:dyDescent="0.25">
      <c r="A3337" s="12" t="s">
        <v>55</v>
      </c>
      <c r="H3337" s="13"/>
      <c r="J3337" s="13"/>
      <c r="K3337" s="108">
        <f>2.51+3</f>
        <v>5.51</v>
      </c>
      <c r="L3337" s="109"/>
      <c r="M3337" s="46">
        <f>K3337*12*I3287</f>
        <v>29357.280000000002</v>
      </c>
    </row>
    <row r="3338" spans="1:13" x14ac:dyDescent="0.25">
      <c r="A3338" s="12" t="s">
        <v>56</v>
      </c>
      <c r="H3338" s="13"/>
      <c r="J3338" s="13"/>
      <c r="L3338" s="13"/>
      <c r="M3338" s="23"/>
    </row>
    <row r="3339" spans="1:13" x14ac:dyDescent="0.25">
      <c r="A3339" s="12" t="s">
        <v>57</v>
      </c>
      <c r="H3339" s="13"/>
      <c r="J3339" s="13"/>
      <c r="L3339" s="13"/>
      <c r="M3339" s="23"/>
    </row>
    <row r="3340" spans="1:13" x14ac:dyDescent="0.25">
      <c r="A3340" s="17" t="s">
        <v>58</v>
      </c>
      <c r="B3340" s="18"/>
      <c r="C3340" s="18"/>
      <c r="D3340" s="18"/>
      <c r="E3340" s="18"/>
      <c r="F3340" s="18"/>
      <c r="G3340" s="18"/>
      <c r="H3340" s="19"/>
      <c r="I3340" s="18"/>
      <c r="J3340" s="19"/>
      <c r="K3340" s="18"/>
      <c r="L3340" s="19"/>
      <c r="M3340" s="21"/>
    </row>
    <row r="3341" spans="1:13" x14ac:dyDescent="0.25">
      <c r="A3341" s="90" t="s">
        <v>59</v>
      </c>
      <c r="B3341" s="91"/>
      <c r="C3341" s="91"/>
      <c r="D3341" s="91"/>
      <c r="E3341" s="91"/>
      <c r="F3341" s="91"/>
      <c r="G3341" s="91"/>
      <c r="H3341" s="92"/>
      <c r="J3341" s="47"/>
      <c r="K3341" s="88">
        <f>K3293+K3300+K3305+K3308+K3309+K3331+K3323+K3337</f>
        <v>18.560000000000002</v>
      </c>
      <c r="L3341" s="89"/>
      <c r="M3341" s="21">
        <f>M3287+M3305+M3308+M3309+M3323+M3331+M3337</f>
        <v>98887.679999999993</v>
      </c>
    </row>
    <row r="3342" spans="1:13" x14ac:dyDescent="0.25">
      <c r="A3342" s="90" t="s">
        <v>60</v>
      </c>
      <c r="B3342" s="91"/>
      <c r="C3342" s="91"/>
      <c r="D3342" s="91"/>
      <c r="E3342" s="91"/>
      <c r="F3342" s="91"/>
      <c r="G3342" s="91"/>
      <c r="H3342" s="92"/>
      <c r="I3342" s="34"/>
      <c r="J3342" s="48"/>
      <c r="K3342" s="110">
        <v>15.79</v>
      </c>
      <c r="L3342" s="111"/>
      <c r="M3342" s="21">
        <f>K3342*12*I3287</f>
        <v>84129.12</v>
      </c>
    </row>
    <row r="3343" spans="1:13" ht="15.75" x14ac:dyDescent="0.25">
      <c r="A3343" s="85" t="s">
        <v>61</v>
      </c>
      <c r="B3343" s="86"/>
      <c r="C3343" s="86"/>
      <c r="D3343" s="86"/>
      <c r="E3343" s="86"/>
      <c r="F3343" s="86"/>
      <c r="G3343" s="86"/>
      <c r="H3343" s="87"/>
      <c r="I3343" s="34"/>
      <c r="J3343" s="32"/>
      <c r="K3343" s="88">
        <v>3.45</v>
      </c>
      <c r="L3343" s="89"/>
      <c r="M3343" s="21">
        <f>K3343*12*I3287</f>
        <v>18381.600000000002</v>
      </c>
    </row>
    <row r="3344" spans="1:13" ht="15.75" x14ac:dyDescent="0.25">
      <c r="A3344" s="85" t="s">
        <v>62</v>
      </c>
      <c r="B3344" s="86"/>
      <c r="C3344" s="86"/>
      <c r="D3344" s="86"/>
      <c r="E3344" s="86"/>
      <c r="F3344" s="86"/>
      <c r="G3344" s="86"/>
      <c r="H3344" s="87"/>
      <c r="I3344" s="34"/>
      <c r="J3344" s="32"/>
      <c r="K3344" s="88">
        <v>0.81</v>
      </c>
      <c r="L3344" s="89"/>
      <c r="M3344" s="21">
        <f>K3344*12*I3287</f>
        <v>4315.68</v>
      </c>
    </row>
    <row r="3345" spans="1:13" x14ac:dyDescent="0.25">
      <c r="A3345" s="90" t="s">
        <v>92</v>
      </c>
      <c r="B3345" s="91"/>
      <c r="C3345" s="91"/>
      <c r="D3345" s="91"/>
      <c r="E3345" s="91"/>
      <c r="F3345" s="91"/>
      <c r="G3345" s="91"/>
      <c r="H3345" s="92"/>
      <c r="I3345" s="34"/>
      <c r="J3345" s="32"/>
      <c r="K3345" s="93">
        <v>1.32</v>
      </c>
      <c r="L3345" s="94"/>
      <c r="M3345" s="21">
        <f>K3345*12*I3287</f>
        <v>7032.96</v>
      </c>
    </row>
    <row r="3346" spans="1:13" x14ac:dyDescent="0.25">
      <c r="A3346" s="54" t="s">
        <v>109</v>
      </c>
      <c r="B3346" s="55"/>
      <c r="C3346" s="55"/>
      <c r="D3346" s="55"/>
      <c r="E3346" s="55"/>
      <c r="F3346" s="55"/>
      <c r="G3346" s="55"/>
      <c r="H3346" s="56"/>
      <c r="I3346" s="34"/>
      <c r="J3346" s="32"/>
      <c r="K3346" s="88">
        <v>0</v>
      </c>
      <c r="L3346" s="89"/>
      <c r="M3346" s="21">
        <f>K3346*I3287*12</f>
        <v>0</v>
      </c>
    </row>
    <row r="3347" spans="1:13" ht="15.75" x14ac:dyDescent="0.25">
      <c r="A3347" s="49" t="s">
        <v>107</v>
      </c>
      <c r="B3347" s="50"/>
      <c r="C3347" s="50"/>
      <c r="D3347" s="50"/>
      <c r="E3347" s="50"/>
      <c r="F3347" s="50"/>
      <c r="G3347" s="50"/>
      <c r="H3347" s="51"/>
      <c r="I3347" s="34"/>
      <c r="J3347" s="32"/>
      <c r="K3347" s="88">
        <v>0</v>
      </c>
      <c r="L3347" s="89"/>
      <c r="M3347" s="21">
        <v>0</v>
      </c>
    </row>
    <row r="3348" spans="1:13" ht="15.75" x14ac:dyDescent="0.25">
      <c r="A3348" s="49" t="s">
        <v>63</v>
      </c>
      <c r="B3348" s="50"/>
      <c r="C3348" s="50"/>
      <c r="D3348" s="50"/>
      <c r="E3348" s="50"/>
      <c r="F3348" s="50"/>
      <c r="G3348" s="50"/>
      <c r="H3348" s="51"/>
      <c r="I3348" s="34"/>
      <c r="J3348" s="32"/>
      <c r="K3348" s="88">
        <v>0.06</v>
      </c>
      <c r="L3348" s="89"/>
      <c r="M3348" s="21">
        <f>K3348*12*I3287</f>
        <v>319.68</v>
      </c>
    </row>
    <row r="3349" spans="1:13" ht="15.75" x14ac:dyDescent="0.25">
      <c r="A3349" s="49" t="s">
        <v>64</v>
      </c>
      <c r="B3349" s="50"/>
      <c r="C3349" s="50"/>
      <c r="D3349" s="50"/>
      <c r="E3349" s="50"/>
      <c r="F3349" s="50"/>
      <c r="G3349" s="50"/>
      <c r="H3349" s="51"/>
      <c r="I3349" s="34"/>
      <c r="J3349" s="32"/>
      <c r="K3349" s="88">
        <v>0.89</v>
      </c>
      <c r="L3349" s="89"/>
      <c r="M3349" s="21">
        <f>K3349*12*I3287</f>
        <v>4741.92</v>
      </c>
    </row>
    <row r="3350" spans="1:13" x14ac:dyDescent="0.25">
      <c r="A3350" s="90" t="s">
        <v>65</v>
      </c>
      <c r="B3350" s="91"/>
      <c r="C3350" s="91"/>
      <c r="D3350" s="91"/>
      <c r="E3350" s="91"/>
      <c r="F3350" s="91"/>
      <c r="G3350" s="91"/>
      <c r="H3350" s="92"/>
      <c r="I3350" s="34"/>
      <c r="J3350" s="48"/>
      <c r="K3350" s="88">
        <f>K3341+K3343+K3344+K3345+K3342+K3346+K3347+K3348+K3349</f>
        <v>40.880000000000003</v>
      </c>
      <c r="L3350" s="89"/>
      <c r="M3350" s="21">
        <f>M3341+M3342+M3343+M3344+M3345+M3346+M3347+M3348+M3349</f>
        <v>217808.63999999998</v>
      </c>
    </row>
    <row r="3351" spans="1:13" x14ac:dyDescent="0.25">
      <c r="M3351" s="5"/>
    </row>
    <row r="3352" spans="1:13" x14ac:dyDescent="0.25">
      <c r="A3352" s="119" t="s">
        <v>0</v>
      </c>
      <c r="B3352" s="119"/>
      <c r="C3352" s="119"/>
      <c r="D3352" s="119"/>
      <c r="E3352" s="119"/>
      <c r="F3352" s="119"/>
      <c r="G3352" s="119"/>
      <c r="H3352" s="119"/>
      <c r="I3352" s="119"/>
      <c r="J3352" s="119"/>
      <c r="K3352" s="119"/>
      <c r="L3352" s="119"/>
      <c r="M3352" s="5"/>
    </row>
    <row r="3353" spans="1:13" x14ac:dyDescent="0.25">
      <c r="A3353" s="120" t="s">
        <v>1</v>
      </c>
      <c r="B3353" s="120"/>
      <c r="C3353" s="120"/>
      <c r="D3353" s="120"/>
      <c r="E3353" s="120"/>
      <c r="F3353" s="120"/>
      <c r="G3353" s="120"/>
      <c r="H3353" s="120"/>
      <c r="I3353" s="120"/>
      <c r="J3353" s="120"/>
      <c r="K3353" s="120"/>
      <c r="L3353" s="120"/>
      <c r="M3353" s="120"/>
    </row>
    <row r="3354" spans="1:13" x14ac:dyDescent="0.25">
      <c r="A3354" s="121" t="s">
        <v>169</v>
      </c>
      <c r="B3354" s="121"/>
      <c r="C3354" s="121"/>
      <c r="D3354" s="121"/>
      <c r="E3354" s="121"/>
      <c r="F3354" s="121"/>
      <c r="G3354" s="121"/>
      <c r="H3354" s="121"/>
      <c r="I3354" s="121"/>
      <c r="J3354" s="121"/>
      <c r="K3354" s="121"/>
      <c r="L3354" s="121"/>
      <c r="M3354" s="121"/>
    </row>
    <row r="3355" spans="1:13" x14ac:dyDescent="0.25">
      <c r="A3355" s="6"/>
      <c r="B3355" s="7"/>
      <c r="C3355" s="7" t="s">
        <v>3</v>
      </c>
      <c r="D3355" s="7"/>
      <c r="E3355" s="7"/>
      <c r="F3355" s="7"/>
      <c r="G3355" s="7"/>
      <c r="H3355" s="8"/>
      <c r="I3355" s="7" t="s">
        <v>4</v>
      </c>
      <c r="J3355" s="8"/>
      <c r="K3355" s="9" t="s">
        <v>5</v>
      </c>
      <c r="L3355" s="10"/>
      <c r="M3355" s="11"/>
    </row>
    <row r="3356" spans="1:13" x14ac:dyDescent="0.25">
      <c r="A3356" s="12"/>
      <c r="B3356" s="2"/>
      <c r="C3356" s="2"/>
      <c r="D3356" s="2"/>
      <c r="E3356" s="2"/>
      <c r="F3356" s="2"/>
      <c r="G3356" s="2"/>
      <c r="H3356" s="13"/>
      <c r="I3356" s="2"/>
      <c r="J3356" s="13"/>
      <c r="K3356" s="14" t="s">
        <v>7</v>
      </c>
      <c r="L3356" s="15"/>
      <c r="M3356" s="16" t="s">
        <v>8</v>
      </c>
    </row>
    <row r="3357" spans="1:13" x14ac:dyDescent="0.25">
      <c r="A3357" s="17"/>
      <c r="B3357" s="18"/>
      <c r="C3357" s="18"/>
      <c r="D3357" s="18"/>
      <c r="E3357" s="18"/>
      <c r="F3357" s="18"/>
      <c r="G3357" s="18"/>
      <c r="H3357" s="19"/>
      <c r="I3357" s="122" t="s">
        <v>9</v>
      </c>
      <c r="J3357" s="123"/>
      <c r="K3357" s="18" t="s">
        <v>10</v>
      </c>
      <c r="L3357" s="19"/>
      <c r="M3357" s="20" t="s">
        <v>11</v>
      </c>
    </row>
    <row r="3358" spans="1:13" x14ac:dyDescent="0.25">
      <c r="A3358" s="90" t="s">
        <v>12</v>
      </c>
      <c r="B3358" s="91"/>
      <c r="C3358" s="91"/>
      <c r="D3358" s="91"/>
      <c r="E3358" s="91"/>
      <c r="F3358" s="91"/>
      <c r="G3358" s="91"/>
      <c r="H3358" s="92"/>
      <c r="I3358" s="124">
        <v>475.1</v>
      </c>
      <c r="J3358" s="125"/>
      <c r="K3358" s="126">
        <f>K3364+K3371</f>
        <v>8.98</v>
      </c>
      <c r="L3358" s="145"/>
      <c r="M3358" s="21">
        <f>M3364+M3371</f>
        <v>51196.775999999998</v>
      </c>
    </row>
    <row r="3359" spans="1:13" x14ac:dyDescent="0.25">
      <c r="A3359" s="22" t="s">
        <v>13</v>
      </c>
      <c r="F3359" s="2"/>
      <c r="H3359" s="13"/>
      <c r="J3359" s="13"/>
      <c r="L3359" s="13"/>
      <c r="M3359" s="23"/>
    </row>
    <row r="3360" spans="1:13" x14ac:dyDescent="0.25">
      <c r="A3360" s="22" t="s">
        <v>14</v>
      </c>
      <c r="F3360" s="2"/>
      <c r="H3360" s="13"/>
      <c r="J3360" s="13"/>
      <c r="L3360" s="13"/>
      <c r="M3360" s="23"/>
    </row>
    <row r="3361" spans="1:13" x14ac:dyDescent="0.25">
      <c r="A3361" s="24" t="s">
        <v>15</v>
      </c>
      <c r="B3361" s="25"/>
      <c r="C3361" s="25"/>
      <c r="D3361" s="25"/>
      <c r="E3361" s="25"/>
      <c r="F3361" s="26"/>
      <c r="G3361" s="25"/>
      <c r="H3361" s="27"/>
      <c r="J3361" s="13"/>
      <c r="L3361" s="13"/>
      <c r="M3361" s="23"/>
    </row>
    <row r="3362" spans="1:13" x14ac:dyDescent="0.25">
      <c r="A3362" s="24" t="s">
        <v>16</v>
      </c>
      <c r="B3362" s="25"/>
      <c r="C3362" s="25"/>
      <c r="D3362" s="25"/>
      <c r="E3362" s="25"/>
      <c r="F3362" s="26"/>
      <c r="G3362" s="25"/>
      <c r="H3362" s="27"/>
      <c r="J3362" s="13"/>
      <c r="L3362" s="13"/>
      <c r="M3362" s="23"/>
    </row>
    <row r="3363" spans="1:13" x14ac:dyDescent="0.25">
      <c r="A3363" s="24" t="s">
        <v>17</v>
      </c>
      <c r="B3363" s="25"/>
      <c r="C3363" s="25"/>
      <c r="D3363" s="25"/>
      <c r="E3363" s="25"/>
      <c r="F3363" s="26"/>
      <c r="G3363" s="25"/>
      <c r="H3363" s="27"/>
      <c r="J3363" s="13"/>
      <c r="L3363" s="13"/>
      <c r="M3363" s="23"/>
    </row>
    <row r="3364" spans="1:13" x14ac:dyDescent="0.25">
      <c r="A3364" s="24" t="s">
        <v>18</v>
      </c>
      <c r="B3364" s="25"/>
      <c r="C3364" s="25"/>
      <c r="D3364" s="25"/>
      <c r="E3364" s="25"/>
      <c r="F3364" s="26"/>
      <c r="G3364" s="25"/>
      <c r="H3364" s="27"/>
      <c r="J3364" s="13"/>
      <c r="K3364" s="112">
        <v>4.93</v>
      </c>
      <c r="L3364" s="113"/>
      <c r="M3364" s="23">
        <f>K3364*I3358*12</f>
        <v>28106.915999999997</v>
      </c>
    </row>
    <row r="3365" spans="1:13" x14ac:dyDescent="0.25">
      <c r="A3365" s="24" t="s">
        <v>19</v>
      </c>
      <c r="B3365" s="25"/>
      <c r="C3365" s="25"/>
      <c r="D3365" s="25"/>
      <c r="E3365" s="25"/>
      <c r="F3365" s="26"/>
      <c r="G3365" s="25"/>
      <c r="H3365" s="27"/>
      <c r="J3365" s="13"/>
      <c r="L3365" s="13"/>
      <c r="M3365" s="23"/>
    </row>
    <row r="3366" spans="1:13" x14ac:dyDescent="0.25">
      <c r="A3366" s="24" t="s">
        <v>20</v>
      </c>
      <c r="B3366" s="25"/>
      <c r="C3366" s="25"/>
      <c r="D3366" s="25"/>
      <c r="E3366" s="25"/>
      <c r="F3366" s="26"/>
      <c r="G3366" s="25"/>
      <c r="H3366" s="27"/>
      <c r="J3366" s="13"/>
      <c r="L3366" s="13"/>
      <c r="M3366" s="23"/>
    </row>
    <row r="3367" spans="1:13" x14ac:dyDescent="0.25">
      <c r="A3367" s="24" t="s">
        <v>21</v>
      </c>
      <c r="B3367" s="25"/>
      <c r="C3367" s="25"/>
      <c r="D3367" s="25"/>
      <c r="E3367" s="25"/>
      <c r="F3367" s="26"/>
      <c r="G3367" s="25"/>
      <c r="H3367" s="27"/>
      <c r="J3367" s="13"/>
      <c r="L3367" s="13"/>
      <c r="M3367" s="23"/>
    </row>
    <row r="3368" spans="1:13" x14ac:dyDescent="0.25">
      <c r="A3368" s="22" t="s">
        <v>22</v>
      </c>
      <c r="B3368" s="25"/>
      <c r="C3368" s="25"/>
      <c r="D3368" s="25"/>
      <c r="E3368" s="25"/>
      <c r="F3368" s="26"/>
      <c r="G3368" s="25"/>
      <c r="H3368" s="27"/>
      <c r="J3368" s="13"/>
      <c r="L3368" s="13"/>
      <c r="M3368" s="23"/>
    </row>
    <row r="3369" spans="1:13" x14ac:dyDescent="0.25">
      <c r="A3369" s="24" t="s">
        <v>23</v>
      </c>
      <c r="B3369" s="25"/>
      <c r="C3369" s="25"/>
      <c r="D3369" s="25"/>
      <c r="E3369" s="25"/>
      <c r="F3369" s="26"/>
      <c r="G3369" s="25"/>
      <c r="H3369" s="27"/>
      <c r="J3369" s="13"/>
      <c r="L3369" s="13"/>
      <c r="M3369" s="23"/>
    </row>
    <row r="3370" spans="1:13" x14ac:dyDescent="0.25">
      <c r="A3370" s="24" t="s">
        <v>24</v>
      </c>
      <c r="B3370" s="25"/>
      <c r="C3370" s="25"/>
      <c r="D3370" s="25"/>
      <c r="E3370" s="25"/>
      <c r="F3370" s="26"/>
      <c r="G3370" s="25"/>
      <c r="H3370" s="27"/>
      <c r="J3370" s="13"/>
      <c r="L3370" s="13"/>
      <c r="M3370" s="23"/>
    </row>
    <row r="3371" spans="1:13" x14ac:dyDescent="0.25">
      <c r="A3371" s="24" t="s">
        <v>25</v>
      </c>
      <c r="B3371" s="25"/>
      <c r="C3371" s="25"/>
      <c r="D3371" s="25"/>
      <c r="E3371" s="25"/>
      <c r="F3371" s="26"/>
      <c r="G3371" s="25"/>
      <c r="H3371" s="27"/>
      <c r="J3371" s="13"/>
      <c r="K3371" s="112">
        <v>4.05</v>
      </c>
      <c r="L3371" s="113"/>
      <c r="M3371" s="23">
        <f>K3371*I3358*12</f>
        <v>23089.86</v>
      </c>
    </row>
    <row r="3372" spans="1:13" x14ac:dyDescent="0.25">
      <c r="A3372" s="24" t="s">
        <v>26</v>
      </c>
      <c r="B3372" s="25"/>
      <c r="C3372" s="25"/>
      <c r="D3372" s="25"/>
      <c r="E3372" s="25"/>
      <c r="F3372" s="26"/>
      <c r="G3372" s="25"/>
      <c r="H3372" s="27"/>
      <c r="J3372" s="13"/>
      <c r="L3372" s="13"/>
      <c r="M3372" s="23"/>
    </row>
    <row r="3373" spans="1:13" x14ac:dyDescent="0.25">
      <c r="A3373" s="28" t="s">
        <v>27</v>
      </c>
      <c r="B3373" s="29"/>
      <c r="C3373" s="29"/>
      <c r="D3373" s="29"/>
      <c r="E3373" s="29"/>
      <c r="F3373" s="29"/>
      <c r="G3373" s="29"/>
      <c r="H3373" s="30"/>
      <c r="I3373" s="18"/>
      <c r="J3373" s="19"/>
      <c r="K3373" s="18"/>
      <c r="L3373" s="19"/>
      <c r="M3373" s="21"/>
    </row>
    <row r="3374" spans="1:13" x14ac:dyDescent="0.25">
      <c r="A3374" s="128" t="s">
        <v>28</v>
      </c>
      <c r="B3374" s="129"/>
      <c r="C3374" s="129"/>
      <c r="D3374" s="129"/>
      <c r="E3374" s="129"/>
      <c r="F3374" s="129"/>
      <c r="G3374" s="129"/>
      <c r="H3374" s="130"/>
      <c r="I3374" s="2" t="s">
        <v>29</v>
      </c>
      <c r="J3374" s="13"/>
      <c r="K3374" s="2"/>
      <c r="L3374" s="13"/>
      <c r="M3374" s="23"/>
    </row>
    <row r="3375" spans="1:13" x14ac:dyDescent="0.25">
      <c r="A3375" s="12"/>
      <c r="B3375" s="2"/>
      <c r="C3375" s="2"/>
      <c r="D3375" s="2"/>
      <c r="E3375" s="2"/>
      <c r="F3375" s="2"/>
      <c r="G3375" s="2"/>
      <c r="H3375" s="13"/>
      <c r="I3375" s="2" t="s">
        <v>30</v>
      </c>
      <c r="J3375" s="13"/>
      <c r="K3375" s="2"/>
      <c r="L3375" s="13"/>
      <c r="M3375" s="23"/>
    </row>
    <row r="3376" spans="1:13" x14ac:dyDescent="0.25">
      <c r="A3376" s="12"/>
      <c r="B3376" s="2"/>
      <c r="C3376" s="2"/>
      <c r="D3376" s="2"/>
      <c r="E3376" s="2"/>
      <c r="F3376" s="2"/>
      <c r="G3376" s="2"/>
      <c r="H3376" s="13"/>
      <c r="I3376" s="2" t="s">
        <v>31</v>
      </c>
      <c r="J3376" s="13"/>
      <c r="K3376" s="108">
        <v>1.1200000000000001</v>
      </c>
      <c r="L3376" s="109"/>
      <c r="M3376" s="23">
        <f>K3376*12*I3358</f>
        <v>6385.344000000001</v>
      </c>
    </row>
    <row r="3377" spans="1:13" x14ac:dyDescent="0.25">
      <c r="A3377" s="12"/>
      <c r="B3377" s="2"/>
      <c r="C3377" s="2"/>
      <c r="D3377" s="2"/>
      <c r="E3377" s="2"/>
      <c r="F3377" s="2"/>
      <c r="G3377" s="2"/>
      <c r="H3377" s="13"/>
      <c r="I3377" s="2" t="s">
        <v>32</v>
      </c>
      <c r="J3377" s="13"/>
      <c r="K3377" s="2"/>
      <c r="L3377" s="13"/>
      <c r="M3377" s="23"/>
    </row>
    <row r="3378" spans="1:13" x14ac:dyDescent="0.25">
      <c r="A3378" s="17"/>
      <c r="B3378" s="18"/>
      <c r="C3378" s="18"/>
      <c r="D3378" s="18"/>
      <c r="E3378" s="18"/>
      <c r="F3378" s="18"/>
      <c r="G3378" s="18"/>
      <c r="H3378" s="19"/>
      <c r="I3378" s="18" t="s">
        <v>33</v>
      </c>
      <c r="J3378" s="19"/>
      <c r="K3378" s="18"/>
      <c r="L3378" s="19"/>
      <c r="M3378" s="21"/>
    </row>
    <row r="3379" spans="1:13" x14ac:dyDescent="0.25">
      <c r="A3379" s="131" t="s">
        <v>74</v>
      </c>
      <c r="B3379" s="132"/>
      <c r="C3379" s="132"/>
      <c r="D3379" s="132"/>
      <c r="E3379" s="132"/>
      <c r="F3379" s="132"/>
      <c r="G3379" s="132"/>
      <c r="H3379" s="133"/>
      <c r="I3379" s="52"/>
      <c r="J3379" s="13"/>
      <c r="K3379" s="149">
        <f>K3380+K3388</f>
        <v>1.8900000000000001</v>
      </c>
      <c r="L3379" s="150"/>
      <c r="M3379" s="53">
        <f>M3380+M3388</f>
        <v>10775.268</v>
      </c>
    </row>
    <row r="3380" spans="1:13" x14ac:dyDescent="0.25">
      <c r="A3380" s="114" t="s">
        <v>75</v>
      </c>
      <c r="B3380" s="115"/>
      <c r="C3380" s="115"/>
      <c r="D3380" s="115"/>
      <c r="E3380" s="115"/>
      <c r="F3380" s="115"/>
      <c r="G3380" s="115"/>
      <c r="H3380" s="116"/>
      <c r="J3380" s="13"/>
      <c r="K3380" s="108">
        <f>K3381+K3382+K3383+K3385+K3387</f>
        <v>1.1100000000000001</v>
      </c>
      <c r="L3380" s="109"/>
      <c r="M3380" s="46">
        <f>M3381+M3382+M3383+M3385+M3387</f>
        <v>6328.3319999999994</v>
      </c>
    </row>
    <row r="3381" spans="1:13" x14ac:dyDescent="0.25">
      <c r="A3381" s="12" t="s">
        <v>76</v>
      </c>
      <c r="H3381" s="13"/>
      <c r="I3381" t="s">
        <v>77</v>
      </c>
      <c r="J3381" s="13"/>
      <c r="K3381" s="112">
        <v>0.39</v>
      </c>
      <c r="L3381" s="113"/>
      <c r="M3381" s="23">
        <f>K3381*12*I3358</f>
        <v>2223.4679999999998</v>
      </c>
    </row>
    <row r="3382" spans="1:13" x14ac:dyDescent="0.25">
      <c r="A3382" s="12" t="s">
        <v>78</v>
      </c>
      <c r="H3382" s="13"/>
      <c r="I3382" t="s">
        <v>79</v>
      </c>
      <c r="J3382" s="13"/>
      <c r="K3382" s="112">
        <v>0.18</v>
      </c>
      <c r="L3382" s="113"/>
      <c r="M3382" s="23">
        <f>K3382*12*I3358</f>
        <v>1026.2160000000001</v>
      </c>
    </row>
    <row r="3383" spans="1:13" x14ac:dyDescent="0.25">
      <c r="A3383" s="12" t="s">
        <v>80</v>
      </c>
      <c r="H3383" s="13"/>
      <c r="I3383" t="s">
        <v>81</v>
      </c>
      <c r="J3383" s="13"/>
      <c r="K3383" s="112">
        <v>0.08</v>
      </c>
      <c r="L3383" s="113"/>
      <c r="M3383" s="23">
        <f>K3383*12*I3358</f>
        <v>456.096</v>
      </c>
    </row>
    <row r="3384" spans="1:13" x14ac:dyDescent="0.25">
      <c r="A3384" s="12" t="s">
        <v>82</v>
      </c>
      <c r="H3384" s="13"/>
      <c r="J3384" s="13"/>
      <c r="L3384" s="13"/>
      <c r="M3384" s="23"/>
    </row>
    <row r="3385" spans="1:13" x14ac:dyDescent="0.25">
      <c r="A3385" s="12" t="s">
        <v>97</v>
      </c>
      <c r="H3385" s="13"/>
      <c r="I3385" t="s">
        <v>98</v>
      </c>
      <c r="J3385" s="13"/>
      <c r="K3385" s="112">
        <v>0.42</v>
      </c>
      <c r="L3385" s="113"/>
      <c r="M3385" s="23">
        <f>K3385*12*I3358</f>
        <v>2394.5039999999999</v>
      </c>
    </row>
    <row r="3386" spans="1:13" x14ac:dyDescent="0.25">
      <c r="A3386" s="12" t="s">
        <v>99</v>
      </c>
      <c r="H3386" s="13"/>
      <c r="I3386" t="s">
        <v>100</v>
      </c>
      <c r="J3386" s="13"/>
      <c r="L3386" s="13"/>
      <c r="M3386" s="23"/>
    </row>
    <row r="3387" spans="1:13" x14ac:dyDescent="0.25">
      <c r="A3387" s="12" t="s">
        <v>101</v>
      </c>
      <c r="H3387" s="13"/>
      <c r="I3387" t="s">
        <v>84</v>
      </c>
      <c r="J3387" s="13"/>
      <c r="K3387" s="112">
        <v>0.04</v>
      </c>
      <c r="L3387" s="113"/>
      <c r="M3387" s="23">
        <f>K3387*12*I3358</f>
        <v>228.048</v>
      </c>
    </row>
    <row r="3388" spans="1:13" x14ac:dyDescent="0.25">
      <c r="A3388" s="114" t="s">
        <v>85</v>
      </c>
      <c r="B3388" s="115"/>
      <c r="C3388" s="115"/>
      <c r="D3388" s="115"/>
      <c r="E3388" s="115"/>
      <c r="F3388" s="115"/>
      <c r="G3388" s="115"/>
      <c r="H3388" s="116"/>
      <c r="J3388" s="13"/>
      <c r="K3388" s="108">
        <f>K3389+K3390+K3391+K3392</f>
        <v>0.78</v>
      </c>
      <c r="L3388" s="109"/>
      <c r="M3388" s="46">
        <f>M3389+M3390+M3391+M3392</f>
        <v>4446.9360000000006</v>
      </c>
    </row>
    <row r="3389" spans="1:13" x14ac:dyDescent="0.25">
      <c r="A3389" s="12" t="s">
        <v>102</v>
      </c>
      <c r="H3389" s="13"/>
      <c r="I3389" t="s">
        <v>81</v>
      </c>
      <c r="J3389" s="13"/>
      <c r="K3389" s="112">
        <v>0.22</v>
      </c>
      <c r="L3389" s="113"/>
      <c r="M3389" s="23">
        <f>K3389*12*I3358</f>
        <v>1254.2640000000001</v>
      </c>
    </row>
    <row r="3390" spans="1:13" x14ac:dyDescent="0.25">
      <c r="A3390" s="12" t="s">
        <v>103</v>
      </c>
      <c r="H3390" s="13"/>
      <c r="I3390" t="s">
        <v>104</v>
      </c>
      <c r="J3390" s="13"/>
      <c r="K3390" s="112">
        <v>0.06</v>
      </c>
      <c r="L3390" s="113"/>
      <c r="M3390" s="23">
        <f>K3390*12*I3358</f>
        <v>342.072</v>
      </c>
    </row>
    <row r="3391" spans="1:13" x14ac:dyDescent="0.25">
      <c r="A3391" s="12" t="s">
        <v>105</v>
      </c>
      <c r="H3391" s="13"/>
      <c r="I3391" t="s">
        <v>77</v>
      </c>
      <c r="J3391" s="13"/>
      <c r="K3391" s="112">
        <v>0.46</v>
      </c>
      <c r="L3391" s="113"/>
      <c r="M3391" s="23">
        <f>K3391*12*I3358</f>
        <v>2622.5520000000001</v>
      </c>
    </row>
    <row r="3392" spans="1:13" x14ac:dyDescent="0.25">
      <c r="A3392" s="12" t="s">
        <v>106</v>
      </c>
      <c r="H3392" s="13"/>
      <c r="I3392" t="s">
        <v>81</v>
      </c>
      <c r="J3392" s="13"/>
      <c r="K3392" s="138">
        <v>0.04</v>
      </c>
      <c r="L3392" s="139"/>
      <c r="M3392" s="21">
        <f>K3392*12*I3358</f>
        <v>228.048</v>
      </c>
    </row>
    <row r="3393" spans="1:13" ht="15.75" x14ac:dyDescent="0.25">
      <c r="A3393" s="85" t="s">
        <v>36</v>
      </c>
      <c r="B3393" s="86"/>
      <c r="C3393" s="86"/>
      <c r="D3393" s="86"/>
      <c r="E3393" s="86"/>
      <c r="F3393" s="86"/>
      <c r="G3393" s="86"/>
      <c r="H3393" s="87"/>
      <c r="I3393" s="34"/>
      <c r="J3393" s="32"/>
      <c r="K3393" s="88">
        <f>K3394+K3395+K3397+K3399+K3400</f>
        <v>0.53</v>
      </c>
      <c r="L3393" s="89"/>
      <c r="M3393" s="35">
        <f>M3394+M3395+M3397+M3399+M3400</f>
        <v>3021.6360000000004</v>
      </c>
    </row>
    <row r="3394" spans="1:13" x14ac:dyDescent="0.25">
      <c r="A3394" s="36" t="s">
        <v>37</v>
      </c>
      <c r="B3394" s="37"/>
      <c r="C3394" s="38"/>
      <c r="D3394" s="38"/>
      <c r="E3394" s="38"/>
      <c r="F3394" s="38"/>
      <c r="G3394" s="38"/>
      <c r="H3394" s="13"/>
      <c r="I3394" s="95" t="s">
        <v>38</v>
      </c>
      <c r="J3394" s="96"/>
      <c r="K3394" s="117">
        <v>0.37</v>
      </c>
      <c r="L3394" s="118"/>
      <c r="M3394" s="23">
        <f>K3394*12*I3358</f>
        <v>2109.444</v>
      </c>
    </row>
    <row r="3395" spans="1:13" x14ac:dyDescent="0.25">
      <c r="A3395" s="36" t="s">
        <v>39</v>
      </c>
      <c r="B3395" s="37"/>
      <c r="C3395" s="38"/>
      <c r="D3395" s="38"/>
      <c r="E3395" s="38"/>
      <c r="F3395" s="38"/>
      <c r="G3395" s="38"/>
      <c r="H3395" s="13"/>
      <c r="I3395" s="95" t="s">
        <v>40</v>
      </c>
      <c r="J3395" s="96"/>
      <c r="K3395" s="97">
        <v>0.06</v>
      </c>
      <c r="L3395" s="98"/>
      <c r="M3395" s="23">
        <f>K3395*12*I3358</f>
        <v>342.072</v>
      </c>
    </row>
    <row r="3396" spans="1:13" x14ac:dyDescent="0.25">
      <c r="A3396" s="36" t="s">
        <v>41</v>
      </c>
      <c r="B3396" s="37"/>
      <c r="C3396" s="38"/>
      <c r="D3396" s="38"/>
      <c r="E3396" s="38"/>
      <c r="F3396" s="38"/>
      <c r="G3396" s="38"/>
      <c r="H3396" s="13"/>
      <c r="I3396" s="39"/>
      <c r="J3396" s="15"/>
      <c r="K3396" s="40"/>
      <c r="L3396" s="41"/>
      <c r="M3396" s="23"/>
    </row>
    <row r="3397" spans="1:13" x14ac:dyDescent="0.25">
      <c r="A3397" s="36" t="s">
        <v>42</v>
      </c>
      <c r="B3397" s="37"/>
      <c r="C3397" s="38"/>
      <c r="D3397" s="38"/>
      <c r="E3397" s="38"/>
      <c r="F3397" s="38"/>
      <c r="G3397" s="38"/>
      <c r="H3397" s="13"/>
      <c r="I3397" s="95" t="s">
        <v>43</v>
      </c>
      <c r="J3397" s="96"/>
      <c r="K3397" s="97">
        <v>0.04</v>
      </c>
      <c r="L3397" s="98"/>
      <c r="M3397" s="23">
        <f>K3397*12*I3358</f>
        <v>228.048</v>
      </c>
    </row>
    <row r="3398" spans="1:13" x14ac:dyDescent="0.25">
      <c r="A3398" s="36" t="s">
        <v>44</v>
      </c>
      <c r="B3398" s="37"/>
      <c r="C3398" s="38"/>
      <c r="D3398" s="38"/>
      <c r="E3398" s="38"/>
      <c r="F3398" s="38"/>
      <c r="G3398" s="38"/>
      <c r="H3398" s="13"/>
      <c r="I3398" s="39"/>
      <c r="J3398" s="15"/>
      <c r="K3398" s="40"/>
      <c r="L3398" s="41"/>
      <c r="M3398" s="23"/>
    </row>
    <row r="3399" spans="1:13" x14ac:dyDescent="0.25">
      <c r="A3399" s="36" t="s">
        <v>45</v>
      </c>
      <c r="B3399" s="37"/>
      <c r="C3399" s="38"/>
      <c r="D3399" s="38"/>
      <c r="E3399" s="38"/>
      <c r="F3399" s="38"/>
      <c r="G3399" s="38"/>
      <c r="H3399" s="13"/>
      <c r="I3399" s="95" t="s">
        <v>46</v>
      </c>
      <c r="J3399" s="96"/>
      <c r="K3399" s="97">
        <v>0.03</v>
      </c>
      <c r="L3399" s="98"/>
      <c r="M3399" s="23">
        <f>K3399*12*I3358</f>
        <v>171.036</v>
      </c>
    </row>
    <row r="3400" spans="1:13" x14ac:dyDescent="0.25">
      <c r="A3400" s="42" t="s">
        <v>47</v>
      </c>
      <c r="B3400" s="37"/>
      <c r="C3400" s="38"/>
      <c r="D3400" s="38"/>
      <c r="E3400" s="38"/>
      <c r="F3400" s="38"/>
      <c r="G3400" s="38"/>
      <c r="H3400" s="13"/>
      <c r="I3400" s="95" t="s">
        <v>46</v>
      </c>
      <c r="J3400" s="96"/>
      <c r="K3400" s="99">
        <v>0.03</v>
      </c>
      <c r="L3400" s="100"/>
      <c r="M3400" s="21">
        <f>K3400*12*I3358</f>
        <v>171.036</v>
      </c>
    </row>
    <row r="3401" spans="1:13" ht="15.75" x14ac:dyDescent="0.25">
      <c r="A3401" s="85" t="s">
        <v>48</v>
      </c>
      <c r="B3401" s="86"/>
      <c r="C3401" s="86"/>
      <c r="D3401" s="86"/>
      <c r="E3401" s="86"/>
      <c r="F3401" s="86"/>
      <c r="G3401" s="86"/>
      <c r="H3401" s="87"/>
      <c r="I3401" s="34" t="s">
        <v>49</v>
      </c>
      <c r="J3401" s="32"/>
      <c r="K3401" s="101">
        <v>0.16</v>
      </c>
      <c r="L3401" s="102"/>
      <c r="M3401" s="35">
        <f>K3401*12*I3358</f>
        <v>912.19200000000001</v>
      </c>
    </row>
    <row r="3402" spans="1:13" ht="15.75" x14ac:dyDescent="0.25">
      <c r="A3402" s="103" t="s">
        <v>50</v>
      </c>
      <c r="B3402" s="104"/>
      <c r="C3402" s="104"/>
      <c r="D3402" s="104"/>
      <c r="E3402" s="104"/>
      <c r="F3402" s="104"/>
      <c r="G3402" s="104"/>
      <c r="H3402" s="105"/>
      <c r="J3402" s="13"/>
      <c r="K3402" s="136"/>
      <c r="L3402" s="137"/>
      <c r="M3402" s="23"/>
    </row>
    <row r="3403" spans="1:13" x14ac:dyDescent="0.25">
      <c r="A3403" s="12" t="s">
        <v>51</v>
      </c>
      <c r="D3403" s="5"/>
      <c r="H3403" s="13"/>
      <c r="J3403" s="13"/>
      <c r="K3403" s="43"/>
      <c r="L3403" s="44"/>
      <c r="M3403" s="23"/>
    </row>
    <row r="3404" spans="1:13" x14ac:dyDescent="0.25">
      <c r="A3404" s="12" t="s">
        <v>52</v>
      </c>
      <c r="D3404" s="5"/>
      <c r="H3404" s="13"/>
      <c r="J3404" s="13"/>
      <c r="K3404" s="43"/>
      <c r="L3404" s="44"/>
      <c r="M3404" s="23"/>
    </row>
    <row r="3405" spans="1:13" x14ac:dyDescent="0.25">
      <c r="A3405" s="12" t="s">
        <v>53</v>
      </c>
      <c r="D3405" s="5"/>
      <c r="H3405" s="13"/>
      <c r="J3405" s="13"/>
      <c r="K3405" s="43"/>
      <c r="L3405" s="44"/>
      <c r="M3405" s="23"/>
    </row>
    <row r="3406" spans="1:13" x14ac:dyDescent="0.25">
      <c r="A3406" s="12" t="s">
        <v>54</v>
      </c>
      <c r="D3406" s="5"/>
      <c r="F3406" s="45"/>
      <c r="H3406" s="13"/>
      <c r="J3406" s="13"/>
      <c r="K3406" s="43"/>
      <c r="L3406" s="44"/>
      <c r="M3406" s="23"/>
    </row>
    <row r="3407" spans="1:13" x14ac:dyDescent="0.25">
      <c r="A3407" s="12" t="s">
        <v>55</v>
      </c>
      <c r="H3407" s="13"/>
      <c r="J3407" s="13"/>
      <c r="K3407" s="108">
        <f>2.51+3</f>
        <v>5.51</v>
      </c>
      <c r="L3407" s="109"/>
      <c r="M3407" s="46">
        <f>K3407*12*I3358</f>
        <v>31413.612000000005</v>
      </c>
    </row>
    <row r="3408" spans="1:13" x14ac:dyDescent="0.25">
      <c r="A3408" s="12" t="s">
        <v>56</v>
      </c>
      <c r="H3408" s="13"/>
      <c r="J3408" s="13"/>
      <c r="L3408" s="13"/>
      <c r="M3408" s="23"/>
    </row>
    <row r="3409" spans="1:13" x14ac:dyDescent="0.25">
      <c r="A3409" s="12" t="s">
        <v>57</v>
      </c>
      <c r="H3409" s="13"/>
      <c r="J3409" s="13"/>
      <c r="L3409" s="13"/>
      <c r="M3409" s="23"/>
    </row>
    <row r="3410" spans="1:13" x14ac:dyDescent="0.25">
      <c r="A3410" s="17" t="s">
        <v>58</v>
      </c>
      <c r="B3410" s="18"/>
      <c r="C3410" s="18"/>
      <c r="D3410" s="18"/>
      <c r="E3410" s="18"/>
      <c r="F3410" s="18"/>
      <c r="G3410" s="18"/>
      <c r="H3410" s="19"/>
      <c r="I3410" s="18"/>
      <c r="J3410" s="19"/>
      <c r="K3410" s="18"/>
      <c r="L3410" s="19"/>
      <c r="M3410" s="21"/>
    </row>
    <row r="3411" spans="1:13" x14ac:dyDescent="0.25">
      <c r="A3411" s="90" t="s">
        <v>59</v>
      </c>
      <c r="B3411" s="91"/>
      <c r="C3411" s="91"/>
      <c r="D3411" s="91"/>
      <c r="E3411" s="91"/>
      <c r="F3411" s="91"/>
      <c r="G3411" s="91"/>
      <c r="H3411" s="92"/>
      <c r="J3411" s="47"/>
      <c r="K3411" s="88">
        <f>K3364+K3371+K3376+K3379+K3401+K3393+K3407</f>
        <v>18.190000000000001</v>
      </c>
      <c r="L3411" s="89"/>
      <c r="M3411" s="21">
        <f>M3358+M3376+M3379+M3393+M3401+M3407</f>
        <v>103704.82799999999</v>
      </c>
    </row>
    <row r="3412" spans="1:13" x14ac:dyDescent="0.25">
      <c r="A3412" s="90" t="s">
        <v>60</v>
      </c>
      <c r="B3412" s="91"/>
      <c r="C3412" s="91"/>
      <c r="D3412" s="91"/>
      <c r="E3412" s="91"/>
      <c r="F3412" s="91"/>
      <c r="G3412" s="91"/>
      <c r="H3412" s="92"/>
      <c r="I3412" s="34"/>
      <c r="J3412" s="48"/>
      <c r="K3412" s="110">
        <v>15.79</v>
      </c>
      <c r="L3412" s="111"/>
      <c r="M3412" s="21">
        <f>K3412*12*I3358</f>
        <v>90021.948000000004</v>
      </c>
    </row>
    <row r="3413" spans="1:13" ht="15.75" x14ac:dyDescent="0.25">
      <c r="A3413" s="85" t="s">
        <v>61</v>
      </c>
      <c r="B3413" s="86"/>
      <c r="C3413" s="86"/>
      <c r="D3413" s="86"/>
      <c r="E3413" s="86"/>
      <c r="F3413" s="86"/>
      <c r="G3413" s="86"/>
      <c r="H3413" s="87"/>
      <c r="I3413" s="34"/>
      <c r="J3413" s="32"/>
      <c r="K3413" s="88">
        <v>3.45</v>
      </c>
      <c r="L3413" s="89"/>
      <c r="M3413" s="21">
        <f>K3413*12*I3358</f>
        <v>19669.140000000003</v>
      </c>
    </row>
    <row r="3414" spans="1:13" ht="15.75" x14ac:dyDescent="0.25">
      <c r="A3414" s="85" t="s">
        <v>62</v>
      </c>
      <c r="B3414" s="86"/>
      <c r="C3414" s="86"/>
      <c r="D3414" s="86"/>
      <c r="E3414" s="86"/>
      <c r="F3414" s="86"/>
      <c r="G3414" s="86"/>
      <c r="H3414" s="87"/>
      <c r="I3414" s="34"/>
      <c r="J3414" s="32"/>
      <c r="K3414" s="88">
        <v>0.81</v>
      </c>
      <c r="L3414" s="89"/>
      <c r="M3414" s="21">
        <f>K3414*12*I3358</f>
        <v>4617.9720000000007</v>
      </c>
    </row>
    <row r="3415" spans="1:13" ht="15.75" x14ac:dyDescent="0.25">
      <c r="A3415" s="49" t="s">
        <v>107</v>
      </c>
      <c r="B3415" s="50"/>
      <c r="C3415" s="50"/>
      <c r="D3415" s="50"/>
      <c r="E3415" s="50"/>
      <c r="F3415" s="50"/>
      <c r="G3415" s="50"/>
      <c r="H3415" s="51"/>
      <c r="I3415" s="34"/>
      <c r="J3415" s="32"/>
      <c r="K3415" s="88">
        <v>0</v>
      </c>
      <c r="L3415" s="89"/>
      <c r="M3415" s="21">
        <v>0</v>
      </c>
    </row>
    <row r="3416" spans="1:13" ht="15.75" x14ac:dyDescent="0.25">
      <c r="A3416" s="49" t="s">
        <v>63</v>
      </c>
      <c r="B3416" s="50"/>
      <c r="C3416" s="50"/>
      <c r="D3416" s="50"/>
      <c r="E3416" s="50"/>
      <c r="F3416" s="50"/>
      <c r="G3416" s="50"/>
      <c r="H3416" s="51"/>
      <c r="I3416" s="34"/>
      <c r="J3416" s="32"/>
      <c r="K3416" s="88">
        <v>0.28999999999999998</v>
      </c>
      <c r="L3416" s="89"/>
      <c r="M3416" s="21">
        <f>K3416*12*I3358</f>
        <v>1653.348</v>
      </c>
    </row>
    <row r="3417" spans="1:13" ht="15.75" x14ac:dyDescent="0.25">
      <c r="A3417" s="49" t="s">
        <v>64</v>
      </c>
      <c r="B3417" s="50"/>
      <c r="C3417" s="50"/>
      <c r="D3417" s="50"/>
      <c r="E3417" s="50"/>
      <c r="F3417" s="50"/>
      <c r="G3417" s="50"/>
      <c r="H3417" s="51"/>
      <c r="I3417" s="34"/>
      <c r="J3417" s="32"/>
      <c r="K3417" s="88">
        <v>0.24</v>
      </c>
      <c r="L3417" s="89"/>
      <c r="M3417" s="21">
        <f>K3417*12*I3358</f>
        <v>1368.288</v>
      </c>
    </row>
    <row r="3418" spans="1:13" x14ac:dyDescent="0.25">
      <c r="A3418" s="90" t="s">
        <v>65</v>
      </c>
      <c r="B3418" s="91"/>
      <c r="C3418" s="91"/>
      <c r="D3418" s="91"/>
      <c r="E3418" s="91"/>
      <c r="F3418" s="91"/>
      <c r="G3418" s="91"/>
      <c r="H3418" s="92"/>
      <c r="I3418" s="34"/>
      <c r="J3418" s="48"/>
      <c r="K3418" s="88">
        <f>K3411+K3413+K3414+K3412+K3415+K3416+K3417</f>
        <v>38.769999999999996</v>
      </c>
      <c r="L3418" s="89"/>
      <c r="M3418" s="21">
        <f>M3411+M3412+M3413+M3414+M3415+M3416+M3417</f>
        <v>221035.52400000003</v>
      </c>
    </row>
    <row r="3419" spans="1:13" x14ac:dyDescent="0.25">
      <c r="M3419" s="5"/>
    </row>
    <row r="3420" spans="1:13" x14ac:dyDescent="0.25">
      <c r="A3420" s="119" t="s">
        <v>0</v>
      </c>
      <c r="B3420" s="119"/>
      <c r="C3420" s="119"/>
      <c r="D3420" s="119"/>
      <c r="E3420" s="119"/>
      <c r="F3420" s="119"/>
      <c r="G3420" s="119"/>
      <c r="H3420" s="119"/>
      <c r="I3420" s="119"/>
      <c r="J3420" s="119"/>
      <c r="K3420" s="119"/>
      <c r="L3420" s="119"/>
      <c r="M3420" s="5"/>
    </row>
    <row r="3421" spans="1:13" x14ac:dyDescent="0.25">
      <c r="A3421" s="120" t="s">
        <v>1</v>
      </c>
      <c r="B3421" s="120"/>
      <c r="C3421" s="120"/>
      <c r="D3421" s="120"/>
      <c r="E3421" s="120"/>
      <c r="F3421" s="120"/>
      <c r="G3421" s="120"/>
      <c r="H3421" s="120"/>
      <c r="I3421" s="120"/>
      <c r="J3421" s="120"/>
      <c r="K3421" s="120"/>
      <c r="L3421" s="120"/>
      <c r="M3421" s="120"/>
    </row>
    <row r="3422" spans="1:13" x14ac:dyDescent="0.25">
      <c r="A3422" s="121" t="s">
        <v>170</v>
      </c>
      <c r="B3422" s="121"/>
      <c r="C3422" s="121"/>
      <c r="D3422" s="121"/>
      <c r="E3422" s="121"/>
      <c r="F3422" s="121"/>
      <c r="G3422" s="121"/>
      <c r="H3422" s="121"/>
      <c r="I3422" s="121"/>
      <c r="J3422" s="121"/>
      <c r="K3422" s="121"/>
      <c r="L3422" s="121"/>
      <c r="M3422" s="121"/>
    </row>
    <row r="3423" spans="1:13" x14ac:dyDescent="0.25">
      <c r="A3423" s="6"/>
      <c r="B3423" s="7"/>
      <c r="C3423" s="7" t="s">
        <v>3</v>
      </c>
      <c r="D3423" s="7"/>
      <c r="E3423" s="7"/>
      <c r="F3423" s="7"/>
      <c r="G3423" s="7"/>
      <c r="H3423" s="8"/>
      <c r="I3423" s="7" t="s">
        <v>4</v>
      </c>
      <c r="J3423" s="8"/>
      <c r="K3423" s="9" t="s">
        <v>5</v>
      </c>
      <c r="L3423" s="10"/>
      <c r="M3423" s="11"/>
    </row>
    <row r="3424" spans="1:13" x14ac:dyDescent="0.25">
      <c r="A3424" s="12"/>
      <c r="B3424" s="2"/>
      <c r="C3424" s="2"/>
      <c r="D3424" s="2"/>
      <c r="E3424" s="2"/>
      <c r="F3424" s="2"/>
      <c r="G3424" s="2"/>
      <c r="H3424" s="13"/>
      <c r="I3424" s="2"/>
      <c r="J3424" s="13"/>
      <c r="K3424" s="14" t="s">
        <v>7</v>
      </c>
      <c r="L3424" s="15"/>
      <c r="M3424" s="16" t="s">
        <v>8</v>
      </c>
    </row>
    <row r="3425" spans="1:13" x14ac:dyDescent="0.25">
      <c r="A3425" s="17"/>
      <c r="B3425" s="18"/>
      <c r="C3425" s="18"/>
      <c r="D3425" s="18"/>
      <c r="E3425" s="18"/>
      <c r="F3425" s="18"/>
      <c r="G3425" s="18"/>
      <c r="H3425" s="19"/>
      <c r="I3425" s="122" t="s">
        <v>9</v>
      </c>
      <c r="J3425" s="123"/>
      <c r="K3425" s="18" t="s">
        <v>10</v>
      </c>
      <c r="L3425" s="19"/>
      <c r="M3425" s="20" t="s">
        <v>11</v>
      </c>
    </row>
    <row r="3426" spans="1:13" x14ac:dyDescent="0.25">
      <c r="A3426" s="90" t="s">
        <v>12</v>
      </c>
      <c r="B3426" s="91"/>
      <c r="C3426" s="91"/>
      <c r="D3426" s="91"/>
      <c r="E3426" s="91"/>
      <c r="F3426" s="91"/>
      <c r="G3426" s="91"/>
      <c r="H3426" s="92"/>
      <c r="I3426" s="124">
        <v>391.1</v>
      </c>
      <c r="J3426" s="125"/>
      <c r="K3426" s="126">
        <f>K3432+K3439</f>
        <v>8.98</v>
      </c>
      <c r="L3426" s="145"/>
      <c r="M3426" s="21">
        <f>M3432+M3439</f>
        <v>42144.936000000002</v>
      </c>
    </row>
    <row r="3427" spans="1:13" x14ac:dyDescent="0.25">
      <c r="A3427" s="22" t="s">
        <v>13</v>
      </c>
      <c r="F3427" s="2"/>
      <c r="H3427" s="13"/>
      <c r="J3427" s="13"/>
      <c r="L3427" s="13"/>
      <c r="M3427" s="23"/>
    </row>
    <row r="3428" spans="1:13" x14ac:dyDescent="0.25">
      <c r="A3428" s="22" t="s">
        <v>14</v>
      </c>
      <c r="F3428" s="2"/>
      <c r="H3428" s="13"/>
      <c r="J3428" s="13"/>
      <c r="L3428" s="13"/>
      <c r="M3428" s="23"/>
    </row>
    <row r="3429" spans="1:13" x14ac:dyDescent="0.25">
      <c r="A3429" s="24" t="s">
        <v>15</v>
      </c>
      <c r="B3429" s="25"/>
      <c r="C3429" s="25"/>
      <c r="D3429" s="25"/>
      <c r="E3429" s="25"/>
      <c r="F3429" s="26"/>
      <c r="G3429" s="25"/>
      <c r="H3429" s="27"/>
      <c r="J3429" s="13"/>
      <c r="L3429" s="13"/>
      <c r="M3429" s="23"/>
    </row>
    <row r="3430" spans="1:13" x14ac:dyDescent="0.25">
      <c r="A3430" s="24" t="s">
        <v>16</v>
      </c>
      <c r="B3430" s="25"/>
      <c r="C3430" s="25"/>
      <c r="D3430" s="25"/>
      <c r="E3430" s="25"/>
      <c r="F3430" s="26"/>
      <c r="G3430" s="25"/>
      <c r="H3430" s="27"/>
      <c r="J3430" s="13"/>
      <c r="L3430" s="13"/>
      <c r="M3430" s="23"/>
    </row>
    <row r="3431" spans="1:13" x14ac:dyDescent="0.25">
      <c r="A3431" s="24" t="s">
        <v>17</v>
      </c>
      <c r="B3431" s="25"/>
      <c r="C3431" s="25"/>
      <c r="D3431" s="25"/>
      <c r="E3431" s="25"/>
      <c r="F3431" s="26"/>
      <c r="G3431" s="25"/>
      <c r="H3431" s="27"/>
      <c r="J3431" s="13"/>
      <c r="L3431" s="13"/>
      <c r="M3431" s="23"/>
    </row>
    <row r="3432" spans="1:13" x14ac:dyDescent="0.25">
      <c r="A3432" s="24" t="s">
        <v>18</v>
      </c>
      <c r="B3432" s="25"/>
      <c r="C3432" s="25"/>
      <c r="D3432" s="25"/>
      <c r="E3432" s="25"/>
      <c r="F3432" s="26"/>
      <c r="G3432" s="25"/>
      <c r="H3432" s="27"/>
      <c r="J3432" s="13"/>
      <c r="K3432" s="112">
        <v>4.93</v>
      </c>
      <c r="L3432" s="113"/>
      <c r="M3432" s="23">
        <f>K3432*I3426*12</f>
        <v>23137.476000000002</v>
      </c>
    </row>
    <row r="3433" spans="1:13" x14ac:dyDescent="0.25">
      <c r="A3433" s="24" t="s">
        <v>19</v>
      </c>
      <c r="B3433" s="25"/>
      <c r="C3433" s="25"/>
      <c r="D3433" s="25"/>
      <c r="E3433" s="25"/>
      <c r="F3433" s="26"/>
      <c r="G3433" s="25"/>
      <c r="H3433" s="27"/>
      <c r="J3433" s="13"/>
      <c r="L3433" s="13"/>
      <c r="M3433" s="23"/>
    </row>
    <row r="3434" spans="1:13" x14ac:dyDescent="0.25">
      <c r="A3434" s="24" t="s">
        <v>20</v>
      </c>
      <c r="B3434" s="25"/>
      <c r="C3434" s="25"/>
      <c r="D3434" s="25"/>
      <c r="E3434" s="25"/>
      <c r="F3434" s="26"/>
      <c r="G3434" s="25"/>
      <c r="H3434" s="27"/>
      <c r="J3434" s="13"/>
      <c r="L3434" s="13"/>
      <c r="M3434" s="23"/>
    </row>
    <row r="3435" spans="1:13" x14ac:dyDescent="0.25">
      <c r="A3435" s="24" t="s">
        <v>21</v>
      </c>
      <c r="B3435" s="25"/>
      <c r="C3435" s="25"/>
      <c r="D3435" s="25"/>
      <c r="E3435" s="25"/>
      <c r="F3435" s="26"/>
      <c r="G3435" s="25"/>
      <c r="H3435" s="27"/>
      <c r="J3435" s="13"/>
      <c r="L3435" s="13"/>
      <c r="M3435" s="23"/>
    </row>
    <row r="3436" spans="1:13" x14ac:dyDescent="0.25">
      <c r="A3436" s="22" t="s">
        <v>22</v>
      </c>
      <c r="B3436" s="25"/>
      <c r="C3436" s="25"/>
      <c r="D3436" s="25"/>
      <c r="E3436" s="25"/>
      <c r="F3436" s="26"/>
      <c r="G3436" s="25"/>
      <c r="H3436" s="27"/>
      <c r="J3436" s="13"/>
      <c r="L3436" s="13"/>
      <c r="M3436" s="23"/>
    </row>
    <row r="3437" spans="1:13" x14ac:dyDescent="0.25">
      <c r="A3437" s="24" t="s">
        <v>23</v>
      </c>
      <c r="B3437" s="25"/>
      <c r="C3437" s="25"/>
      <c r="D3437" s="25"/>
      <c r="E3437" s="25"/>
      <c r="F3437" s="26"/>
      <c r="G3437" s="25"/>
      <c r="H3437" s="27"/>
      <c r="J3437" s="13"/>
      <c r="L3437" s="13"/>
      <c r="M3437" s="23"/>
    </row>
    <row r="3438" spans="1:13" x14ac:dyDescent="0.25">
      <c r="A3438" s="24" t="s">
        <v>24</v>
      </c>
      <c r="B3438" s="25"/>
      <c r="C3438" s="25"/>
      <c r="D3438" s="25"/>
      <c r="E3438" s="25"/>
      <c r="F3438" s="26"/>
      <c r="G3438" s="25"/>
      <c r="H3438" s="27"/>
      <c r="J3438" s="13"/>
      <c r="L3438" s="13"/>
      <c r="M3438" s="23"/>
    </row>
    <row r="3439" spans="1:13" x14ac:dyDescent="0.25">
      <c r="A3439" s="24" t="s">
        <v>25</v>
      </c>
      <c r="B3439" s="25"/>
      <c r="C3439" s="25"/>
      <c r="D3439" s="25"/>
      <c r="E3439" s="25"/>
      <c r="F3439" s="26"/>
      <c r="G3439" s="25"/>
      <c r="H3439" s="27"/>
      <c r="J3439" s="13"/>
      <c r="K3439" s="112">
        <v>4.05</v>
      </c>
      <c r="L3439" s="113"/>
      <c r="M3439" s="23">
        <f>K3439*I3426*12</f>
        <v>19007.46</v>
      </c>
    </row>
    <row r="3440" spans="1:13" x14ac:dyDescent="0.25">
      <c r="A3440" s="24" t="s">
        <v>26</v>
      </c>
      <c r="B3440" s="25"/>
      <c r="C3440" s="25"/>
      <c r="D3440" s="25"/>
      <c r="E3440" s="25"/>
      <c r="F3440" s="26"/>
      <c r="G3440" s="25"/>
      <c r="H3440" s="27"/>
      <c r="J3440" s="13"/>
      <c r="L3440" s="13"/>
      <c r="M3440" s="23"/>
    </row>
    <row r="3441" spans="1:13" x14ac:dyDescent="0.25">
      <c r="A3441" s="28" t="s">
        <v>27</v>
      </c>
      <c r="B3441" s="29"/>
      <c r="C3441" s="29"/>
      <c r="D3441" s="29"/>
      <c r="E3441" s="29"/>
      <c r="F3441" s="29"/>
      <c r="G3441" s="29"/>
      <c r="H3441" s="30"/>
      <c r="I3441" s="18"/>
      <c r="J3441" s="19"/>
      <c r="K3441" s="18"/>
      <c r="L3441" s="19"/>
      <c r="M3441" s="21"/>
    </row>
    <row r="3442" spans="1:13" x14ac:dyDescent="0.25">
      <c r="A3442" s="128" t="s">
        <v>28</v>
      </c>
      <c r="B3442" s="129"/>
      <c r="C3442" s="129"/>
      <c r="D3442" s="129"/>
      <c r="E3442" s="129"/>
      <c r="F3442" s="129"/>
      <c r="G3442" s="129"/>
      <c r="H3442" s="130"/>
      <c r="I3442" s="2" t="s">
        <v>29</v>
      </c>
      <c r="J3442" s="13"/>
      <c r="K3442" s="2"/>
      <c r="L3442" s="13"/>
      <c r="M3442" s="23"/>
    </row>
    <row r="3443" spans="1:13" x14ac:dyDescent="0.25">
      <c r="A3443" s="12"/>
      <c r="B3443" s="2"/>
      <c r="C3443" s="2"/>
      <c r="D3443" s="2"/>
      <c r="E3443" s="2"/>
      <c r="F3443" s="2"/>
      <c r="G3443" s="2"/>
      <c r="H3443" s="13"/>
      <c r="I3443" s="2" t="s">
        <v>30</v>
      </c>
      <c r="J3443" s="13"/>
      <c r="K3443" s="2"/>
      <c r="L3443" s="13"/>
      <c r="M3443" s="23"/>
    </row>
    <row r="3444" spans="1:13" x14ac:dyDescent="0.25">
      <c r="A3444" s="12"/>
      <c r="B3444" s="2"/>
      <c r="C3444" s="2"/>
      <c r="D3444" s="2"/>
      <c r="E3444" s="2"/>
      <c r="F3444" s="2"/>
      <c r="G3444" s="2"/>
      <c r="H3444" s="13"/>
      <c r="I3444" s="2" t="s">
        <v>31</v>
      </c>
      <c r="J3444" s="13"/>
      <c r="K3444" s="108">
        <v>1.1200000000000001</v>
      </c>
      <c r="L3444" s="109"/>
      <c r="M3444" s="23">
        <f>K3444*12*I3426</f>
        <v>5256.3840000000009</v>
      </c>
    </row>
    <row r="3445" spans="1:13" x14ac:dyDescent="0.25">
      <c r="A3445" s="12"/>
      <c r="B3445" s="2"/>
      <c r="C3445" s="2"/>
      <c r="D3445" s="2"/>
      <c r="E3445" s="2"/>
      <c r="F3445" s="2"/>
      <c r="G3445" s="2"/>
      <c r="H3445" s="13"/>
      <c r="I3445" s="2" t="s">
        <v>32</v>
      </c>
      <c r="J3445" s="13"/>
      <c r="K3445" s="2"/>
      <c r="L3445" s="13"/>
      <c r="M3445" s="23"/>
    </row>
    <row r="3446" spans="1:13" x14ac:dyDescent="0.25">
      <c r="A3446" s="17"/>
      <c r="B3446" s="18"/>
      <c r="C3446" s="18"/>
      <c r="D3446" s="18"/>
      <c r="E3446" s="18"/>
      <c r="F3446" s="18"/>
      <c r="G3446" s="18"/>
      <c r="H3446" s="19"/>
      <c r="I3446" s="18" t="s">
        <v>33</v>
      </c>
      <c r="J3446" s="19"/>
      <c r="K3446" s="18"/>
      <c r="L3446" s="19"/>
      <c r="M3446" s="21"/>
    </row>
    <row r="3447" spans="1:13" x14ac:dyDescent="0.25">
      <c r="A3447" s="90" t="s">
        <v>34</v>
      </c>
      <c r="B3447" s="91"/>
      <c r="C3447" s="91"/>
      <c r="D3447" s="91"/>
      <c r="E3447" s="91"/>
      <c r="F3447" s="91"/>
      <c r="G3447" s="91"/>
      <c r="H3447" s="92"/>
      <c r="I3447" s="31" t="s">
        <v>35</v>
      </c>
      <c r="J3447" s="32"/>
      <c r="K3447" s="88">
        <v>0.37</v>
      </c>
      <c r="L3447" s="89"/>
      <c r="M3447" s="33">
        <f>K3447*12*I3426</f>
        <v>1736.4839999999999</v>
      </c>
    </row>
    <row r="3448" spans="1:13" x14ac:dyDescent="0.25">
      <c r="A3448" s="131" t="s">
        <v>74</v>
      </c>
      <c r="B3448" s="132"/>
      <c r="C3448" s="132"/>
      <c r="D3448" s="132"/>
      <c r="E3448" s="132"/>
      <c r="F3448" s="132"/>
      <c r="G3448" s="132"/>
      <c r="H3448" s="133"/>
      <c r="I3448" s="52"/>
      <c r="J3448" s="13"/>
      <c r="K3448" s="149">
        <f>K3449+K3457</f>
        <v>1.8900000000000001</v>
      </c>
      <c r="L3448" s="150"/>
      <c r="M3448" s="53">
        <f>M3449+M3457</f>
        <v>8870.148000000001</v>
      </c>
    </row>
    <row r="3449" spans="1:13" x14ac:dyDescent="0.25">
      <c r="A3449" s="114" t="s">
        <v>75</v>
      </c>
      <c r="B3449" s="115"/>
      <c r="C3449" s="115"/>
      <c r="D3449" s="115"/>
      <c r="E3449" s="115"/>
      <c r="F3449" s="115"/>
      <c r="G3449" s="115"/>
      <c r="H3449" s="116"/>
      <c r="J3449" s="13"/>
      <c r="K3449" s="108">
        <f>K3450+K3451+K3452+K3454+K3456</f>
        <v>1.1100000000000001</v>
      </c>
      <c r="L3449" s="109"/>
      <c r="M3449" s="46">
        <f>M3450+M3451+M3452+M3454+M3456</f>
        <v>5209.4520000000002</v>
      </c>
    </row>
    <row r="3450" spans="1:13" x14ac:dyDescent="0.25">
      <c r="A3450" s="12" t="s">
        <v>76</v>
      </c>
      <c r="H3450" s="13"/>
      <c r="I3450" t="s">
        <v>77</v>
      </c>
      <c r="J3450" s="13"/>
      <c r="K3450" s="112">
        <v>0.39</v>
      </c>
      <c r="L3450" s="113"/>
      <c r="M3450" s="23">
        <f>K3450*12*I3426</f>
        <v>1830.348</v>
      </c>
    </row>
    <row r="3451" spans="1:13" x14ac:dyDescent="0.25">
      <c r="A3451" s="12" t="s">
        <v>78</v>
      </c>
      <c r="H3451" s="13"/>
      <c r="I3451" t="s">
        <v>79</v>
      </c>
      <c r="J3451" s="13"/>
      <c r="K3451" s="112">
        <v>0.18</v>
      </c>
      <c r="L3451" s="113"/>
      <c r="M3451" s="23">
        <f>K3451*12*I3426</f>
        <v>844.77600000000007</v>
      </c>
    </row>
    <row r="3452" spans="1:13" x14ac:dyDescent="0.25">
      <c r="A3452" s="12" t="s">
        <v>80</v>
      </c>
      <c r="H3452" s="13"/>
      <c r="I3452" t="s">
        <v>81</v>
      </c>
      <c r="J3452" s="13"/>
      <c r="K3452" s="112">
        <v>0.08</v>
      </c>
      <c r="L3452" s="113"/>
      <c r="M3452" s="23">
        <f>K3452*12*I3426</f>
        <v>375.45600000000002</v>
      </c>
    </row>
    <row r="3453" spans="1:13" x14ac:dyDescent="0.25">
      <c r="A3453" s="12" t="s">
        <v>82</v>
      </c>
      <c r="H3453" s="13"/>
      <c r="J3453" s="13"/>
      <c r="L3453" s="13"/>
      <c r="M3453" s="23"/>
    </row>
    <row r="3454" spans="1:13" x14ac:dyDescent="0.25">
      <c r="A3454" s="12" t="s">
        <v>97</v>
      </c>
      <c r="H3454" s="13"/>
      <c r="I3454" t="s">
        <v>98</v>
      </c>
      <c r="J3454" s="13"/>
      <c r="K3454" s="112">
        <v>0.42</v>
      </c>
      <c r="L3454" s="113"/>
      <c r="M3454" s="23">
        <f>K3454*12*I3426</f>
        <v>1971.1440000000002</v>
      </c>
    </row>
    <row r="3455" spans="1:13" x14ac:dyDescent="0.25">
      <c r="A3455" s="12" t="s">
        <v>99</v>
      </c>
      <c r="H3455" s="13"/>
      <c r="I3455" t="s">
        <v>100</v>
      </c>
      <c r="J3455" s="13"/>
      <c r="L3455" s="13"/>
      <c r="M3455" s="23"/>
    </row>
    <row r="3456" spans="1:13" x14ac:dyDescent="0.25">
      <c r="A3456" s="12" t="s">
        <v>101</v>
      </c>
      <c r="H3456" s="13"/>
      <c r="I3456" t="s">
        <v>84</v>
      </c>
      <c r="J3456" s="13"/>
      <c r="K3456" s="112">
        <v>0.04</v>
      </c>
      <c r="L3456" s="113"/>
      <c r="M3456" s="23">
        <f>K3456*12*I3426</f>
        <v>187.72800000000001</v>
      </c>
    </row>
    <row r="3457" spans="1:13" x14ac:dyDescent="0.25">
      <c r="A3457" s="114" t="s">
        <v>85</v>
      </c>
      <c r="B3457" s="115"/>
      <c r="C3457" s="115"/>
      <c r="D3457" s="115"/>
      <c r="E3457" s="115"/>
      <c r="F3457" s="115"/>
      <c r="G3457" s="115"/>
      <c r="H3457" s="116"/>
      <c r="J3457" s="13"/>
      <c r="K3457" s="108">
        <f>K3458+K3459+K3460+K3461</f>
        <v>0.78</v>
      </c>
      <c r="L3457" s="109"/>
      <c r="M3457" s="46">
        <f>M3458+M3459+M3460+M3461</f>
        <v>3660.6960000000004</v>
      </c>
    </row>
    <row r="3458" spans="1:13" x14ac:dyDescent="0.25">
      <c r="A3458" s="12" t="s">
        <v>102</v>
      </c>
      <c r="H3458" s="13"/>
      <c r="I3458" t="s">
        <v>81</v>
      </c>
      <c r="J3458" s="13"/>
      <c r="K3458" s="112">
        <v>0.22</v>
      </c>
      <c r="L3458" s="113"/>
      <c r="M3458" s="23">
        <f>K3458*12*I3426</f>
        <v>1032.5040000000001</v>
      </c>
    </row>
    <row r="3459" spans="1:13" x14ac:dyDescent="0.25">
      <c r="A3459" s="12" t="s">
        <v>103</v>
      </c>
      <c r="H3459" s="13"/>
      <c r="I3459" t="s">
        <v>104</v>
      </c>
      <c r="J3459" s="13"/>
      <c r="K3459" s="112">
        <v>0.06</v>
      </c>
      <c r="L3459" s="113"/>
      <c r="M3459" s="23">
        <f>K3459*12*I3426</f>
        <v>281.59199999999998</v>
      </c>
    </row>
    <row r="3460" spans="1:13" x14ac:dyDescent="0.25">
      <c r="A3460" s="12" t="s">
        <v>105</v>
      </c>
      <c r="H3460" s="13"/>
      <c r="I3460" t="s">
        <v>77</v>
      </c>
      <c r="J3460" s="13"/>
      <c r="K3460" s="112">
        <v>0.46</v>
      </c>
      <c r="L3460" s="113"/>
      <c r="M3460" s="23">
        <f>K3460*12*I3426</f>
        <v>2158.8720000000003</v>
      </c>
    </row>
    <row r="3461" spans="1:13" x14ac:dyDescent="0.25">
      <c r="A3461" s="12" t="s">
        <v>106</v>
      </c>
      <c r="H3461" s="13"/>
      <c r="I3461" t="s">
        <v>81</v>
      </c>
      <c r="J3461" s="13"/>
      <c r="K3461" s="138">
        <v>0.04</v>
      </c>
      <c r="L3461" s="139"/>
      <c r="M3461" s="21">
        <f>K3461*12*I3426</f>
        <v>187.72800000000001</v>
      </c>
    </row>
    <row r="3462" spans="1:13" ht="15.75" x14ac:dyDescent="0.25">
      <c r="A3462" s="85" t="s">
        <v>36</v>
      </c>
      <c r="B3462" s="86"/>
      <c r="C3462" s="86"/>
      <c r="D3462" s="86"/>
      <c r="E3462" s="86"/>
      <c r="F3462" s="86"/>
      <c r="G3462" s="86"/>
      <c r="H3462" s="87"/>
      <c r="I3462" s="34"/>
      <c r="J3462" s="32"/>
      <c r="K3462" s="88">
        <f>K3463+K3464+K3466+K3468+K3469</f>
        <v>0.53</v>
      </c>
      <c r="L3462" s="89"/>
      <c r="M3462" s="35">
        <f>M3463+M3464+M3466+M3468+M3469</f>
        <v>2487.3959999999997</v>
      </c>
    </row>
    <row r="3463" spans="1:13" x14ac:dyDescent="0.25">
      <c r="A3463" s="36" t="s">
        <v>37</v>
      </c>
      <c r="B3463" s="37"/>
      <c r="C3463" s="38"/>
      <c r="D3463" s="38"/>
      <c r="E3463" s="38"/>
      <c r="F3463" s="38"/>
      <c r="G3463" s="38"/>
      <c r="H3463" s="13"/>
      <c r="I3463" s="95" t="s">
        <v>38</v>
      </c>
      <c r="J3463" s="96"/>
      <c r="K3463" s="117">
        <v>0.37</v>
      </c>
      <c r="L3463" s="118"/>
      <c r="M3463" s="23">
        <f>K3463*12*I3426</f>
        <v>1736.4839999999999</v>
      </c>
    </row>
    <row r="3464" spans="1:13" x14ac:dyDescent="0.25">
      <c r="A3464" s="36" t="s">
        <v>39</v>
      </c>
      <c r="B3464" s="37"/>
      <c r="C3464" s="38"/>
      <c r="D3464" s="38"/>
      <c r="E3464" s="38"/>
      <c r="F3464" s="38"/>
      <c r="G3464" s="38"/>
      <c r="H3464" s="13"/>
      <c r="I3464" s="95" t="s">
        <v>40</v>
      </c>
      <c r="J3464" s="96"/>
      <c r="K3464" s="97">
        <v>0.06</v>
      </c>
      <c r="L3464" s="98"/>
      <c r="M3464" s="23">
        <f>K3464*12*I3426</f>
        <v>281.59199999999998</v>
      </c>
    </row>
    <row r="3465" spans="1:13" x14ac:dyDescent="0.25">
      <c r="A3465" s="36" t="s">
        <v>41</v>
      </c>
      <c r="B3465" s="37"/>
      <c r="C3465" s="38"/>
      <c r="D3465" s="38"/>
      <c r="E3465" s="38"/>
      <c r="F3465" s="38"/>
      <c r="G3465" s="38"/>
      <c r="H3465" s="13"/>
      <c r="I3465" s="39"/>
      <c r="J3465" s="15"/>
      <c r="K3465" s="40"/>
      <c r="L3465" s="41"/>
      <c r="M3465" s="23"/>
    </row>
    <row r="3466" spans="1:13" x14ac:dyDescent="0.25">
      <c r="A3466" s="36" t="s">
        <v>42</v>
      </c>
      <c r="B3466" s="37"/>
      <c r="C3466" s="38"/>
      <c r="D3466" s="38"/>
      <c r="E3466" s="38"/>
      <c r="F3466" s="38"/>
      <c r="G3466" s="38"/>
      <c r="H3466" s="13"/>
      <c r="I3466" s="95" t="s">
        <v>43</v>
      </c>
      <c r="J3466" s="96"/>
      <c r="K3466" s="97">
        <v>0.04</v>
      </c>
      <c r="L3466" s="98"/>
      <c r="M3466" s="23">
        <f>K3466*12*I3426</f>
        <v>187.72800000000001</v>
      </c>
    </row>
    <row r="3467" spans="1:13" x14ac:dyDescent="0.25">
      <c r="A3467" s="36" t="s">
        <v>44</v>
      </c>
      <c r="B3467" s="37"/>
      <c r="C3467" s="38"/>
      <c r="D3467" s="38"/>
      <c r="E3467" s="38"/>
      <c r="F3467" s="38"/>
      <c r="G3467" s="38"/>
      <c r="H3467" s="13"/>
      <c r="I3467" s="39"/>
      <c r="J3467" s="15"/>
      <c r="K3467" s="40"/>
      <c r="L3467" s="41"/>
      <c r="M3467" s="23"/>
    </row>
    <row r="3468" spans="1:13" x14ac:dyDescent="0.25">
      <c r="A3468" s="36" t="s">
        <v>45</v>
      </c>
      <c r="B3468" s="37"/>
      <c r="C3468" s="38"/>
      <c r="D3468" s="38"/>
      <c r="E3468" s="38"/>
      <c r="F3468" s="38"/>
      <c r="G3468" s="38"/>
      <c r="H3468" s="13"/>
      <c r="I3468" s="95" t="s">
        <v>46</v>
      </c>
      <c r="J3468" s="96"/>
      <c r="K3468" s="97">
        <v>0.03</v>
      </c>
      <c r="L3468" s="98"/>
      <c r="M3468" s="23">
        <f>K3468*12*I3426</f>
        <v>140.79599999999999</v>
      </c>
    </row>
    <row r="3469" spans="1:13" x14ac:dyDescent="0.25">
      <c r="A3469" s="42" t="s">
        <v>47</v>
      </c>
      <c r="B3469" s="37"/>
      <c r="C3469" s="38"/>
      <c r="D3469" s="38"/>
      <c r="E3469" s="38"/>
      <c r="F3469" s="38"/>
      <c r="G3469" s="38"/>
      <c r="H3469" s="13"/>
      <c r="I3469" s="95" t="s">
        <v>46</v>
      </c>
      <c r="J3469" s="96"/>
      <c r="K3469" s="99">
        <v>0.03</v>
      </c>
      <c r="L3469" s="100"/>
      <c r="M3469" s="21">
        <f>K3469*12*I3426</f>
        <v>140.79599999999999</v>
      </c>
    </row>
    <row r="3470" spans="1:13" ht="15.75" x14ac:dyDescent="0.25">
      <c r="A3470" s="85" t="s">
        <v>48</v>
      </c>
      <c r="B3470" s="86"/>
      <c r="C3470" s="86"/>
      <c r="D3470" s="86"/>
      <c r="E3470" s="86"/>
      <c r="F3470" s="86"/>
      <c r="G3470" s="86"/>
      <c r="H3470" s="87"/>
      <c r="I3470" s="34" t="s">
        <v>49</v>
      </c>
      <c r="J3470" s="32"/>
      <c r="K3470" s="101">
        <v>0.16</v>
      </c>
      <c r="L3470" s="102"/>
      <c r="M3470" s="35">
        <f>K3470*12*I3426</f>
        <v>750.91200000000003</v>
      </c>
    </row>
    <row r="3471" spans="1:13" ht="15.75" x14ac:dyDescent="0.25">
      <c r="A3471" s="103" t="s">
        <v>50</v>
      </c>
      <c r="B3471" s="104"/>
      <c r="C3471" s="104"/>
      <c r="D3471" s="104"/>
      <c r="E3471" s="104"/>
      <c r="F3471" s="104"/>
      <c r="G3471" s="104"/>
      <c r="H3471" s="105"/>
      <c r="J3471" s="13"/>
      <c r="K3471" s="136"/>
      <c r="L3471" s="137"/>
      <c r="M3471" s="23"/>
    </row>
    <row r="3472" spans="1:13" x14ac:dyDescent="0.25">
      <c r="A3472" s="12" t="s">
        <v>51</v>
      </c>
      <c r="D3472" s="5"/>
      <c r="H3472" s="13"/>
      <c r="J3472" s="13"/>
      <c r="K3472" s="43"/>
      <c r="L3472" s="44"/>
      <c r="M3472" s="23"/>
    </row>
    <row r="3473" spans="1:13" x14ac:dyDescent="0.25">
      <c r="A3473" s="12" t="s">
        <v>52</v>
      </c>
      <c r="D3473" s="5"/>
      <c r="H3473" s="13"/>
      <c r="J3473" s="13"/>
      <c r="K3473" s="43"/>
      <c r="L3473" s="44"/>
      <c r="M3473" s="23"/>
    </row>
    <row r="3474" spans="1:13" x14ac:dyDescent="0.25">
      <c r="A3474" s="12" t="s">
        <v>53</v>
      </c>
      <c r="D3474" s="5"/>
      <c r="H3474" s="13"/>
      <c r="J3474" s="13"/>
      <c r="K3474" s="43"/>
      <c r="L3474" s="44"/>
      <c r="M3474" s="23"/>
    </row>
    <row r="3475" spans="1:13" x14ac:dyDescent="0.25">
      <c r="A3475" s="12" t="s">
        <v>54</v>
      </c>
      <c r="D3475" s="5"/>
      <c r="F3475" s="45"/>
      <c r="H3475" s="13"/>
      <c r="J3475" s="13"/>
      <c r="K3475" s="43"/>
      <c r="L3475" s="44"/>
      <c r="M3475" s="23"/>
    </row>
    <row r="3476" spans="1:13" x14ac:dyDescent="0.25">
      <c r="A3476" s="12" t="s">
        <v>55</v>
      </c>
      <c r="H3476" s="13"/>
      <c r="J3476" s="13"/>
      <c r="K3476" s="108">
        <f>2.51+3</f>
        <v>5.51</v>
      </c>
      <c r="L3476" s="109"/>
      <c r="M3476" s="46">
        <f>K3476*12*I3426</f>
        <v>25859.532000000003</v>
      </c>
    </row>
    <row r="3477" spans="1:13" x14ac:dyDescent="0.25">
      <c r="A3477" s="12" t="s">
        <v>56</v>
      </c>
      <c r="H3477" s="13"/>
      <c r="J3477" s="13"/>
      <c r="L3477" s="13"/>
      <c r="M3477" s="23"/>
    </row>
    <row r="3478" spans="1:13" x14ac:dyDescent="0.25">
      <c r="A3478" s="12" t="s">
        <v>57</v>
      </c>
      <c r="H3478" s="13"/>
      <c r="J3478" s="13"/>
      <c r="L3478" s="13"/>
      <c r="M3478" s="23"/>
    </row>
    <row r="3479" spans="1:13" x14ac:dyDescent="0.25">
      <c r="A3479" s="17" t="s">
        <v>58</v>
      </c>
      <c r="B3479" s="18"/>
      <c r="C3479" s="18"/>
      <c r="D3479" s="18"/>
      <c r="E3479" s="18"/>
      <c r="F3479" s="18"/>
      <c r="G3479" s="18"/>
      <c r="H3479" s="19"/>
      <c r="I3479" s="18"/>
      <c r="J3479" s="19"/>
      <c r="K3479" s="18"/>
      <c r="L3479" s="19"/>
      <c r="M3479" s="21"/>
    </row>
    <row r="3480" spans="1:13" x14ac:dyDescent="0.25">
      <c r="A3480" s="90" t="s">
        <v>59</v>
      </c>
      <c r="B3480" s="91"/>
      <c r="C3480" s="91"/>
      <c r="D3480" s="91"/>
      <c r="E3480" s="91"/>
      <c r="F3480" s="91"/>
      <c r="G3480" s="91"/>
      <c r="H3480" s="92"/>
      <c r="J3480" s="47"/>
      <c r="K3480" s="88">
        <f>K3432+K3439+K3444+K3447+K3448+K3470+K3462+K3476</f>
        <v>18.560000000000002</v>
      </c>
      <c r="L3480" s="89"/>
      <c r="M3480" s="21">
        <f>M3426+M3444+M3447+M3448+M3462+M3470+M3476</f>
        <v>87105.792000000001</v>
      </c>
    </row>
    <row r="3481" spans="1:13" x14ac:dyDescent="0.25">
      <c r="A3481" s="90" t="s">
        <v>60</v>
      </c>
      <c r="B3481" s="91"/>
      <c r="C3481" s="91"/>
      <c r="D3481" s="91"/>
      <c r="E3481" s="91"/>
      <c r="F3481" s="91"/>
      <c r="G3481" s="91"/>
      <c r="H3481" s="92"/>
      <c r="I3481" s="34"/>
      <c r="J3481" s="48"/>
      <c r="K3481" s="110">
        <v>6.47</v>
      </c>
      <c r="L3481" s="111"/>
      <c r="M3481" s="21">
        <f>K3481*12*I3426</f>
        <v>30365.004000000001</v>
      </c>
    </row>
    <row r="3482" spans="1:13" ht="15.75" x14ac:dyDescent="0.25">
      <c r="A3482" s="85" t="s">
        <v>61</v>
      </c>
      <c r="B3482" s="86"/>
      <c r="C3482" s="86"/>
      <c r="D3482" s="86"/>
      <c r="E3482" s="86"/>
      <c r="F3482" s="86"/>
      <c r="G3482" s="86"/>
      <c r="H3482" s="87"/>
      <c r="I3482" s="34"/>
      <c r="J3482" s="32"/>
      <c r="K3482" s="88">
        <v>3.45</v>
      </c>
      <c r="L3482" s="89"/>
      <c r="M3482" s="21">
        <f>K3482*12*I3426</f>
        <v>16191.540000000003</v>
      </c>
    </row>
    <row r="3483" spans="1:13" ht="15.75" x14ac:dyDescent="0.25">
      <c r="A3483" s="85" t="s">
        <v>62</v>
      </c>
      <c r="B3483" s="86"/>
      <c r="C3483" s="86"/>
      <c r="D3483" s="86"/>
      <c r="E3483" s="86"/>
      <c r="F3483" s="86"/>
      <c r="G3483" s="86"/>
      <c r="H3483" s="87"/>
      <c r="I3483" s="34"/>
      <c r="J3483" s="32"/>
      <c r="K3483" s="88">
        <v>0.81</v>
      </c>
      <c r="L3483" s="89"/>
      <c r="M3483" s="21">
        <f>K3483*12*I3426</f>
        <v>3801.4920000000006</v>
      </c>
    </row>
    <row r="3484" spans="1:13" x14ac:dyDescent="0.25">
      <c r="A3484" s="90" t="s">
        <v>92</v>
      </c>
      <c r="B3484" s="91"/>
      <c r="C3484" s="91"/>
      <c r="D3484" s="91"/>
      <c r="E3484" s="91"/>
      <c r="F3484" s="91"/>
      <c r="G3484" s="91"/>
      <c r="H3484" s="92"/>
      <c r="I3484" s="34"/>
      <c r="J3484" s="32"/>
      <c r="K3484" s="93">
        <v>1.32</v>
      </c>
      <c r="L3484" s="94"/>
      <c r="M3484" s="21">
        <f>K3484*12*I3426</f>
        <v>6195.0240000000003</v>
      </c>
    </row>
    <row r="3485" spans="1:13" ht="15.75" x14ac:dyDescent="0.25">
      <c r="A3485" s="49" t="s">
        <v>93</v>
      </c>
      <c r="B3485" s="50"/>
      <c r="C3485" s="50"/>
      <c r="D3485" s="50"/>
      <c r="E3485" s="50"/>
      <c r="F3485" s="50"/>
      <c r="G3485" s="50"/>
      <c r="H3485" s="51"/>
      <c r="I3485" s="34"/>
      <c r="J3485" s="32"/>
      <c r="K3485" s="88">
        <v>3.35</v>
      </c>
      <c r="L3485" s="89"/>
      <c r="M3485" s="21">
        <f>K3485*12*I3426</f>
        <v>15722.220000000001</v>
      </c>
    </row>
    <row r="3486" spans="1:13" ht="15.75" x14ac:dyDescent="0.25">
      <c r="A3486" s="49" t="s">
        <v>63</v>
      </c>
      <c r="B3486" s="50"/>
      <c r="C3486" s="50"/>
      <c r="D3486" s="50"/>
      <c r="E3486" s="50"/>
      <c r="F3486" s="50"/>
      <c r="G3486" s="50"/>
      <c r="H3486" s="51"/>
      <c r="I3486" s="34"/>
      <c r="J3486" s="32"/>
      <c r="K3486" s="88">
        <v>7.0000000000000007E-2</v>
      </c>
      <c r="L3486" s="89"/>
      <c r="M3486" s="21">
        <f>K3486*12*I3426</f>
        <v>328.52400000000006</v>
      </c>
    </row>
    <row r="3487" spans="1:13" ht="15.75" x14ac:dyDescent="0.25">
      <c r="A3487" s="49" t="s">
        <v>64</v>
      </c>
      <c r="B3487" s="50"/>
      <c r="C3487" s="50"/>
      <c r="D3487" s="50"/>
      <c r="E3487" s="50"/>
      <c r="F3487" s="50"/>
      <c r="G3487" s="50"/>
      <c r="H3487" s="51"/>
      <c r="I3487" s="34"/>
      <c r="J3487" s="32"/>
      <c r="K3487" s="88">
        <v>0.35</v>
      </c>
      <c r="L3487" s="89"/>
      <c r="M3487" s="21">
        <f>K3487*12*I3426</f>
        <v>1642.62</v>
      </c>
    </row>
    <row r="3488" spans="1:13" x14ac:dyDescent="0.25">
      <c r="A3488" s="90" t="s">
        <v>65</v>
      </c>
      <c r="B3488" s="91"/>
      <c r="C3488" s="91"/>
      <c r="D3488" s="91"/>
      <c r="E3488" s="91"/>
      <c r="F3488" s="91"/>
      <c r="G3488" s="91"/>
      <c r="H3488" s="92"/>
      <c r="I3488" s="34"/>
      <c r="J3488" s="48"/>
      <c r="K3488" s="88">
        <f>K3480+K3482+K3483+K3484+K3481+K3485+K3486+K3487</f>
        <v>34.380000000000003</v>
      </c>
      <c r="L3488" s="89"/>
      <c r="M3488" s="21">
        <f>M3480+M3481+M3482+M3483+M3484+M3485+M3486+M3487</f>
        <v>161352.21600000001</v>
      </c>
    </row>
    <row r="3489" spans="1:13" x14ac:dyDescent="0.25">
      <c r="M3489" s="5"/>
    </row>
    <row r="3490" spans="1:13" x14ac:dyDescent="0.25">
      <c r="A3490" s="119" t="s">
        <v>0</v>
      </c>
      <c r="B3490" s="119"/>
      <c r="C3490" s="119"/>
      <c r="D3490" s="119"/>
      <c r="E3490" s="119"/>
      <c r="F3490" s="119"/>
      <c r="G3490" s="119"/>
      <c r="H3490" s="119"/>
      <c r="I3490" s="119"/>
      <c r="J3490" s="119"/>
      <c r="K3490" s="119"/>
      <c r="L3490" s="119"/>
      <c r="M3490" s="5"/>
    </row>
    <row r="3491" spans="1:13" x14ac:dyDescent="0.25">
      <c r="A3491" s="120" t="s">
        <v>1</v>
      </c>
      <c r="B3491" s="120"/>
      <c r="C3491" s="120"/>
      <c r="D3491" s="120"/>
      <c r="E3491" s="120"/>
      <c r="F3491" s="120"/>
      <c r="G3491" s="120"/>
      <c r="H3491" s="120"/>
      <c r="I3491" s="120"/>
      <c r="J3491" s="120"/>
      <c r="K3491" s="120"/>
      <c r="L3491" s="120"/>
      <c r="M3491" s="120"/>
    </row>
    <row r="3492" spans="1:13" x14ac:dyDescent="0.25">
      <c r="A3492" s="121" t="s">
        <v>171</v>
      </c>
      <c r="B3492" s="121"/>
      <c r="C3492" s="121"/>
      <c r="D3492" s="121"/>
      <c r="E3492" s="121"/>
      <c r="F3492" s="121"/>
      <c r="G3492" s="121"/>
      <c r="H3492" s="121"/>
      <c r="I3492" s="121"/>
      <c r="J3492" s="121"/>
      <c r="K3492" s="121"/>
      <c r="L3492" s="121"/>
      <c r="M3492" s="121"/>
    </row>
    <row r="3493" spans="1:13" x14ac:dyDescent="0.25">
      <c r="A3493" s="6"/>
      <c r="B3493" s="7"/>
      <c r="C3493" s="7" t="s">
        <v>3</v>
      </c>
      <c r="D3493" s="7"/>
      <c r="E3493" s="7"/>
      <c r="F3493" s="7"/>
      <c r="G3493" s="7"/>
      <c r="H3493" s="8"/>
      <c r="I3493" s="7" t="s">
        <v>4</v>
      </c>
      <c r="J3493" s="8"/>
      <c r="K3493" s="9" t="s">
        <v>5</v>
      </c>
      <c r="L3493" s="10"/>
      <c r="M3493" s="11"/>
    </row>
    <row r="3494" spans="1:13" x14ac:dyDescent="0.25">
      <c r="A3494" s="12"/>
      <c r="B3494" s="2"/>
      <c r="C3494" s="2"/>
      <c r="D3494" s="2"/>
      <c r="E3494" s="2"/>
      <c r="F3494" s="2"/>
      <c r="G3494" s="2"/>
      <c r="H3494" s="13"/>
      <c r="I3494" s="2"/>
      <c r="J3494" s="13"/>
      <c r="K3494" s="14" t="s">
        <v>7</v>
      </c>
      <c r="L3494" s="15"/>
      <c r="M3494" s="16" t="s">
        <v>8</v>
      </c>
    </row>
    <row r="3495" spans="1:13" x14ac:dyDescent="0.25">
      <c r="A3495" s="17"/>
      <c r="B3495" s="18"/>
      <c r="C3495" s="18"/>
      <c r="D3495" s="18"/>
      <c r="E3495" s="18"/>
      <c r="F3495" s="18"/>
      <c r="G3495" s="18"/>
      <c r="H3495" s="19"/>
      <c r="I3495" s="122" t="s">
        <v>9</v>
      </c>
      <c r="J3495" s="123"/>
      <c r="K3495" s="18" t="s">
        <v>10</v>
      </c>
      <c r="L3495" s="19"/>
      <c r="M3495" s="20" t="s">
        <v>11</v>
      </c>
    </row>
    <row r="3496" spans="1:13" x14ac:dyDescent="0.25">
      <c r="A3496" s="90"/>
      <c r="B3496" s="91"/>
      <c r="C3496" s="91"/>
      <c r="D3496" s="91"/>
      <c r="E3496" s="91"/>
      <c r="F3496" s="91"/>
      <c r="G3496" s="91"/>
      <c r="H3496" s="92"/>
      <c r="I3496" s="124">
        <v>225.5</v>
      </c>
      <c r="J3496" s="125"/>
      <c r="K3496" s="126">
        <f>K3502+K3506</f>
        <v>8.98</v>
      </c>
      <c r="L3496" s="145"/>
      <c r="M3496" s="21">
        <f>M3502+M3506</f>
        <v>24299.879999999997</v>
      </c>
    </row>
    <row r="3497" spans="1:13" x14ac:dyDescent="0.25">
      <c r="A3497" s="22" t="s">
        <v>13</v>
      </c>
      <c r="F3497" s="2"/>
      <c r="H3497" s="13"/>
      <c r="J3497" s="13"/>
      <c r="L3497" s="13"/>
      <c r="M3497" s="23"/>
    </row>
    <row r="3498" spans="1:13" x14ac:dyDescent="0.25">
      <c r="A3498" s="22" t="s">
        <v>14</v>
      </c>
      <c r="F3498" s="2"/>
      <c r="H3498" s="13"/>
      <c r="J3498" s="13"/>
      <c r="L3498" s="13"/>
      <c r="M3498" s="23"/>
    </row>
    <row r="3499" spans="1:13" x14ac:dyDescent="0.25">
      <c r="A3499" s="24" t="s">
        <v>15</v>
      </c>
      <c r="B3499" s="25"/>
      <c r="C3499" s="25"/>
      <c r="D3499" s="25"/>
      <c r="E3499" s="25"/>
      <c r="F3499" s="26"/>
      <c r="G3499" s="25"/>
      <c r="H3499" s="27"/>
      <c r="J3499" s="13"/>
      <c r="L3499" s="13"/>
      <c r="M3499" s="23"/>
    </row>
    <row r="3500" spans="1:13" x14ac:dyDescent="0.25">
      <c r="A3500" s="24" t="s">
        <v>16</v>
      </c>
      <c r="B3500" s="25"/>
      <c r="C3500" s="25"/>
      <c r="D3500" s="25"/>
      <c r="E3500" s="25"/>
      <c r="F3500" s="26"/>
      <c r="G3500" s="25"/>
      <c r="H3500" s="27"/>
      <c r="J3500" s="13"/>
      <c r="L3500" s="13"/>
      <c r="M3500" s="23"/>
    </row>
    <row r="3501" spans="1:13" x14ac:dyDescent="0.25">
      <c r="A3501" s="24" t="s">
        <v>68</v>
      </c>
      <c r="B3501" s="25"/>
      <c r="C3501" s="25"/>
      <c r="D3501" s="25"/>
      <c r="E3501" s="25"/>
      <c r="F3501" s="26"/>
      <c r="G3501" s="25"/>
      <c r="H3501" s="27"/>
      <c r="J3501" s="13"/>
      <c r="L3501" s="13"/>
      <c r="M3501" s="23"/>
    </row>
    <row r="3502" spans="1:13" x14ac:dyDescent="0.25">
      <c r="A3502" s="24"/>
      <c r="B3502" s="25"/>
      <c r="C3502" s="25"/>
      <c r="D3502" s="25"/>
      <c r="E3502" s="25"/>
      <c r="F3502" s="26"/>
      <c r="G3502" s="25"/>
      <c r="H3502" s="27"/>
      <c r="J3502" s="13"/>
      <c r="K3502" s="112">
        <v>4.93</v>
      </c>
      <c r="L3502" s="113"/>
      <c r="M3502" s="23">
        <f>K3502*I3496*12</f>
        <v>13340.579999999998</v>
      </c>
    </row>
    <row r="3503" spans="1:13" x14ac:dyDescent="0.25">
      <c r="A3503" s="22" t="s">
        <v>22</v>
      </c>
      <c r="B3503" s="25"/>
      <c r="C3503" s="25"/>
      <c r="D3503" s="25"/>
      <c r="E3503" s="25"/>
      <c r="F3503" s="26"/>
      <c r="G3503" s="25"/>
      <c r="H3503" s="27"/>
      <c r="J3503" s="13"/>
      <c r="L3503" s="13"/>
      <c r="M3503" s="23"/>
    </row>
    <row r="3504" spans="1:13" x14ac:dyDescent="0.25">
      <c r="A3504" s="24" t="s">
        <v>23</v>
      </c>
      <c r="B3504" s="25"/>
      <c r="C3504" s="25"/>
      <c r="D3504" s="25"/>
      <c r="E3504" s="25"/>
      <c r="F3504" s="26"/>
      <c r="G3504" s="25"/>
      <c r="H3504" s="27"/>
      <c r="J3504" s="13"/>
      <c r="L3504" s="13"/>
      <c r="M3504" s="23"/>
    </row>
    <row r="3505" spans="1:13" x14ac:dyDescent="0.25">
      <c r="A3505" s="24" t="s">
        <v>69</v>
      </c>
      <c r="B3505" s="25"/>
      <c r="C3505" s="25"/>
      <c r="D3505" s="25"/>
      <c r="E3505" s="25"/>
      <c r="F3505" s="26"/>
      <c r="G3505" s="25"/>
      <c r="H3505" s="27"/>
      <c r="J3505" s="13"/>
      <c r="L3505" s="13"/>
      <c r="M3505" s="23"/>
    </row>
    <row r="3506" spans="1:13" x14ac:dyDescent="0.25">
      <c r="A3506" s="24"/>
      <c r="B3506" s="25"/>
      <c r="C3506" s="25"/>
      <c r="D3506" s="25"/>
      <c r="E3506" s="25"/>
      <c r="F3506" s="26"/>
      <c r="G3506" s="25"/>
      <c r="H3506" s="27"/>
      <c r="I3506" s="17"/>
      <c r="J3506" s="19"/>
      <c r="K3506" s="138">
        <v>4.05</v>
      </c>
      <c r="L3506" s="139"/>
      <c r="M3506" s="21">
        <f>K3506*I3496*12</f>
        <v>10959.3</v>
      </c>
    </row>
    <row r="3507" spans="1:13" x14ac:dyDescent="0.25">
      <c r="A3507" s="128" t="s">
        <v>28</v>
      </c>
      <c r="B3507" s="129"/>
      <c r="C3507" s="129"/>
      <c r="D3507" s="129"/>
      <c r="E3507" s="129"/>
      <c r="F3507" s="129"/>
      <c r="G3507" s="129"/>
      <c r="H3507" s="130"/>
      <c r="I3507" s="2" t="s">
        <v>29</v>
      </c>
      <c r="J3507" s="13"/>
      <c r="K3507" s="2"/>
      <c r="L3507" s="13"/>
      <c r="M3507" s="23"/>
    </row>
    <row r="3508" spans="1:13" x14ac:dyDescent="0.25">
      <c r="A3508" s="12"/>
      <c r="B3508" s="2"/>
      <c r="C3508" s="2"/>
      <c r="D3508" s="2"/>
      <c r="E3508" s="2"/>
      <c r="F3508" s="2"/>
      <c r="G3508" s="2"/>
      <c r="H3508" s="13"/>
      <c r="I3508" s="2" t="s">
        <v>30</v>
      </c>
      <c r="J3508" s="13"/>
      <c r="K3508" s="2"/>
      <c r="L3508" s="13"/>
      <c r="M3508" s="23"/>
    </row>
    <row r="3509" spans="1:13" x14ac:dyDescent="0.25">
      <c r="A3509" s="12"/>
      <c r="B3509" s="2"/>
      <c r="C3509" s="2"/>
      <c r="D3509" s="2"/>
      <c r="E3509" s="2"/>
      <c r="F3509" s="2"/>
      <c r="G3509" s="2"/>
      <c r="H3509" s="13"/>
      <c r="I3509" s="2" t="s">
        <v>31</v>
      </c>
      <c r="J3509" s="13"/>
      <c r="K3509" s="108">
        <v>1.1200000000000001</v>
      </c>
      <c r="L3509" s="109"/>
      <c r="M3509" s="23">
        <f>K3509*12*I3496</f>
        <v>3030.7200000000003</v>
      </c>
    </row>
    <row r="3510" spans="1:13" x14ac:dyDescent="0.25">
      <c r="A3510" s="12"/>
      <c r="B3510" s="2"/>
      <c r="C3510" s="2"/>
      <c r="D3510" s="2"/>
      <c r="E3510" s="2"/>
      <c r="F3510" s="2"/>
      <c r="G3510" s="2"/>
      <c r="H3510" s="13"/>
      <c r="I3510" s="2" t="s">
        <v>32</v>
      </c>
      <c r="J3510" s="13"/>
      <c r="K3510" s="2"/>
      <c r="L3510" s="13"/>
      <c r="M3510" s="23"/>
    </row>
    <row r="3511" spans="1:13" x14ac:dyDescent="0.25">
      <c r="A3511" s="17"/>
      <c r="B3511" s="18"/>
      <c r="C3511" s="18"/>
      <c r="D3511" s="18"/>
      <c r="E3511" s="18"/>
      <c r="F3511" s="18"/>
      <c r="G3511" s="18"/>
      <c r="H3511" s="19"/>
      <c r="I3511" s="18" t="s">
        <v>33</v>
      </c>
      <c r="J3511" s="19"/>
      <c r="K3511" s="18"/>
      <c r="L3511" s="19"/>
      <c r="M3511" s="21"/>
    </row>
    <row r="3512" spans="1:13" x14ac:dyDescent="0.25">
      <c r="A3512" s="131" t="s">
        <v>74</v>
      </c>
      <c r="B3512" s="132"/>
      <c r="C3512" s="132"/>
      <c r="D3512" s="132"/>
      <c r="E3512" s="132"/>
      <c r="F3512" s="132"/>
      <c r="G3512" s="132"/>
      <c r="H3512" s="133"/>
      <c r="I3512" s="52"/>
      <c r="J3512" s="13"/>
      <c r="K3512" s="149">
        <f>K3513+K3519</f>
        <v>1.8900000000000001</v>
      </c>
      <c r="L3512" s="150"/>
      <c r="M3512" s="53">
        <f>M3513+M3519</f>
        <v>5114.34</v>
      </c>
    </row>
    <row r="3513" spans="1:13" x14ac:dyDescent="0.25">
      <c r="A3513" s="114" t="s">
        <v>75</v>
      </c>
      <c r="B3513" s="115"/>
      <c r="C3513" s="115"/>
      <c r="D3513" s="115"/>
      <c r="E3513" s="115"/>
      <c r="F3513" s="115"/>
      <c r="G3513" s="115"/>
      <c r="H3513" s="116"/>
      <c r="J3513" s="13"/>
      <c r="K3513" s="108">
        <f>K3514+K3515+K3516+K3518</f>
        <v>1.1100000000000001</v>
      </c>
      <c r="L3513" s="109"/>
      <c r="M3513" s="46">
        <f>M3514+M3515+M3516+M3518</f>
        <v>3003.66</v>
      </c>
    </row>
    <row r="3514" spans="1:13" x14ac:dyDescent="0.25">
      <c r="A3514" s="12" t="s">
        <v>76</v>
      </c>
      <c r="H3514" s="13"/>
      <c r="I3514" t="s">
        <v>77</v>
      </c>
      <c r="J3514" s="13"/>
      <c r="K3514" s="112">
        <v>0.81</v>
      </c>
      <c r="L3514" s="113"/>
      <c r="M3514" s="23">
        <f>K3514*12*I3496</f>
        <v>2191.86</v>
      </c>
    </row>
    <row r="3515" spans="1:13" x14ac:dyDescent="0.25">
      <c r="A3515" s="12" t="s">
        <v>78</v>
      </c>
      <c r="H3515" s="13"/>
      <c r="I3515" t="s">
        <v>79</v>
      </c>
      <c r="J3515" s="13"/>
      <c r="K3515" s="112">
        <v>0.18</v>
      </c>
      <c r="L3515" s="113"/>
      <c r="M3515" s="23">
        <f>K3515*12*I3496</f>
        <v>487.08000000000004</v>
      </c>
    </row>
    <row r="3516" spans="1:13" x14ac:dyDescent="0.25">
      <c r="A3516" s="12" t="s">
        <v>80</v>
      </c>
      <c r="H3516" s="13"/>
      <c r="I3516" t="s">
        <v>81</v>
      </c>
      <c r="J3516" s="13"/>
      <c r="K3516" s="112">
        <v>0.08</v>
      </c>
      <c r="L3516" s="113"/>
      <c r="M3516" s="23">
        <f>K3516*12*I3496</f>
        <v>216.48</v>
      </c>
    </row>
    <row r="3517" spans="1:13" x14ac:dyDescent="0.25">
      <c r="A3517" s="12" t="s">
        <v>82</v>
      </c>
      <c r="H3517" s="13"/>
      <c r="J3517" s="13"/>
      <c r="L3517" s="13"/>
      <c r="M3517" s="23"/>
    </row>
    <row r="3518" spans="1:13" x14ac:dyDescent="0.25">
      <c r="A3518" s="12" t="s">
        <v>83</v>
      </c>
      <c r="H3518" s="13"/>
      <c r="I3518" t="s">
        <v>84</v>
      </c>
      <c r="J3518" s="13"/>
      <c r="K3518" s="112">
        <v>0.04</v>
      </c>
      <c r="L3518" s="113"/>
      <c r="M3518" s="23">
        <f>K3518*12*I3496</f>
        <v>108.24</v>
      </c>
    </row>
    <row r="3519" spans="1:13" x14ac:dyDescent="0.25">
      <c r="A3519" s="114" t="s">
        <v>85</v>
      </c>
      <c r="B3519" s="115"/>
      <c r="C3519" s="115"/>
      <c r="D3519" s="115"/>
      <c r="E3519" s="115"/>
      <c r="F3519" s="115"/>
      <c r="G3519" s="115"/>
      <c r="H3519" s="116"/>
      <c r="J3519" s="13"/>
      <c r="K3519" s="108">
        <f>K3520+K3521+K3522</f>
        <v>0.78</v>
      </c>
      <c r="L3519" s="109"/>
      <c r="M3519" s="46">
        <f>M3520+M3521+M3522</f>
        <v>2110.6799999999998</v>
      </c>
    </row>
    <row r="3520" spans="1:13" x14ac:dyDescent="0.25">
      <c r="A3520" s="12" t="s">
        <v>86</v>
      </c>
      <c r="H3520" s="13"/>
      <c r="I3520" t="s">
        <v>81</v>
      </c>
      <c r="J3520" s="13"/>
      <c r="K3520" s="112">
        <v>0.28000000000000003</v>
      </c>
      <c r="L3520" s="113"/>
      <c r="M3520" s="23">
        <f>K3520*12*I3496</f>
        <v>757.68000000000006</v>
      </c>
    </row>
    <row r="3521" spans="1:13" x14ac:dyDescent="0.25">
      <c r="A3521" s="12" t="s">
        <v>87</v>
      </c>
      <c r="H3521" s="13"/>
      <c r="I3521" t="s">
        <v>77</v>
      </c>
      <c r="J3521" s="13"/>
      <c r="K3521" s="112">
        <v>0.46</v>
      </c>
      <c r="L3521" s="113"/>
      <c r="M3521" s="23">
        <f>K3521*12*I3496</f>
        <v>1244.76</v>
      </c>
    </row>
    <row r="3522" spans="1:13" x14ac:dyDescent="0.25">
      <c r="A3522" s="12" t="s">
        <v>88</v>
      </c>
      <c r="H3522" s="13"/>
      <c r="I3522" t="s">
        <v>81</v>
      </c>
      <c r="J3522" s="13"/>
      <c r="K3522" s="138">
        <v>0.04</v>
      </c>
      <c r="L3522" s="139"/>
      <c r="M3522" s="21">
        <f>K3522*12*I3496</f>
        <v>108.24</v>
      </c>
    </row>
    <row r="3523" spans="1:13" ht="15.75" x14ac:dyDescent="0.25">
      <c r="A3523" s="85" t="s">
        <v>36</v>
      </c>
      <c r="B3523" s="86"/>
      <c r="C3523" s="86"/>
      <c r="D3523" s="86"/>
      <c r="E3523" s="86"/>
      <c r="F3523" s="86"/>
      <c r="G3523" s="86"/>
      <c r="H3523" s="87"/>
      <c r="I3523" s="34"/>
      <c r="J3523" s="32"/>
      <c r="K3523" s="88">
        <f>K3524+K3525+K3527+K3529+K3530</f>
        <v>2.13</v>
      </c>
      <c r="L3523" s="89"/>
      <c r="M3523" s="35">
        <f>M3524+M3525+M3527+M3529+M3530</f>
        <v>5763.78</v>
      </c>
    </row>
    <row r="3524" spans="1:13" x14ac:dyDescent="0.25">
      <c r="A3524" s="36" t="s">
        <v>89</v>
      </c>
      <c r="B3524" s="37"/>
      <c r="C3524" s="38"/>
      <c r="D3524" s="38"/>
      <c r="E3524" s="38"/>
      <c r="F3524" s="38"/>
      <c r="G3524" s="38"/>
      <c r="H3524" s="13"/>
      <c r="I3524" s="95" t="s">
        <v>38</v>
      </c>
      <c r="J3524" s="96"/>
      <c r="K3524" s="117">
        <v>0.56999999999999995</v>
      </c>
      <c r="L3524" s="118"/>
      <c r="M3524" s="23">
        <f>K3524*12*I3496</f>
        <v>1542.42</v>
      </c>
    </row>
    <row r="3525" spans="1:13" x14ac:dyDescent="0.25">
      <c r="A3525" s="36" t="s">
        <v>39</v>
      </c>
      <c r="B3525" s="37"/>
      <c r="C3525" s="38"/>
      <c r="D3525" s="38"/>
      <c r="E3525" s="38"/>
      <c r="F3525" s="38"/>
      <c r="G3525" s="38"/>
      <c r="H3525" s="13"/>
      <c r="I3525" s="95" t="s">
        <v>90</v>
      </c>
      <c r="J3525" s="96"/>
      <c r="K3525" s="97">
        <v>1.35</v>
      </c>
      <c r="L3525" s="98"/>
      <c r="M3525" s="23">
        <f>K3525*12*I3496</f>
        <v>3653.1000000000008</v>
      </c>
    </row>
    <row r="3526" spans="1:13" x14ac:dyDescent="0.25">
      <c r="A3526" s="36" t="s">
        <v>41</v>
      </c>
      <c r="B3526" s="37"/>
      <c r="C3526" s="38"/>
      <c r="D3526" s="38"/>
      <c r="E3526" s="38"/>
      <c r="F3526" s="38"/>
      <c r="G3526" s="38"/>
      <c r="H3526" s="13"/>
      <c r="I3526" s="39"/>
      <c r="J3526" s="15"/>
      <c r="K3526" s="40"/>
      <c r="L3526" s="41"/>
      <c r="M3526" s="23"/>
    </row>
    <row r="3527" spans="1:13" x14ac:dyDescent="0.25">
      <c r="A3527" s="36" t="s">
        <v>42</v>
      </c>
      <c r="B3527" s="37"/>
      <c r="C3527" s="38"/>
      <c r="D3527" s="38"/>
      <c r="E3527" s="38"/>
      <c r="F3527" s="38"/>
      <c r="G3527" s="38"/>
      <c r="H3527" s="13"/>
      <c r="I3527" s="95" t="s">
        <v>43</v>
      </c>
      <c r="J3527" s="96"/>
      <c r="K3527" s="97">
        <v>0.09</v>
      </c>
      <c r="L3527" s="98"/>
      <c r="M3527" s="23">
        <f>K3527*12*I3496</f>
        <v>243.54000000000002</v>
      </c>
    </row>
    <row r="3528" spans="1:13" x14ac:dyDescent="0.25">
      <c r="A3528" s="36" t="s">
        <v>44</v>
      </c>
      <c r="B3528" s="37"/>
      <c r="C3528" s="38"/>
      <c r="D3528" s="38"/>
      <c r="E3528" s="38"/>
      <c r="F3528" s="38"/>
      <c r="G3528" s="38"/>
      <c r="H3528" s="13"/>
      <c r="I3528" s="39"/>
      <c r="J3528" s="15"/>
      <c r="K3528" s="40"/>
      <c r="L3528" s="41"/>
      <c r="M3528" s="23"/>
    </row>
    <row r="3529" spans="1:13" x14ac:dyDescent="0.25">
      <c r="A3529" s="36" t="s">
        <v>45</v>
      </c>
      <c r="B3529" s="37"/>
      <c r="C3529" s="38"/>
      <c r="D3529" s="38"/>
      <c r="E3529" s="38"/>
      <c r="F3529" s="38"/>
      <c r="G3529" s="38"/>
      <c r="H3529" s="13"/>
      <c r="I3529" s="95" t="s">
        <v>43</v>
      </c>
      <c r="J3529" s="96"/>
      <c r="K3529" s="97">
        <v>0.06</v>
      </c>
      <c r="L3529" s="98"/>
      <c r="M3529" s="23">
        <f>K3529*12*I3496</f>
        <v>162.35999999999999</v>
      </c>
    </row>
    <row r="3530" spans="1:13" x14ac:dyDescent="0.25">
      <c r="A3530" s="42" t="s">
        <v>112</v>
      </c>
      <c r="B3530" s="37"/>
      <c r="C3530" s="38"/>
      <c r="D3530" s="38"/>
      <c r="E3530" s="38"/>
      <c r="F3530" s="38"/>
      <c r="G3530" s="38"/>
      <c r="H3530" s="13"/>
      <c r="I3530" s="95" t="s">
        <v>46</v>
      </c>
      <c r="J3530" s="96"/>
      <c r="K3530" s="99">
        <v>0.06</v>
      </c>
      <c r="L3530" s="100"/>
      <c r="M3530" s="21">
        <f>K3530*12*I3496</f>
        <v>162.35999999999999</v>
      </c>
    </row>
    <row r="3531" spans="1:13" ht="15.75" x14ac:dyDescent="0.25">
      <c r="A3531" s="85" t="s">
        <v>50</v>
      </c>
      <c r="B3531" s="86"/>
      <c r="C3531" s="86"/>
      <c r="D3531" s="86"/>
      <c r="E3531" s="86"/>
      <c r="F3531" s="86"/>
      <c r="G3531" s="86"/>
      <c r="H3531" s="87"/>
      <c r="I3531" s="34"/>
      <c r="J3531" s="32"/>
      <c r="K3531" s="101">
        <v>5.58</v>
      </c>
      <c r="L3531" s="102"/>
      <c r="M3531" s="35">
        <f>K3531*12*I3496</f>
        <v>15099.480000000001</v>
      </c>
    </row>
    <row r="3532" spans="1:13" x14ac:dyDescent="0.25">
      <c r="A3532" s="90" t="s">
        <v>59</v>
      </c>
      <c r="B3532" s="91"/>
      <c r="C3532" s="91"/>
      <c r="D3532" s="91"/>
      <c r="E3532" s="91"/>
      <c r="F3532" s="91"/>
      <c r="G3532" s="91"/>
      <c r="H3532" s="92"/>
      <c r="J3532" s="47"/>
      <c r="K3532" s="88">
        <f>K3502+K3506+K3509+K3512+K3531+K3523</f>
        <v>19.7</v>
      </c>
      <c r="L3532" s="89"/>
      <c r="M3532" s="21">
        <f>M3496+M3509+M3512+M3523+M3531</f>
        <v>53308.200000000004</v>
      </c>
    </row>
    <row r="3533" spans="1:13" x14ac:dyDescent="0.25">
      <c r="A3533" s="90" t="s">
        <v>60</v>
      </c>
      <c r="B3533" s="91"/>
      <c r="C3533" s="91"/>
      <c r="D3533" s="91"/>
      <c r="E3533" s="91"/>
      <c r="F3533" s="91"/>
      <c r="G3533" s="91"/>
      <c r="H3533" s="92"/>
      <c r="I3533" s="34"/>
      <c r="J3533" s="48"/>
      <c r="K3533" s="110">
        <v>15.79</v>
      </c>
      <c r="L3533" s="111"/>
      <c r="M3533" s="21">
        <f>K3533*12*I3496</f>
        <v>42727.74</v>
      </c>
    </row>
    <row r="3534" spans="1:13" ht="15.75" x14ac:dyDescent="0.25">
      <c r="A3534" s="85" t="s">
        <v>61</v>
      </c>
      <c r="B3534" s="86"/>
      <c r="C3534" s="86"/>
      <c r="D3534" s="86"/>
      <c r="E3534" s="86"/>
      <c r="F3534" s="86"/>
      <c r="G3534" s="86"/>
      <c r="H3534" s="87"/>
      <c r="I3534" s="34"/>
      <c r="J3534" s="32"/>
      <c r="K3534" s="88">
        <v>3.45</v>
      </c>
      <c r="L3534" s="89"/>
      <c r="M3534" s="21">
        <f>K3534*12*I3496</f>
        <v>9335.7000000000007</v>
      </c>
    </row>
    <row r="3535" spans="1:13" ht="15.75" x14ac:dyDescent="0.25">
      <c r="A3535" s="85" t="s">
        <v>62</v>
      </c>
      <c r="B3535" s="86"/>
      <c r="C3535" s="86"/>
      <c r="D3535" s="86"/>
      <c r="E3535" s="86"/>
      <c r="F3535" s="86"/>
      <c r="G3535" s="86"/>
      <c r="H3535" s="87"/>
      <c r="I3535" s="34"/>
      <c r="J3535" s="32"/>
      <c r="K3535" s="88">
        <v>0.81</v>
      </c>
      <c r="L3535" s="89"/>
      <c r="M3535" s="21">
        <f>K3535*12*I3496</f>
        <v>2191.86</v>
      </c>
    </row>
    <row r="3536" spans="1:13" ht="15.75" x14ac:dyDescent="0.25">
      <c r="A3536" s="49" t="s">
        <v>107</v>
      </c>
      <c r="B3536" s="50"/>
      <c r="C3536" s="50"/>
      <c r="D3536" s="50"/>
      <c r="E3536" s="50"/>
      <c r="F3536" s="50"/>
      <c r="G3536" s="50"/>
      <c r="H3536" s="51"/>
      <c r="I3536" s="34"/>
      <c r="J3536" s="32"/>
      <c r="K3536" s="88">
        <v>0</v>
      </c>
      <c r="L3536" s="89"/>
      <c r="M3536" s="21">
        <v>0</v>
      </c>
    </row>
    <row r="3537" spans="1:13" ht="15.75" x14ac:dyDescent="0.25">
      <c r="A3537" s="49" t="s">
        <v>63</v>
      </c>
      <c r="B3537" s="50"/>
      <c r="C3537" s="50"/>
      <c r="D3537" s="50"/>
      <c r="E3537" s="50"/>
      <c r="F3537" s="50"/>
      <c r="G3537" s="50"/>
      <c r="H3537" s="51"/>
      <c r="I3537" s="34"/>
      <c r="J3537" s="32"/>
      <c r="K3537" s="88">
        <v>7.0000000000000007E-2</v>
      </c>
      <c r="L3537" s="89"/>
      <c r="M3537" s="21">
        <f>K3537*12*I3496</f>
        <v>189.42000000000002</v>
      </c>
    </row>
    <row r="3538" spans="1:13" ht="15.75" x14ac:dyDescent="0.25">
      <c r="A3538" s="49" t="s">
        <v>64</v>
      </c>
      <c r="B3538" s="50"/>
      <c r="C3538" s="50"/>
      <c r="D3538" s="50"/>
      <c r="E3538" s="50"/>
      <c r="F3538" s="50"/>
      <c r="G3538" s="50"/>
      <c r="H3538" s="51"/>
      <c r="I3538" s="34"/>
      <c r="J3538" s="32"/>
      <c r="K3538" s="88">
        <v>0.18</v>
      </c>
      <c r="L3538" s="89"/>
      <c r="M3538" s="21">
        <f>K3538*12*I3496</f>
        <v>487.08000000000004</v>
      </c>
    </row>
    <row r="3539" spans="1:13" x14ac:dyDescent="0.25">
      <c r="A3539" s="90" t="s">
        <v>65</v>
      </c>
      <c r="B3539" s="91"/>
      <c r="C3539" s="91"/>
      <c r="D3539" s="91"/>
      <c r="E3539" s="91"/>
      <c r="F3539" s="91"/>
      <c r="G3539" s="91"/>
      <c r="H3539" s="92"/>
      <c r="I3539" s="34"/>
      <c r="J3539" s="48"/>
      <c r="K3539" s="88">
        <f>K3532+K3534+K3535+K3533+K3536+K3537+K3538</f>
        <v>40</v>
      </c>
      <c r="L3539" s="89"/>
      <c r="M3539" s="21">
        <f>M3532+M3533+M3534+M3535+M3536+M3537+M3538</f>
        <v>108240</v>
      </c>
    </row>
    <row r="3540" spans="1:13" x14ac:dyDescent="0.25">
      <c r="M3540" s="5"/>
    </row>
    <row r="3541" spans="1:13" x14ac:dyDescent="0.25">
      <c r="A3541" s="119" t="s">
        <v>0</v>
      </c>
      <c r="B3541" s="119"/>
      <c r="C3541" s="119"/>
      <c r="D3541" s="119"/>
      <c r="E3541" s="119"/>
      <c r="F3541" s="119"/>
      <c r="G3541" s="119"/>
      <c r="H3541" s="119"/>
      <c r="I3541" s="119"/>
      <c r="J3541" s="119"/>
      <c r="K3541" s="119"/>
      <c r="L3541" s="119"/>
      <c r="M3541" s="5"/>
    </row>
    <row r="3542" spans="1:13" x14ac:dyDescent="0.25">
      <c r="A3542" s="120" t="s">
        <v>1</v>
      </c>
      <c r="B3542" s="120"/>
      <c r="C3542" s="120"/>
      <c r="D3542" s="120"/>
      <c r="E3542" s="120"/>
      <c r="F3542" s="120"/>
      <c r="G3542" s="120"/>
      <c r="H3542" s="120"/>
      <c r="I3542" s="120"/>
      <c r="J3542" s="120"/>
      <c r="K3542" s="120"/>
      <c r="L3542" s="120"/>
      <c r="M3542" s="120"/>
    </row>
    <row r="3543" spans="1:13" x14ac:dyDescent="0.25">
      <c r="A3543" s="121" t="s">
        <v>172</v>
      </c>
      <c r="B3543" s="121"/>
      <c r="C3543" s="121"/>
      <c r="D3543" s="121"/>
      <c r="E3543" s="121"/>
      <c r="F3543" s="121"/>
      <c r="G3543" s="121"/>
      <c r="H3543" s="121"/>
      <c r="I3543" s="121"/>
      <c r="J3543" s="121"/>
      <c r="K3543" s="121"/>
      <c r="L3543" s="121"/>
      <c r="M3543" s="121"/>
    </row>
    <row r="3544" spans="1:13" x14ac:dyDescent="0.25">
      <c r="A3544" s="6"/>
      <c r="B3544" s="7"/>
      <c r="C3544" s="7" t="s">
        <v>3</v>
      </c>
      <c r="D3544" s="7"/>
      <c r="E3544" s="7"/>
      <c r="F3544" s="7"/>
      <c r="G3544" s="7"/>
      <c r="H3544" s="8"/>
      <c r="I3544" s="7" t="s">
        <v>4</v>
      </c>
      <c r="J3544" s="8"/>
      <c r="K3544" s="9" t="s">
        <v>5</v>
      </c>
      <c r="L3544" s="10"/>
      <c r="M3544" s="11"/>
    </row>
    <row r="3545" spans="1:13" x14ac:dyDescent="0.25">
      <c r="A3545" s="12"/>
      <c r="B3545" s="2"/>
      <c r="C3545" s="2"/>
      <c r="D3545" s="2"/>
      <c r="E3545" s="2"/>
      <c r="F3545" s="2"/>
      <c r="G3545" s="2"/>
      <c r="H3545" s="13"/>
      <c r="I3545" s="2"/>
      <c r="J3545" s="13"/>
      <c r="K3545" s="14" t="s">
        <v>7</v>
      </c>
      <c r="L3545" s="15"/>
      <c r="M3545" s="16" t="s">
        <v>8</v>
      </c>
    </row>
    <row r="3546" spans="1:13" x14ac:dyDescent="0.25">
      <c r="A3546" s="17"/>
      <c r="B3546" s="18"/>
      <c r="C3546" s="18"/>
      <c r="D3546" s="18"/>
      <c r="E3546" s="18"/>
      <c r="F3546" s="18"/>
      <c r="G3546" s="18"/>
      <c r="H3546" s="19"/>
      <c r="I3546" s="122" t="s">
        <v>9</v>
      </c>
      <c r="J3546" s="123"/>
      <c r="K3546" s="18" t="s">
        <v>10</v>
      </c>
      <c r="L3546" s="19"/>
      <c r="M3546" s="20" t="s">
        <v>11</v>
      </c>
    </row>
    <row r="3547" spans="1:13" x14ac:dyDescent="0.25">
      <c r="A3547" s="90"/>
      <c r="B3547" s="91"/>
      <c r="C3547" s="91"/>
      <c r="D3547" s="91"/>
      <c r="E3547" s="91"/>
      <c r="F3547" s="91"/>
      <c r="G3547" s="91"/>
      <c r="H3547" s="92"/>
      <c r="I3547" s="124">
        <v>348.5</v>
      </c>
      <c r="J3547" s="125"/>
      <c r="K3547" s="126">
        <f>K3553+K3557</f>
        <v>8.98</v>
      </c>
      <c r="L3547" s="145"/>
      <c r="M3547" s="21">
        <f>M3553+M3557</f>
        <v>37554.36</v>
      </c>
    </row>
    <row r="3548" spans="1:13" x14ac:dyDescent="0.25">
      <c r="A3548" s="22" t="s">
        <v>13</v>
      </c>
      <c r="F3548" s="2"/>
      <c r="H3548" s="13"/>
      <c r="J3548" s="13"/>
      <c r="L3548" s="13"/>
      <c r="M3548" s="23"/>
    </row>
    <row r="3549" spans="1:13" x14ac:dyDescent="0.25">
      <c r="A3549" s="22" t="s">
        <v>14</v>
      </c>
      <c r="F3549" s="2"/>
      <c r="H3549" s="13"/>
      <c r="J3549" s="13"/>
      <c r="L3549" s="13"/>
      <c r="M3549" s="23"/>
    </row>
    <row r="3550" spans="1:13" x14ac:dyDescent="0.25">
      <c r="A3550" s="24" t="s">
        <v>15</v>
      </c>
      <c r="B3550" s="25"/>
      <c r="C3550" s="25"/>
      <c r="D3550" s="25"/>
      <c r="E3550" s="25"/>
      <c r="F3550" s="26"/>
      <c r="G3550" s="25"/>
      <c r="H3550" s="27"/>
      <c r="J3550" s="13"/>
      <c r="L3550" s="13"/>
      <c r="M3550" s="23"/>
    </row>
    <row r="3551" spans="1:13" x14ac:dyDescent="0.25">
      <c r="A3551" s="24" t="s">
        <v>16</v>
      </c>
      <c r="B3551" s="25"/>
      <c r="C3551" s="25"/>
      <c r="D3551" s="25"/>
      <c r="E3551" s="25"/>
      <c r="F3551" s="26"/>
      <c r="G3551" s="25"/>
      <c r="H3551" s="27"/>
      <c r="J3551" s="13"/>
      <c r="L3551" s="13"/>
      <c r="M3551" s="23"/>
    </row>
    <row r="3552" spans="1:13" x14ac:dyDescent="0.25">
      <c r="A3552" s="24" t="s">
        <v>68</v>
      </c>
      <c r="B3552" s="25"/>
      <c r="C3552" s="25"/>
      <c r="D3552" s="25"/>
      <c r="E3552" s="25"/>
      <c r="F3552" s="26"/>
      <c r="G3552" s="25"/>
      <c r="H3552" s="27"/>
      <c r="J3552" s="13"/>
      <c r="L3552" s="13"/>
      <c r="M3552" s="23"/>
    </row>
    <row r="3553" spans="1:13" x14ac:dyDescent="0.25">
      <c r="A3553" s="24"/>
      <c r="B3553" s="25"/>
      <c r="C3553" s="25"/>
      <c r="D3553" s="25"/>
      <c r="E3553" s="25"/>
      <c r="F3553" s="26"/>
      <c r="G3553" s="25"/>
      <c r="H3553" s="27"/>
      <c r="J3553" s="13"/>
      <c r="K3553" s="112">
        <v>4.93</v>
      </c>
      <c r="L3553" s="113"/>
      <c r="M3553" s="23">
        <f>K3553*I3547*12</f>
        <v>20617.259999999998</v>
      </c>
    </row>
    <row r="3554" spans="1:13" x14ac:dyDescent="0.25">
      <c r="A3554" s="22" t="s">
        <v>22</v>
      </c>
      <c r="B3554" s="25"/>
      <c r="C3554" s="25"/>
      <c r="D3554" s="25"/>
      <c r="E3554" s="25"/>
      <c r="F3554" s="26"/>
      <c r="G3554" s="25"/>
      <c r="H3554" s="27"/>
      <c r="J3554" s="13"/>
      <c r="L3554" s="13"/>
      <c r="M3554" s="23"/>
    </row>
    <row r="3555" spans="1:13" x14ac:dyDescent="0.25">
      <c r="A3555" s="24" t="s">
        <v>23</v>
      </c>
      <c r="B3555" s="25"/>
      <c r="C3555" s="25"/>
      <c r="D3555" s="25"/>
      <c r="E3555" s="25"/>
      <c r="F3555" s="26"/>
      <c r="G3555" s="25"/>
      <c r="H3555" s="27"/>
      <c r="J3555" s="13"/>
      <c r="L3555" s="13"/>
      <c r="M3555" s="23"/>
    </row>
    <row r="3556" spans="1:13" x14ac:dyDescent="0.25">
      <c r="A3556" s="24" t="s">
        <v>69</v>
      </c>
      <c r="B3556" s="25"/>
      <c r="C3556" s="25"/>
      <c r="D3556" s="25"/>
      <c r="E3556" s="25"/>
      <c r="F3556" s="26"/>
      <c r="G3556" s="25"/>
      <c r="H3556" s="27"/>
      <c r="J3556" s="13"/>
      <c r="L3556" s="13"/>
      <c r="M3556" s="23"/>
    </row>
    <row r="3557" spans="1:13" x14ac:dyDescent="0.25">
      <c r="A3557" s="24"/>
      <c r="B3557" s="25"/>
      <c r="C3557" s="25"/>
      <c r="D3557" s="25"/>
      <c r="E3557" s="25"/>
      <c r="F3557" s="26"/>
      <c r="G3557" s="25"/>
      <c r="H3557" s="27"/>
      <c r="I3557" s="12"/>
      <c r="J3557" s="13"/>
      <c r="K3557" s="112">
        <v>4.05</v>
      </c>
      <c r="L3557" s="113"/>
      <c r="M3557" s="23">
        <f>K3557*I3547*12</f>
        <v>16937.099999999999</v>
      </c>
    </row>
    <row r="3558" spans="1:13" x14ac:dyDescent="0.25">
      <c r="A3558" s="90" t="s">
        <v>34</v>
      </c>
      <c r="B3558" s="91"/>
      <c r="C3558" s="91"/>
      <c r="D3558" s="91"/>
      <c r="E3558" s="91"/>
      <c r="F3558" s="91"/>
      <c r="G3558" s="91"/>
      <c r="H3558" s="92"/>
      <c r="I3558" s="34" t="s">
        <v>46</v>
      </c>
      <c r="J3558" s="32"/>
      <c r="K3558" s="101">
        <v>1.45</v>
      </c>
      <c r="L3558" s="102"/>
      <c r="M3558" s="35">
        <f>K3558*12*I3547</f>
        <v>6063.9</v>
      </c>
    </row>
    <row r="3559" spans="1:13" x14ac:dyDescent="0.25">
      <c r="A3559" s="162" t="s">
        <v>28</v>
      </c>
      <c r="B3559" s="163"/>
      <c r="C3559" s="163"/>
      <c r="D3559" s="163"/>
      <c r="E3559" s="163"/>
      <c r="F3559" s="163"/>
      <c r="G3559" s="163"/>
      <c r="H3559" s="151"/>
      <c r="I3559" s="2" t="s">
        <v>29</v>
      </c>
      <c r="J3559" s="13"/>
      <c r="K3559" s="2"/>
      <c r="L3559" s="13"/>
      <c r="M3559" s="23"/>
    </row>
    <row r="3560" spans="1:13" x14ac:dyDescent="0.25">
      <c r="A3560" s="12"/>
      <c r="B3560" s="2"/>
      <c r="C3560" s="2"/>
      <c r="D3560" s="2"/>
      <c r="E3560" s="2"/>
      <c r="F3560" s="2"/>
      <c r="G3560" s="2"/>
      <c r="H3560" s="13"/>
      <c r="I3560" s="2" t="s">
        <v>30</v>
      </c>
      <c r="J3560" s="13"/>
      <c r="K3560" s="2"/>
      <c r="L3560" s="13"/>
      <c r="M3560" s="23"/>
    </row>
    <row r="3561" spans="1:13" x14ac:dyDescent="0.25">
      <c r="A3561" s="12"/>
      <c r="B3561" s="2"/>
      <c r="C3561" s="2"/>
      <c r="D3561" s="2"/>
      <c r="E3561" s="2"/>
      <c r="F3561" s="2"/>
      <c r="G3561" s="2"/>
      <c r="H3561" s="13"/>
      <c r="I3561" s="2" t="s">
        <v>31</v>
      </c>
      <c r="J3561" s="13"/>
      <c r="K3561" s="108">
        <v>1.1200000000000001</v>
      </c>
      <c r="L3561" s="109"/>
      <c r="M3561" s="23">
        <f>K3561*12*I3547</f>
        <v>4683.84</v>
      </c>
    </row>
    <row r="3562" spans="1:13" x14ac:dyDescent="0.25">
      <c r="A3562" s="12"/>
      <c r="B3562" s="2"/>
      <c r="C3562" s="2"/>
      <c r="D3562" s="2"/>
      <c r="E3562" s="2"/>
      <c r="F3562" s="2"/>
      <c r="G3562" s="2"/>
      <c r="H3562" s="13"/>
      <c r="I3562" s="2" t="s">
        <v>32</v>
      </c>
      <c r="J3562" s="13"/>
      <c r="K3562" s="2"/>
      <c r="L3562" s="13"/>
      <c r="M3562" s="23"/>
    </row>
    <row r="3563" spans="1:13" x14ac:dyDescent="0.25">
      <c r="A3563" s="17"/>
      <c r="B3563" s="18"/>
      <c r="C3563" s="18"/>
      <c r="D3563" s="18"/>
      <c r="E3563" s="18"/>
      <c r="F3563" s="18"/>
      <c r="G3563" s="18"/>
      <c r="H3563" s="19"/>
      <c r="I3563" s="18" t="s">
        <v>33</v>
      </c>
      <c r="J3563" s="19"/>
      <c r="K3563" s="18"/>
      <c r="L3563" s="19"/>
      <c r="M3563" s="21"/>
    </row>
    <row r="3564" spans="1:13" x14ac:dyDescent="0.25">
      <c r="A3564" s="131" t="s">
        <v>74</v>
      </c>
      <c r="B3564" s="132"/>
      <c r="C3564" s="132"/>
      <c r="D3564" s="132"/>
      <c r="E3564" s="132"/>
      <c r="F3564" s="132"/>
      <c r="G3564" s="132"/>
      <c r="H3564" s="133"/>
      <c r="I3564" s="52"/>
      <c r="J3564" s="13"/>
      <c r="K3564" s="149">
        <f>K3565+K3571</f>
        <v>1.8900000000000001</v>
      </c>
      <c r="L3564" s="150"/>
      <c r="M3564" s="53">
        <f>M3565+M3571</f>
        <v>7903.9800000000014</v>
      </c>
    </row>
    <row r="3565" spans="1:13" x14ac:dyDescent="0.25">
      <c r="A3565" s="114" t="s">
        <v>75</v>
      </c>
      <c r="B3565" s="115"/>
      <c r="C3565" s="115"/>
      <c r="D3565" s="115"/>
      <c r="E3565" s="115"/>
      <c r="F3565" s="115"/>
      <c r="G3565" s="115"/>
      <c r="H3565" s="116"/>
      <c r="J3565" s="13"/>
      <c r="K3565" s="108">
        <f>K3566+K3567+K3568+K3570</f>
        <v>1.1100000000000001</v>
      </c>
      <c r="L3565" s="109"/>
      <c r="M3565" s="46">
        <f>M3566+M3567+M3568+M3570</f>
        <v>4642.0200000000004</v>
      </c>
    </row>
    <row r="3566" spans="1:13" x14ac:dyDescent="0.25">
      <c r="A3566" s="12" t="s">
        <v>76</v>
      </c>
      <c r="H3566" s="13"/>
      <c r="I3566" t="s">
        <v>77</v>
      </c>
      <c r="J3566" s="13"/>
      <c r="K3566" s="112">
        <v>0.81</v>
      </c>
      <c r="L3566" s="113"/>
      <c r="M3566" s="23">
        <f>K3566*12*I3547</f>
        <v>3387.42</v>
      </c>
    </row>
    <row r="3567" spans="1:13" x14ac:dyDescent="0.25">
      <c r="A3567" s="12" t="s">
        <v>78</v>
      </c>
      <c r="H3567" s="13"/>
      <c r="I3567" t="s">
        <v>79</v>
      </c>
      <c r="J3567" s="13"/>
      <c r="K3567" s="112">
        <v>0.18</v>
      </c>
      <c r="L3567" s="113"/>
      <c r="M3567" s="23">
        <f>K3567*12*I3547</f>
        <v>752.7600000000001</v>
      </c>
    </row>
    <row r="3568" spans="1:13" x14ac:dyDescent="0.25">
      <c r="A3568" s="12" t="s">
        <v>80</v>
      </c>
      <c r="H3568" s="13"/>
      <c r="I3568" t="s">
        <v>81</v>
      </c>
      <c r="J3568" s="13"/>
      <c r="K3568" s="112">
        <v>0.08</v>
      </c>
      <c r="L3568" s="113"/>
      <c r="M3568" s="23">
        <f>K3568*12*I3547</f>
        <v>334.56</v>
      </c>
    </row>
    <row r="3569" spans="1:13" x14ac:dyDescent="0.25">
      <c r="A3569" s="12" t="s">
        <v>82</v>
      </c>
      <c r="H3569" s="13"/>
      <c r="J3569" s="13"/>
      <c r="L3569" s="13"/>
      <c r="M3569" s="23"/>
    </row>
    <row r="3570" spans="1:13" x14ac:dyDescent="0.25">
      <c r="A3570" s="12" t="s">
        <v>83</v>
      </c>
      <c r="H3570" s="13"/>
      <c r="I3570" t="s">
        <v>84</v>
      </c>
      <c r="J3570" s="13"/>
      <c r="K3570" s="112">
        <v>0.04</v>
      </c>
      <c r="L3570" s="113"/>
      <c r="M3570" s="23">
        <f>K3570*12*I3547</f>
        <v>167.28</v>
      </c>
    </row>
    <row r="3571" spans="1:13" x14ac:dyDescent="0.25">
      <c r="A3571" s="114" t="s">
        <v>85</v>
      </c>
      <c r="B3571" s="115"/>
      <c r="C3571" s="115"/>
      <c r="D3571" s="115"/>
      <c r="E3571" s="115"/>
      <c r="F3571" s="115"/>
      <c r="G3571" s="115"/>
      <c r="H3571" s="116"/>
      <c r="J3571" s="13"/>
      <c r="K3571" s="108">
        <f>K3572+K3573+K3574</f>
        <v>0.78</v>
      </c>
      <c r="L3571" s="109"/>
      <c r="M3571" s="46">
        <f>M3572+M3573+M3574</f>
        <v>3261.9600000000005</v>
      </c>
    </row>
    <row r="3572" spans="1:13" x14ac:dyDescent="0.25">
      <c r="A3572" s="12" t="s">
        <v>86</v>
      </c>
      <c r="H3572" s="13"/>
      <c r="I3572" t="s">
        <v>81</v>
      </c>
      <c r="J3572" s="13"/>
      <c r="K3572" s="112">
        <v>0.28000000000000003</v>
      </c>
      <c r="L3572" s="113"/>
      <c r="M3572" s="23">
        <f>K3572*12*I3547</f>
        <v>1170.96</v>
      </c>
    </row>
    <row r="3573" spans="1:13" x14ac:dyDescent="0.25">
      <c r="A3573" s="12" t="s">
        <v>87</v>
      </c>
      <c r="H3573" s="13"/>
      <c r="I3573" t="s">
        <v>35</v>
      </c>
      <c r="J3573" s="13"/>
      <c r="K3573" s="112">
        <v>0.46</v>
      </c>
      <c r="L3573" s="113"/>
      <c r="M3573" s="23">
        <f>K3573*12*I3547</f>
        <v>1923.7200000000003</v>
      </c>
    </row>
    <row r="3574" spans="1:13" x14ac:dyDescent="0.25">
      <c r="A3574" s="12" t="s">
        <v>88</v>
      </c>
      <c r="H3574" s="13"/>
      <c r="I3574" t="s">
        <v>81</v>
      </c>
      <c r="J3574" s="13"/>
      <c r="K3574" s="138">
        <v>0.04</v>
      </c>
      <c r="L3574" s="139"/>
      <c r="M3574" s="21">
        <f>K3574*12*I3547</f>
        <v>167.28</v>
      </c>
    </row>
    <row r="3575" spans="1:13" ht="15.75" x14ac:dyDescent="0.25">
      <c r="A3575" s="85" t="s">
        <v>36</v>
      </c>
      <c r="B3575" s="86"/>
      <c r="C3575" s="86"/>
      <c r="D3575" s="86"/>
      <c r="E3575" s="86"/>
      <c r="F3575" s="86"/>
      <c r="G3575" s="86"/>
      <c r="H3575" s="87"/>
      <c r="I3575" s="34"/>
      <c r="J3575" s="32"/>
      <c r="K3575" s="88">
        <f>K3576+K3577+K3579+K3581+K3582</f>
        <v>2.13</v>
      </c>
      <c r="L3575" s="89"/>
      <c r="M3575" s="35">
        <f>M3576+M3577+M3579+M3581+M3582</f>
        <v>8907.66</v>
      </c>
    </row>
    <row r="3576" spans="1:13" x14ac:dyDescent="0.25">
      <c r="A3576" s="36" t="s">
        <v>89</v>
      </c>
      <c r="B3576" s="37"/>
      <c r="C3576" s="38"/>
      <c r="D3576" s="38"/>
      <c r="E3576" s="38"/>
      <c r="F3576" s="38"/>
      <c r="G3576" s="38"/>
      <c r="H3576" s="13"/>
      <c r="I3576" s="95" t="s">
        <v>38</v>
      </c>
      <c r="J3576" s="96"/>
      <c r="K3576" s="117">
        <v>0.56999999999999995</v>
      </c>
      <c r="L3576" s="118"/>
      <c r="M3576" s="23">
        <f>K3576*12*I3547</f>
        <v>2383.7399999999998</v>
      </c>
    </row>
    <row r="3577" spans="1:13" x14ac:dyDescent="0.25">
      <c r="A3577" s="36" t="s">
        <v>39</v>
      </c>
      <c r="B3577" s="37"/>
      <c r="C3577" s="38"/>
      <c r="D3577" s="38"/>
      <c r="E3577" s="38"/>
      <c r="F3577" s="38"/>
      <c r="G3577" s="38"/>
      <c r="H3577" s="13"/>
      <c r="I3577" s="95" t="s">
        <v>90</v>
      </c>
      <c r="J3577" s="96"/>
      <c r="K3577" s="97">
        <v>1.35</v>
      </c>
      <c r="L3577" s="98"/>
      <c r="M3577" s="23">
        <f>K3577*12*I3547</f>
        <v>5645.7000000000007</v>
      </c>
    </row>
    <row r="3578" spans="1:13" x14ac:dyDescent="0.25">
      <c r="A3578" s="36" t="s">
        <v>41</v>
      </c>
      <c r="B3578" s="37"/>
      <c r="C3578" s="38"/>
      <c r="D3578" s="38"/>
      <c r="E3578" s="38"/>
      <c r="F3578" s="38"/>
      <c r="G3578" s="38"/>
      <c r="H3578" s="13"/>
      <c r="I3578" s="39"/>
      <c r="J3578" s="15"/>
      <c r="K3578" s="40"/>
      <c r="L3578" s="41"/>
      <c r="M3578" s="23"/>
    </row>
    <row r="3579" spans="1:13" x14ac:dyDescent="0.25">
      <c r="A3579" s="36" t="s">
        <v>42</v>
      </c>
      <c r="B3579" s="37"/>
      <c r="C3579" s="38"/>
      <c r="D3579" s="38"/>
      <c r="E3579" s="38"/>
      <c r="F3579" s="38"/>
      <c r="G3579" s="38"/>
      <c r="H3579" s="13"/>
      <c r="I3579" s="95" t="s">
        <v>43</v>
      </c>
      <c r="J3579" s="96"/>
      <c r="K3579" s="97">
        <v>0.09</v>
      </c>
      <c r="L3579" s="98"/>
      <c r="M3579" s="23">
        <f>K3579*12*I3547</f>
        <v>376.38000000000005</v>
      </c>
    </row>
    <row r="3580" spans="1:13" x14ac:dyDescent="0.25">
      <c r="A3580" s="36" t="s">
        <v>44</v>
      </c>
      <c r="B3580" s="37"/>
      <c r="C3580" s="38"/>
      <c r="D3580" s="38"/>
      <c r="E3580" s="38"/>
      <c r="F3580" s="38"/>
      <c r="G3580" s="38"/>
      <c r="H3580" s="13"/>
      <c r="I3580" s="39"/>
      <c r="J3580" s="15"/>
      <c r="K3580" s="40"/>
      <c r="L3580" s="41"/>
      <c r="M3580" s="23"/>
    </row>
    <row r="3581" spans="1:13" x14ac:dyDescent="0.25">
      <c r="A3581" s="36" t="s">
        <v>45</v>
      </c>
      <c r="B3581" s="37"/>
      <c r="C3581" s="38"/>
      <c r="D3581" s="38"/>
      <c r="E3581" s="38"/>
      <c r="F3581" s="38"/>
      <c r="G3581" s="38"/>
      <c r="H3581" s="13"/>
      <c r="I3581" s="95" t="s">
        <v>43</v>
      </c>
      <c r="J3581" s="96"/>
      <c r="K3581" s="97">
        <v>0.06</v>
      </c>
      <c r="L3581" s="98"/>
      <c r="M3581" s="23">
        <f>K3581*12*I3547</f>
        <v>250.92</v>
      </c>
    </row>
    <row r="3582" spans="1:13" x14ac:dyDescent="0.25">
      <c r="A3582" s="42" t="s">
        <v>112</v>
      </c>
      <c r="B3582" s="37"/>
      <c r="C3582" s="38"/>
      <c r="D3582" s="38"/>
      <c r="E3582" s="38"/>
      <c r="F3582" s="38"/>
      <c r="G3582" s="38"/>
      <c r="H3582" s="13"/>
      <c r="I3582" s="95" t="s">
        <v>46</v>
      </c>
      <c r="J3582" s="96"/>
      <c r="K3582" s="99">
        <v>0.06</v>
      </c>
      <c r="L3582" s="100"/>
      <c r="M3582" s="21">
        <f>K3582*12*I3547</f>
        <v>250.92</v>
      </c>
    </row>
    <row r="3583" spans="1:13" ht="15.75" x14ac:dyDescent="0.25">
      <c r="A3583" s="85" t="s">
        <v>50</v>
      </c>
      <c r="B3583" s="86"/>
      <c r="C3583" s="86"/>
      <c r="D3583" s="86"/>
      <c r="E3583" s="86"/>
      <c r="F3583" s="86"/>
      <c r="G3583" s="86"/>
      <c r="H3583" s="87"/>
      <c r="I3583" s="34"/>
      <c r="J3583" s="32"/>
      <c r="K3583" s="101">
        <v>5.67</v>
      </c>
      <c r="L3583" s="102"/>
      <c r="M3583" s="35">
        <f>K3583*12*I3547</f>
        <v>23711.94</v>
      </c>
    </row>
    <row r="3584" spans="1:13" x14ac:dyDescent="0.25">
      <c r="A3584" s="90" t="s">
        <v>59</v>
      </c>
      <c r="B3584" s="91"/>
      <c r="C3584" s="91"/>
      <c r="D3584" s="91"/>
      <c r="E3584" s="91"/>
      <c r="F3584" s="91"/>
      <c r="G3584" s="91"/>
      <c r="H3584" s="92"/>
      <c r="J3584" s="47"/>
      <c r="K3584" s="88">
        <f>K3553+K3557+K3561+K3564+K3583+K3575+K3558</f>
        <v>21.240000000000002</v>
      </c>
      <c r="L3584" s="89"/>
      <c r="M3584" s="21">
        <f>M3547+M3561+M3564+M3575+M3583+M3558</f>
        <v>88825.68</v>
      </c>
    </row>
    <row r="3585" spans="1:13" x14ac:dyDescent="0.25">
      <c r="A3585" s="90" t="s">
        <v>60</v>
      </c>
      <c r="B3585" s="91"/>
      <c r="C3585" s="91"/>
      <c r="D3585" s="91"/>
      <c r="E3585" s="91"/>
      <c r="F3585" s="91"/>
      <c r="G3585" s="91"/>
      <c r="H3585" s="92"/>
      <c r="I3585" s="34"/>
      <c r="J3585" s="48"/>
      <c r="K3585" s="110">
        <v>15.79</v>
      </c>
      <c r="L3585" s="111"/>
      <c r="M3585" s="21">
        <f>K3585*12*I3547</f>
        <v>66033.78</v>
      </c>
    </row>
    <row r="3586" spans="1:13" ht="15.75" x14ac:dyDescent="0.25">
      <c r="A3586" s="85" t="s">
        <v>61</v>
      </c>
      <c r="B3586" s="86"/>
      <c r="C3586" s="86"/>
      <c r="D3586" s="86"/>
      <c r="E3586" s="86"/>
      <c r="F3586" s="86"/>
      <c r="G3586" s="86"/>
      <c r="H3586" s="87"/>
      <c r="I3586" s="34"/>
      <c r="J3586" s="32"/>
      <c r="K3586" s="88">
        <v>3.45</v>
      </c>
      <c r="L3586" s="89"/>
      <c r="M3586" s="21">
        <f>K3586*12*I3547</f>
        <v>14427.900000000001</v>
      </c>
    </row>
    <row r="3587" spans="1:13" ht="15.75" x14ac:dyDescent="0.25">
      <c r="A3587" s="85" t="s">
        <v>62</v>
      </c>
      <c r="B3587" s="86"/>
      <c r="C3587" s="86"/>
      <c r="D3587" s="86"/>
      <c r="E3587" s="86"/>
      <c r="F3587" s="86"/>
      <c r="G3587" s="86"/>
      <c r="H3587" s="87"/>
      <c r="I3587" s="34"/>
      <c r="J3587" s="32"/>
      <c r="K3587" s="88">
        <v>0.81</v>
      </c>
      <c r="L3587" s="89"/>
      <c r="M3587" s="21">
        <f>K3587*12*I3547</f>
        <v>3387.42</v>
      </c>
    </row>
    <row r="3588" spans="1:13" ht="15.75" x14ac:dyDescent="0.25">
      <c r="A3588" s="49" t="s">
        <v>107</v>
      </c>
      <c r="B3588" s="50"/>
      <c r="C3588" s="50"/>
      <c r="D3588" s="50"/>
      <c r="E3588" s="50"/>
      <c r="F3588" s="50"/>
      <c r="G3588" s="50"/>
      <c r="H3588" s="51"/>
      <c r="I3588" s="34"/>
      <c r="J3588" s="32"/>
      <c r="K3588" s="88">
        <v>0</v>
      </c>
      <c r="L3588" s="89"/>
      <c r="M3588" s="21">
        <v>0</v>
      </c>
    </row>
    <row r="3589" spans="1:13" ht="15.75" x14ac:dyDescent="0.25">
      <c r="A3589" s="49" t="s">
        <v>63</v>
      </c>
      <c r="B3589" s="50"/>
      <c r="C3589" s="50"/>
      <c r="D3589" s="50"/>
      <c r="E3589" s="50"/>
      <c r="F3589" s="50"/>
      <c r="G3589" s="50"/>
      <c r="H3589" s="51"/>
      <c r="I3589" s="34"/>
      <c r="J3589" s="32"/>
      <c r="K3589" s="88">
        <v>0.09</v>
      </c>
      <c r="L3589" s="89"/>
      <c r="M3589" s="21">
        <f>K3589*12*I3547</f>
        <v>376.38000000000005</v>
      </c>
    </row>
    <row r="3590" spans="1:13" ht="15.75" x14ac:dyDescent="0.25">
      <c r="A3590" s="49" t="s">
        <v>64</v>
      </c>
      <c r="B3590" s="50"/>
      <c r="C3590" s="50"/>
      <c r="D3590" s="50"/>
      <c r="E3590" s="50"/>
      <c r="F3590" s="50"/>
      <c r="G3590" s="50"/>
      <c r="H3590" s="51"/>
      <c r="I3590" s="34"/>
      <c r="J3590" s="32"/>
      <c r="K3590" s="88">
        <v>0.24</v>
      </c>
      <c r="L3590" s="89"/>
      <c r="M3590" s="21">
        <f>K3590*12*I3547</f>
        <v>1003.68</v>
      </c>
    </row>
    <row r="3591" spans="1:13" x14ac:dyDescent="0.25">
      <c r="A3591" s="90" t="s">
        <v>65</v>
      </c>
      <c r="B3591" s="91"/>
      <c r="C3591" s="91"/>
      <c r="D3591" s="91"/>
      <c r="E3591" s="91"/>
      <c r="F3591" s="91"/>
      <c r="G3591" s="91"/>
      <c r="H3591" s="92"/>
      <c r="I3591" s="34"/>
      <c r="J3591" s="48"/>
      <c r="K3591" s="88">
        <f>K3584+K3586+K3587+K3585+K3588+K3589+K3590</f>
        <v>41.620000000000005</v>
      </c>
      <c r="L3591" s="89"/>
      <c r="M3591" s="21">
        <f>M3584+M3585+M3586+M3587+M3588+M3589+M3590</f>
        <v>174054.84</v>
      </c>
    </row>
    <row r="3592" spans="1:13" x14ac:dyDescent="0.25">
      <c r="M3592" s="5"/>
    </row>
    <row r="3593" spans="1:13" x14ac:dyDescent="0.25">
      <c r="A3593" s="119" t="s">
        <v>0</v>
      </c>
      <c r="B3593" s="119"/>
      <c r="C3593" s="119"/>
      <c r="D3593" s="119"/>
      <c r="E3593" s="119"/>
      <c r="F3593" s="119"/>
      <c r="G3593" s="119"/>
      <c r="H3593" s="119"/>
      <c r="I3593" s="119"/>
      <c r="J3593" s="119"/>
      <c r="K3593" s="119"/>
      <c r="L3593" s="119"/>
      <c r="M3593" s="5"/>
    </row>
    <row r="3594" spans="1:13" x14ac:dyDescent="0.25">
      <c r="A3594" s="120" t="s">
        <v>1</v>
      </c>
      <c r="B3594" s="120"/>
      <c r="C3594" s="120"/>
      <c r="D3594" s="120"/>
      <c r="E3594" s="120"/>
      <c r="F3594" s="120"/>
      <c r="G3594" s="120"/>
      <c r="H3594" s="120"/>
      <c r="I3594" s="120"/>
      <c r="J3594" s="120"/>
      <c r="K3594" s="120"/>
      <c r="L3594" s="120"/>
      <c r="M3594" s="120"/>
    </row>
    <row r="3595" spans="1:13" x14ac:dyDescent="0.25">
      <c r="A3595" s="121" t="s">
        <v>173</v>
      </c>
      <c r="B3595" s="121"/>
      <c r="C3595" s="121"/>
      <c r="D3595" s="121"/>
      <c r="E3595" s="121"/>
      <c r="F3595" s="121"/>
      <c r="G3595" s="121"/>
      <c r="H3595" s="121"/>
      <c r="I3595" s="121"/>
      <c r="J3595" s="121"/>
      <c r="K3595" s="121"/>
      <c r="L3595" s="121"/>
      <c r="M3595" s="121"/>
    </row>
    <row r="3596" spans="1:13" x14ac:dyDescent="0.25">
      <c r="A3596" s="6"/>
      <c r="B3596" s="7"/>
      <c r="C3596" s="7" t="s">
        <v>3</v>
      </c>
      <c r="D3596" s="7"/>
      <c r="E3596" s="7"/>
      <c r="F3596" s="7"/>
      <c r="G3596" s="7"/>
      <c r="H3596" s="8"/>
      <c r="I3596" s="7" t="s">
        <v>4</v>
      </c>
      <c r="J3596" s="8"/>
      <c r="K3596" s="9" t="s">
        <v>5</v>
      </c>
      <c r="L3596" s="10"/>
      <c r="M3596" s="11"/>
    </row>
    <row r="3597" spans="1:13" x14ac:dyDescent="0.25">
      <c r="A3597" s="12"/>
      <c r="B3597" s="2"/>
      <c r="C3597" s="2"/>
      <c r="D3597" s="2"/>
      <c r="E3597" s="2"/>
      <c r="F3597" s="2"/>
      <c r="G3597" s="2"/>
      <c r="H3597" s="13"/>
      <c r="I3597" s="2"/>
      <c r="J3597" s="13"/>
      <c r="K3597" s="14" t="s">
        <v>7</v>
      </c>
      <c r="L3597" s="15"/>
      <c r="M3597" s="16" t="s">
        <v>8</v>
      </c>
    </row>
    <row r="3598" spans="1:13" x14ac:dyDescent="0.25">
      <c r="A3598" s="17"/>
      <c r="B3598" s="18"/>
      <c r="C3598" s="18"/>
      <c r="D3598" s="18"/>
      <c r="E3598" s="18"/>
      <c r="F3598" s="18"/>
      <c r="G3598" s="18"/>
      <c r="H3598" s="19"/>
      <c r="I3598" s="122" t="s">
        <v>9</v>
      </c>
      <c r="J3598" s="123"/>
      <c r="K3598" s="18" t="s">
        <v>10</v>
      </c>
      <c r="L3598" s="19"/>
      <c r="M3598" s="20" t="s">
        <v>11</v>
      </c>
    </row>
    <row r="3599" spans="1:13" x14ac:dyDescent="0.25">
      <c r="A3599" s="90"/>
      <c r="B3599" s="91"/>
      <c r="C3599" s="91"/>
      <c r="D3599" s="91"/>
      <c r="E3599" s="91"/>
      <c r="F3599" s="91"/>
      <c r="G3599" s="91"/>
      <c r="H3599" s="92"/>
      <c r="I3599" s="124">
        <v>283.8</v>
      </c>
      <c r="J3599" s="125"/>
      <c r="K3599" s="126">
        <f>K3605+K3609</f>
        <v>8.98</v>
      </c>
      <c r="L3599" s="145"/>
      <c r="M3599" s="21">
        <f>M3605+M3609</f>
        <v>30582.288</v>
      </c>
    </row>
    <row r="3600" spans="1:13" x14ac:dyDescent="0.25">
      <c r="A3600" s="22" t="s">
        <v>13</v>
      </c>
      <c r="F3600" s="2"/>
      <c r="H3600" s="13"/>
      <c r="J3600" s="13"/>
      <c r="L3600" s="13"/>
      <c r="M3600" s="23"/>
    </row>
    <row r="3601" spans="1:13" x14ac:dyDescent="0.25">
      <c r="A3601" s="22" t="s">
        <v>14</v>
      </c>
      <c r="F3601" s="2"/>
      <c r="H3601" s="13"/>
      <c r="J3601" s="13"/>
      <c r="L3601" s="13"/>
      <c r="M3601" s="23"/>
    </row>
    <row r="3602" spans="1:13" x14ac:dyDescent="0.25">
      <c r="A3602" s="24" t="s">
        <v>15</v>
      </c>
      <c r="B3602" s="25"/>
      <c r="C3602" s="25"/>
      <c r="D3602" s="25"/>
      <c r="E3602" s="25"/>
      <c r="F3602" s="26"/>
      <c r="G3602" s="25"/>
      <c r="H3602" s="27"/>
      <c r="J3602" s="13"/>
      <c r="L3602" s="13"/>
      <c r="M3602" s="23"/>
    </row>
    <row r="3603" spans="1:13" x14ac:dyDescent="0.25">
      <c r="A3603" s="24" t="s">
        <v>16</v>
      </c>
      <c r="B3603" s="25"/>
      <c r="C3603" s="25"/>
      <c r="D3603" s="25"/>
      <c r="E3603" s="25"/>
      <c r="F3603" s="26"/>
      <c r="G3603" s="25"/>
      <c r="H3603" s="27"/>
      <c r="J3603" s="13"/>
      <c r="L3603" s="13"/>
      <c r="M3603" s="23"/>
    </row>
    <row r="3604" spans="1:13" x14ac:dyDescent="0.25">
      <c r="A3604" s="24" t="s">
        <v>68</v>
      </c>
      <c r="B3604" s="25"/>
      <c r="C3604" s="25"/>
      <c r="D3604" s="25"/>
      <c r="E3604" s="25"/>
      <c r="F3604" s="26"/>
      <c r="G3604" s="25"/>
      <c r="H3604" s="27"/>
      <c r="J3604" s="13"/>
      <c r="L3604" s="13"/>
      <c r="M3604" s="23"/>
    </row>
    <row r="3605" spans="1:13" x14ac:dyDescent="0.25">
      <c r="A3605" s="24"/>
      <c r="B3605" s="25"/>
      <c r="C3605" s="25"/>
      <c r="D3605" s="25"/>
      <c r="E3605" s="25"/>
      <c r="F3605" s="26"/>
      <c r="G3605" s="25"/>
      <c r="H3605" s="27"/>
      <c r="J3605" s="13"/>
      <c r="K3605" s="112">
        <v>4.93</v>
      </c>
      <c r="L3605" s="113"/>
      <c r="M3605" s="23">
        <f>K3605*I3599*12</f>
        <v>16789.608</v>
      </c>
    </row>
    <row r="3606" spans="1:13" x14ac:dyDescent="0.25">
      <c r="A3606" s="22" t="s">
        <v>22</v>
      </c>
      <c r="B3606" s="25"/>
      <c r="C3606" s="25"/>
      <c r="D3606" s="25"/>
      <c r="E3606" s="25"/>
      <c r="F3606" s="26"/>
      <c r="G3606" s="25"/>
      <c r="H3606" s="27"/>
      <c r="J3606" s="13"/>
      <c r="L3606" s="13"/>
      <c r="M3606" s="23"/>
    </row>
    <row r="3607" spans="1:13" x14ac:dyDescent="0.25">
      <c r="A3607" s="24" t="s">
        <v>23</v>
      </c>
      <c r="B3607" s="25"/>
      <c r="C3607" s="25"/>
      <c r="D3607" s="25"/>
      <c r="E3607" s="25"/>
      <c r="F3607" s="26"/>
      <c r="G3607" s="25"/>
      <c r="H3607" s="27"/>
      <c r="J3607" s="13"/>
      <c r="L3607" s="13"/>
      <c r="M3607" s="23"/>
    </row>
    <row r="3608" spans="1:13" x14ac:dyDescent="0.25">
      <c r="A3608" s="24" t="s">
        <v>69</v>
      </c>
      <c r="B3608" s="25"/>
      <c r="C3608" s="25"/>
      <c r="D3608" s="25"/>
      <c r="E3608" s="25"/>
      <c r="F3608" s="26"/>
      <c r="G3608" s="25"/>
      <c r="H3608" s="27"/>
      <c r="J3608" s="13"/>
      <c r="L3608" s="13"/>
      <c r="M3608" s="23"/>
    </row>
    <row r="3609" spans="1:13" x14ac:dyDescent="0.25">
      <c r="A3609" s="24"/>
      <c r="B3609" s="25"/>
      <c r="C3609" s="25"/>
      <c r="D3609" s="25"/>
      <c r="E3609" s="25"/>
      <c r="F3609" s="26"/>
      <c r="G3609" s="25"/>
      <c r="H3609" s="27"/>
      <c r="I3609" s="17"/>
      <c r="J3609" s="19"/>
      <c r="K3609" s="138">
        <v>4.05</v>
      </c>
      <c r="L3609" s="139"/>
      <c r="M3609" s="21">
        <f>K3609*I3599*12</f>
        <v>13792.68</v>
      </c>
    </row>
    <row r="3610" spans="1:13" x14ac:dyDescent="0.25">
      <c r="A3610" s="128" t="s">
        <v>28</v>
      </c>
      <c r="B3610" s="129"/>
      <c r="C3610" s="129"/>
      <c r="D3610" s="129"/>
      <c r="E3610" s="129"/>
      <c r="F3610" s="129"/>
      <c r="G3610" s="129"/>
      <c r="H3610" s="130"/>
      <c r="I3610" s="2" t="s">
        <v>29</v>
      </c>
      <c r="J3610" s="13"/>
      <c r="K3610" s="2"/>
      <c r="L3610" s="13"/>
      <c r="M3610" s="23"/>
    </row>
    <row r="3611" spans="1:13" x14ac:dyDescent="0.25">
      <c r="A3611" s="12"/>
      <c r="B3611" s="2"/>
      <c r="C3611" s="2"/>
      <c r="D3611" s="2"/>
      <c r="E3611" s="2"/>
      <c r="F3611" s="2"/>
      <c r="G3611" s="2"/>
      <c r="H3611" s="13"/>
      <c r="I3611" s="2" t="s">
        <v>30</v>
      </c>
      <c r="J3611" s="13"/>
      <c r="K3611" s="2"/>
      <c r="L3611" s="13"/>
      <c r="M3611" s="23"/>
    </row>
    <row r="3612" spans="1:13" x14ac:dyDescent="0.25">
      <c r="A3612" s="12"/>
      <c r="B3612" s="2"/>
      <c r="C3612" s="2"/>
      <c r="D3612" s="2"/>
      <c r="E3612" s="2"/>
      <c r="F3612" s="2"/>
      <c r="G3612" s="2"/>
      <c r="H3612" s="13"/>
      <c r="I3612" s="2" t="s">
        <v>31</v>
      </c>
      <c r="J3612" s="13"/>
      <c r="K3612" s="108">
        <v>1.1200000000000001</v>
      </c>
      <c r="L3612" s="109"/>
      <c r="M3612" s="23">
        <f>K3612*12*I3599</f>
        <v>3814.2720000000004</v>
      </c>
    </row>
    <row r="3613" spans="1:13" x14ac:dyDescent="0.25">
      <c r="A3613" s="12"/>
      <c r="B3613" s="2"/>
      <c r="C3613" s="2"/>
      <c r="D3613" s="2"/>
      <c r="E3613" s="2"/>
      <c r="F3613" s="2"/>
      <c r="G3613" s="2"/>
      <c r="H3613" s="13"/>
      <c r="I3613" s="2" t="s">
        <v>32</v>
      </c>
      <c r="J3613" s="13"/>
      <c r="K3613" s="2"/>
      <c r="L3613" s="13"/>
      <c r="M3613" s="23"/>
    </row>
    <row r="3614" spans="1:13" x14ac:dyDescent="0.25">
      <c r="A3614" s="17"/>
      <c r="B3614" s="18"/>
      <c r="C3614" s="18"/>
      <c r="D3614" s="18"/>
      <c r="E3614" s="18"/>
      <c r="F3614" s="18"/>
      <c r="G3614" s="18"/>
      <c r="H3614" s="19"/>
      <c r="I3614" s="18" t="s">
        <v>33</v>
      </c>
      <c r="J3614" s="19"/>
      <c r="K3614" s="18"/>
      <c r="L3614" s="19"/>
      <c r="M3614" s="21"/>
    </row>
    <row r="3615" spans="1:13" ht="15.75" x14ac:dyDescent="0.25">
      <c r="A3615" s="85" t="s">
        <v>50</v>
      </c>
      <c r="B3615" s="86"/>
      <c r="C3615" s="86"/>
      <c r="D3615" s="86"/>
      <c r="E3615" s="86"/>
      <c r="F3615" s="86"/>
      <c r="G3615" s="86"/>
      <c r="H3615" s="87"/>
      <c r="I3615" s="34"/>
      <c r="J3615" s="32"/>
      <c r="K3615" s="101">
        <v>4.66</v>
      </c>
      <c r="L3615" s="102"/>
      <c r="M3615" s="35">
        <f>K3615*12*I3599</f>
        <v>15870.096000000001</v>
      </c>
    </row>
    <row r="3616" spans="1:13" x14ac:dyDescent="0.25">
      <c r="A3616" s="90" t="s">
        <v>59</v>
      </c>
      <c r="B3616" s="91"/>
      <c r="C3616" s="91"/>
      <c r="D3616" s="91"/>
      <c r="E3616" s="91"/>
      <c r="F3616" s="91"/>
      <c r="G3616" s="91"/>
      <c r="H3616" s="92"/>
      <c r="J3616" s="47"/>
      <c r="K3616" s="88">
        <f>K3605+K3609+K3612+K3615</f>
        <v>14.760000000000002</v>
      </c>
      <c r="L3616" s="89"/>
      <c r="M3616" s="21">
        <f>M3599+M3612+M3615</f>
        <v>50266.656000000003</v>
      </c>
    </row>
    <row r="3617" spans="1:13" x14ac:dyDescent="0.25">
      <c r="A3617" s="90" t="s">
        <v>60</v>
      </c>
      <c r="B3617" s="91"/>
      <c r="C3617" s="91"/>
      <c r="D3617" s="91"/>
      <c r="E3617" s="91"/>
      <c r="F3617" s="91"/>
      <c r="G3617" s="91"/>
      <c r="H3617" s="92"/>
      <c r="I3617" s="34"/>
      <c r="J3617" s="48"/>
      <c r="K3617" s="110">
        <v>9.49</v>
      </c>
      <c r="L3617" s="111"/>
      <c r="M3617" s="21">
        <f>K3617*12*I3599</f>
        <v>32319.144</v>
      </c>
    </row>
    <row r="3618" spans="1:13" ht="15.75" x14ac:dyDescent="0.25">
      <c r="A3618" s="85" t="s">
        <v>61</v>
      </c>
      <c r="B3618" s="86"/>
      <c r="C3618" s="86"/>
      <c r="D3618" s="86"/>
      <c r="E3618" s="86"/>
      <c r="F3618" s="86"/>
      <c r="G3618" s="86"/>
      <c r="H3618" s="87"/>
      <c r="I3618" s="34"/>
      <c r="J3618" s="48"/>
      <c r="K3618" s="110">
        <v>3.45</v>
      </c>
      <c r="L3618" s="111"/>
      <c r="M3618" s="21">
        <f>K3618*12*I3599</f>
        <v>11749.320000000002</v>
      </c>
    </row>
    <row r="3619" spans="1:13" ht="15.75" x14ac:dyDescent="0.25">
      <c r="A3619" s="85" t="s">
        <v>62</v>
      </c>
      <c r="B3619" s="86"/>
      <c r="C3619" s="86"/>
      <c r="D3619" s="86"/>
      <c r="E3619" s="86"/>
      <c r="F3619" s="86"/>
      <c r="G3619" s="86"/>
      <c r="H3619" s="87"/>
      <c r="I3619" s="34"/>
      <c r="J3619" s="32"/>
      <c r="K3619" s="88">
        <v>0.81</v>
      </c>
      <c r="L3619" s="89"/>
      <c r="M3619" s="21">
        <f>K3619*12*I3599</f>
        <v>2758.5360000000005</v>
      </c>
    </row>
    <row r="3620" spans="1:13" ht="15.75" x14ac:dyDescent="0.25">
      <c r="A3620" s="49" t="s">
        <v>63</v>
      </c>
      <c r="B3620" s="50"/>
      <c r="C3620" s="50"/>
      <c r="D3620" s="50"/>
      <c r="E3620" s="50"/>
      <c r="F3620" s="50"/>
      <c r="G3620" s="50"/>
      <c r="H3620" s="51"/>
      <c r="I3620" s="34"/>
      <c r="J3620" s="32"/>
      <c r="K3620" s="88">
        <v>0.05</v>
      </c>
      <c r="L3620" s="89"/>
      <c r="M3620" s="21">
        <f>K3620*12*I3599</f>
        <v>170.28000000000003</v>
      </c>
    </row>
    <row r="3621" spans="1:13" ht="15.75" x14ac:dyDescent="0.25">
      <c r="A3621" s="49" t="s">
        <v>64</v>
      </c>
      <c r="B3621" s="50"/>
      <c r="C3621" s="50"/>
      <c r="D3621" s="50"/>
      <c r="E3621" s="50"/>
      <c r="F3621" s="50"/>
      <c r="G3621" s="50"/>
      <c r="H3621" s="51"/>
      <c r="I3621" s="34"/>
      <c r="J3621" s="32"/>
      <c r="K3621" s="88">
        <v>0.12</v>
      </c>
      <c r="L3621" s="89"/>
      <c r="M3621" s="21">
        <f>K3621*12*I3599</f>
        <v>408.67200000000003</v>
      </c>
    </row>
    <row r="3622" spans="1:13" x14ac:dyDescent="0.25">
      <c r="A3622" s="90" t="s">
        <v>65</v>
      </c>
      <c r="B3622" s="91"/>
      <c r="C3622" s="91"/>
      <c r="D3622" s="91"/>
      <c r="E3622" s="91"/>
      <c r="F3622" s="91"/>
      <c r="G3622" s="91"/>
      <c r="H3622" s="92"/>
      <c r="I3622" s="34"/>
      <c r="J3622" s="48"/>
      <c r="K3622" s="88">
        <f>K3616+K3617+K3619+K3620+K3621+K3618</f>
        <v>28.68</v>
      </c>
      <c r="L3622" s="89"/>
      <c r="M3622" s="21">
        <f>M3616+M3617+M3619+M3620+M3621+M3618</f>
        <v>97672.608000000022</v>
      </c>
    </row>
    <row r="3623" spans="1:13" x14ac:dyDescent="0.25">
      <c r="M3623" s="5"/>
    </row>
    <row r="3624" spans="1:13" x14ac:dyDescent="0.25">
      <c r="A3624" s="119" t="s">
        <v>0</v>
      </c>
      <c r="B3624" s="119"/>
      <c r="C3624" s="119"/>
      <c r="D3624" s="119"/>
      <c r="E3624" s="119"/>
      <c r="F3624" s="119"/>
      <c r="G3624" s="119"/>
      <c r="H3624" s="119"/>
      <c r="I3624" s="119"/>
      <c r="J3624" s="119"/>
      <c r="K3624" s="119"/>
      <c r="L3624" s="119"/>
      <c r="M3624" s="5"/>
    </row>
    <row r="3625" spans="1:13" x14ac:dyDescent="0.25">
      <c r="A3625" s="120" t="s">
        <v>1</v>
      </c>
      <c r="B3625" s="120"/>
      <c r="C3625" s="120"/>
      <c r="D3625" s="120"/>
      <c r="E3625" s="120"/>
      <c r="F3625" s="120"/>
      <c r="G3625" s="120"/>
      <c r="H3625" s="120"/>
      <c r="I3625" s="120"/>
      <c r="J3625" s="120"/>
      <c r="K3625" s="120"/>
      <c r="L3625" s="120"/>
      <c r="M3625" s="120"/>
    </row>
    <row r="3626" spans="1:13" x14ac:dyDescent="0.25">
      <c r="A3626" s="121" t="s">
        <v>174</v>
      </c>
      <c r="B3626" s="121"/>
      <c r="C3626" s="121"/>
      <c r="D3626" s="121"/>
      <c r="E3626" s="121"/>
      <c r="F3626" s="121"/>
      <c r="G3626" s="121"/>
      <c r="H3626" s="121"/>
      <c r="I3626" s="121"/>
      <c r="J3626" s="121"/>
      <c r="K3626" s="121"/>
      <c r="L3626" s="121"/>
      <c r="M3626" s="121"/>
    </row>
    <row r="3627" spans="1:13" x14ac:dyDescent="0.25">
      <c r="A3627" s="6"/>
      <c r="B3627" s="7"/>
      <c r="C3627" s="7" t="s">
        <v>3</v>
      </c>
      <c r="D3627" s="7"/>
      <c r="E3627" s="7"/>
      <c r="F3627" s="7"/>
      <c r="G3627" s="7"/>
      <c r="H3627" s="8"/>
      <c r="I3627" s="7" t="s">
        <v>4</v>
      </c>
      <c r="J3627" s="8"/>
      <c r="K3627" s="9" t="s">
        <v>5</v>
      </c>
      <c r="L3627" s="10"/>
      <c r="M3627" s="11"/>
    </row>
    <row r="3628" spans="1:13" x14ac:dyDescent="0.25">
      <c r="A3628" s="12"/>
      <c r="B3628" s="2"/>
      <c r="C3628" s="2"/>
      <c r="D3628" s="2"/>
      <c r="E3628" s="2"/>
      <c r="F3628" s="2"/>
      <c r="G3628" s="2"/>
      <c r="H3628" s="13"/>
      <c r="I3628" s="2"/>
      <c r="J3628" s="13"/>
      <c r="K3628" s="14" t="s">
        <v>7</v>
      </c>
      <c r="L3628" s="15"/>
      <c r="M3628" s="16" t="s">
        <v>8</v>
      </c>
    </row>
    <row r="3629" spans="1:13" x14ac:dyDescent="0.25">
      <c r="A3629" s="17"/>
      <c r="B3629" s="18"/>
      <c r="C3629" s="18"/>
      <c r="D3629" s="18"/>
      <c r="E3629" s="18"/>
      <c r="F3629" s="18"/>
      <c r="G3629" s="18"/>
      <c r="H3629" s="19"/>
      <c r="I3629" s="122" t="s">
        <v>9</v>
      </c>
      <c r="J3629" s="123"/>
      <c r="K3629" s="18" t="s">
        <v>10</v>
      </c>
      <c r="L3629" s="19"/>
      <c r="M3629" s="20" t="s">
        <v>11</v>
      </c>
    </row>
    <row r="3630" spans="1:13" x14ac:dyDescent="0.25">
      <c r="A3630" s="90" t="s">
        <v>12</v>
      </c>
      <c r="B3630" s="91"/>
      <c r="C3630" s="91"/>
      <c r="D3630" s="91"/>
      <c r="E3630" s="91"/>
      <c r="F3630" s="91"/>
      <c r="G3630" s="91"/>
      <c r="H3630" s="92"/>
      <c r="I3630" s="124">
        <v>702.86</v>
      </c>
      <c r="J3630" s="125"/>
      <c r="K3630" s="126">
        <f>K3636+K3643</f>
        <v>8.98</v>
      </c>
      <c r="L3630" s="145"/>
      <c r="M3630" s="21">
        <f>M3636+M3643</f>
        <v>75740.193599999999</v>
      </c>
    </row>
    <row r="3631" spans="1:13" x14ac:dyDescent="0.25">
      <c r="A3631" s="22" t="s">
        <v>13</v>
      </c>
      <c r="F3631" s="2"/>
      <c r="H3631" s="13"/>
      <c r="J3631" s="13"/>
      <c r="L3631" s="13"/>
      <c r="M3631" s="23"/>
    </row>
    <row r="3632" spans="1:13" x14ac:dyDescent="0.25">
      <c r="A3632" s="22" t="s">
        <v>14</v>
      </c>
      <c r="F3632" s="2"/>
      <c r="H3632" s="13"/>
      <c r="J3632" s="13"/>
      <c r="L3632" s="13"/>
      <c r="M3632" s="23"/>
    </row>
    <row r="3633" spans="1:13" x14ac:dyDescent="0.25">
      <c r="A3633" s="24" t="s">
        <v>15</v>
      </c>
      <c r="B3633" s="25"/>
      <c r="C3633" s="25"/>
      <c r="D3633" s="25"/>
      <c r="E3633" s="25"/>
      <c r="F3633" s="26"/>
      <c r="G3633" s="25"/>
      <c r="H3633" s="27"/>
      <c r="J3633" s="13"/>
      <c r="L3633" s="13"/>
      <c r="M3633" s="23"/>
    </row>
    <row r="3634" spans="1:13" x14ac:dyDescent="0.25">
      <c r="A3634" s="24" t="s">
        <v>16</v>
      </c>
      <c r="B3634" s="25"/>
      <c r="C3634" s="25"/>
      <c r="D3634" s="25"/>
      <c r="E3634" s="25"/>
      <c r="F3634" s="26"/>
      <c r="G3634" s="25"/>
      <c r="H3634" s="27"/>
      <c r="J3634" s="13"/>
      <c r="L3634" s="13"/>
      <c r="M3634" s="23"/>
    </row>
    <row r="3635" spans="1:13" x14ac:dyDescent="0.25">
      <c r="A3635" s="24" t="s">
        <v>17</v>
      </c>
      <c r="B3635" s="25"/>
      <c r="C3635" s="25"/>
      <c r="D3635" s="25"/>
      <c r="E3635" s="25"/>
      <c r="F3635" s="26"/>
      <c r="G3635" s="25"/>
      <c r="H3635" s="27"/>
      <c r="J3635" s="13"/>
      <c r="L3635" s="13"/>
      <c r="M3635" s="23"/>
    </row>
    <row r="3636" spans="1:13" x14ac:dyDescent="0.25">
      <c r="A3636" s="24" t="s">
        <v>18</v>
      </c>
      <c r="B3636" s="25"/>
      <c r="C3636" s="25"/>
      <c r="D3636" s="25"/>
      <c r="E3636" s="25"/>
      <c r="F3636" s="26"/>
      <c r="G3636" s="25"/>
      <c r="H3636" s="27"/>
      <c r="J3636" s="13"/>
      <c r="K3636" s="112">
        <v>4.93</v>
      </c>
      <c r="L3636" s="113"/>
      <c r="M3636" s="23">
        <f>K3636*I3630*12</f>
        <v>41581.1976</v>
      </c>
    </row>
    <row r="3637" spans="1:13" x14ac:dyDescent="0.25">
      <c r="A3637" s="24" t="s">
        <v>19</v>
      </c>
      <c r="B3637" s="25"/>
      <c r="C3637" s="25"/>
      <c r="D3637" s="25"/>
      <c r="E3637" s="25"/>
      <c r="F3637" s="26"/>
      <c r="G3637" s="25"/>
      <c r="H3637" s="27"/>
      <c r="J3637" s="13"/>
      <c r="L3637" s="13"/>
      <c r="M3637" s="23"/>
    </row>
    <row r="3638" spans="1:13" x14ac:dyDescent="0.25">
      <c r="A3638" s="24" t="s">
        <v>20</v>
      </c>
      <c r="B3638" s="25"/>
      <c r="C3638" s="25"/>
      <c r="D3638" s="25"/>
      <c r="E3638" s="25"/>
      <c r="F3638" s="26"/>
      <c r="G3638" s="25"/>
      <c r="H3638" s="27"/>
      <c r="J3638" s="13"/>
      <c r="L3638" s="13"/>
      <c r="M3638" s="23"/>
    </row>
    <row r="3639" spans="1:13" x14ac:dyDescent="0.25">
      <c r="A3639" s="24" t="s">
        <v>21</v>
      </c>
      <c r="B3639" s="25"/>
      <c r="C3639" s="25"/>
      <c r="D3639" s="25"/>
      <c r="E3639" s="25"/>
      <c r="F3639" s="26"/>
      <c r="G3639" s="25"/>
      <c r="H3639" s="27"/>
      <c r="J3639" s="13"/>
      <c r="L3639" s="13"/>
      <c r="M3639" s="23"/>
    </row>
    <row r="3640" spans="1:13" x14ac:dyDescent="0.25">
      <c r="A3640" s="22" t="s">
        <v>22</v>
      </c>
      <c r="B3640" s="25"/>
      <c r="C3640" s="25"/>
      <c r="D3640" s="25"/>
      <c r="E3640" s="25"/>
      <c r="F3640" s="26"/>
      <c r="G3640" s="25"/>
      <c r="H3640" s="27"/>
      <c r="J3640" s="13"/>
      <c r="L3640" s="13"/>
      <c r="M3640" s="23"/>
    </row>
    <row r="3641" spans="1:13" x14ac:dyDescent="0.25">
      <c r="A3641" s="24" t="s">
        <v>23</v>
      </c>
      <c r="B3641" s="25"/>
      <c r="C3641" s="25"/>
      <c r="D3641" s="25"/>
      <c r="E3641" s="25"/>
      <c r="F3641" s="26"/>
      <c r="G3641" s="25"/>
      <c r="H3641" s="27"/>
      <c r="J3641" s="13"/>
      <c r="L3641" s="13"/>
      <c r="M3641" s="23"/>
    </row>
    <row r="3642" spans="1:13" x14ac:dyDescent="0.25">
      <c r="A3642" s="24" t="s">
        <v>24</v>
      </c>
      <c r="B3642" s="25"/>
      <c r="C3642" s="25"/>
      <c r="D3642" s="25"/>
      <c r="E3642" s="25"/>
      <c r="F3642" s="26"/>
      <c r="G3642" s="25"/>
      <c r="H3642" s="27"/>
      <c r="J3642" s="13"/>
      <c r="L3642" s="13"/>
      <c r="M3642" s="23"/>
    </row>
    <row r="3643" spans="1:13" x14ac:dyDescent="0.25">
      <c r="A3643" s="24" t="s">
        <v>25</v>
      </c>
      <c r="B3643" s="25"/>
      <c r="C3643" s="25"/>
      <c r="D3643" s="25"/>
      <c r="E3643" s="25"/>
      <c r="F3643" s="26"/>
      <c r="G3643" s="25"/>
      <c r="H3643" s="27"/>
      <c r="J3643" s="13"/>
      <c r="K3643" s="112">
        <v>4.05</v>
      </c>
      <c r="L3643" s="113"/>
      <c r="M3643" s="23">
        <f>K3643*I3630*12</f>
        <v>34158.995999999999</v>
      </c>
    </row>
    <row r="3644" spans="1:13" x14ac:dyDescent="0.25">
      <c r="A3644" s="24" t="s">
        <v>26</v>
      </c>
      <c r="B3644" s="25"/>
      <c r="C3644" s="25"/>
      <c r="D3644" s="25"/>
      <c r="E3644" s="25"/>
      <c r="F3644" s="26"/>
      <c r="G3644" s="25"/>
      <c r="H3644" s="27"/>
      <c r="J3644" s="13"/>
      <c r="L3644" s="13"/>
      <c r="M3644" s="23"/>
    </row>
    <row r="3645" spans="1:13" x14ac:dyDescent="0.25">
      <c r="A3645" s="28" t="s">
        <v>27</v>
      </c>
      <c r="B3645" s="29"/>
      <c r="C3645" s="29"/>
      <c r="D3645" s="29"/>
      <c r="E3645" s="29"/>
      <c r="F3645" s="29"/>
      <c r="G3645" s="29"/>
      <c r="H3645" s="30"/>
      <c r="I3645" s="18"/>
      <c r="J3645" s="19"/>
      <c r="K3645" s="18"/>
      <c r="L3645" s="19"/>
      <c r="M3645" s="21"/>
    </row>
    <row r="3646" spans="1:13" x14ac:dyDescent="0.25">
      <c r="A3646" s="128" t="s">
        <v>28</v>
      </c>
      <c r="B3646" s="129"/>
      <c r="C3646" s="129"/>
      <c r="D3646" s="129"/>
      <c r="E3646" s="129"/>
      <c r="F3646" s="129"/>
      <c r="G3646" s="129"/>
      <c r="H3646" s="130"/>
      <c r="I3646" s="2" t="s">
        <v>29</v>
      </c>
      <c r="J3646" s="13"/>
      <c r="K3646" s="2"/>
      <c r="L3646" s="13"/>
      <c r="M3646" s="23"/>
    </row>
    <row r="3647" spans="1:13" x14ac:dyDescent="0.25">
      <c r="A3647" s="12"/>
      <c r="B3647" s="2"/>
      <c r="C3647" s="2"/>
      <c r="D3647" s="2"/>
      <c r="E3647" s="2"/>
      <c r="F3647" s="2"/>
      <c r="G3647" s="2"/>
      <c r="H3647" s="13"/>
      <c r="I3647" s="2" t="s">
        <v>30</v>
      </c>
      <c r="J3647" s="13"/>
      <c r="K3647" s="2"/>
      <c r="L3647" s="13"/>
      <c r="M3647" s="23"/>
    </row>
    <row r="3648" spans="1:13" x14ac:dyDescent="0.25">
      <c r="A3648" s="12"/>
      <c r="B3648" s="2"/>
      <c r="C3648" s="2"/>
      <c r="D3648" s="2"/>
      <c r="E3648" s="2"/>
      <c r="F3648" s="2"/>
      <c r="G3648" s="2"/>
      <c r="H3648" s="13"/>
      <c r="I3648" s="2" t="s">
        <v>31</v>
      </c>
      <c r="J3648" s="13"/>
      <c r="K3648" s="108">
        <v>1.1200000000000001</v>
      </c>
      <c r="L3648" s="109"/>
      <c r="M3648" s="23">
        <f>K3648*12*I3630</f>
        <v>9446.4384000000009</v>
      </c>
    </row>
    <row r="3649" spans="1:13" x14ac:dyDescent="0.25">
      <c r="A3649" s="12"/>
      <c r="B3649" s="2"/>
      <c r="C3649" s="2"/>
      <c r="D3649" s="2"/>
      <c r="E3649" s="2"/>
      <c r="F3649" s="2"/>
      <c r="G3649" s="2"/>
      <c r="H3649" s="13"/>
      <c r="I3649" s="2" t="s">
        <v>32</v>
      </c>
      <c r="J3649" s="13"/>
      <c r="K3649" s="2"/>
      <c r="L3649" s="13"/>
      <c r="M3649" s="23"/>
    </row>
    <row r="3650" spans="1:13" x14ac:dyDescent="0.25">
      <c r="A3650" s="17"/>
      <c r="B3650" s="18"/>
      <c r="C3650" s="18"/>
      <c r="D3650" s="18"/>
      <c r="E3650" s="18"/>
      <c r="F3650" s="18"/>
      <c r="G3650" s="18"/>
      <c r="H3650" s="19"/>
      <c r="I3650" s="18" t="s">
        <v>33</v>
      </c>
      <c r="J3650" s="19"/>
      <c r="K3650" s="18"/>
      <c r="L3650" s="19"/>
      <c r="M3650" s="21"/>
    </row>
    <row r="3651" spans="1:13" ht="15.75" x14ac:dyDescent="0.25">
      <c r="A3651" s="85" t="s">
        <v>36</v>
      </c>
      <c r="B3651" s="86"/>
      <c r="C3651" s="86"/>
      <c r="D3651" s="86"/>
      <c r="E3651" s="86"/>
      <c r="F3651" s="86"/>
      <c r="G3651" s="86"/>
      <c r="H3651" s="87"/>
      <c r="I3651" s="34"/>
      <c r="J3651" s="32"/>
      <c r="K3651" s="88">
        <f>K3652+K3653+K3655+K3657+K3658</f>
        <v>0.53</v>
      </c>
      <c r="L3651" s="89"/>
      <c r="M3651" s="35">
        <f>M3652+M3653+M3655+M3657+M3658</f>
        <v>4470.1895999999997</v>
      </c>
    </row>
    <row r="3652" spans="1:13" x14ac:dyDescent="0.25">
      <c r="A3652" s="36" t="s">
        <v>37</v>
      </c>
      <c r="B3652" s="37"/>
      <c r="C3652" s="38"/>
      <c r="D3652" s="38"/>
      <c r="E3652" s="38"/>
      <c r="F3652" s="38"/>
      <c r="G3652" s="38"/>
      <c r="H3652" s="13"/>
      <c r="I3652" s="95" t="s">
        <v>38</v>
      </c>
      <c r="J3652" s="96"/>
      <c r="K3652" s="117">
        <v>0.37</v>
      </c>
      <c r="L3652" s="118"/>
      <c r="M3652" s="23">
        <f>K3652*12*I3630</f>
        <v>3120.6983999999998</v>
      </c>
    </row>
    <row r="3653" spans="1:13" x14ac:dyDescent="0.25">
      <c r="A3653" s="36" t="s">
        <v>39</v>
      </c>
      <c r="B3653" s="37"/>
      <c r="C3653" s="38"/>
      <c r="D3653" s="38"/>
      <c r="E3653" s="38"/>
      <c r="F3653" s="38"/>
      <c r="G3653" s="38"/>
      <c r="H3653" s="13"/>
      <c r="I3653" s="95" t="s">
        <v>40</v>
      </c>
      <c r="J3653" s="96"/>
      <c r="K3653" s="97">
        <v>0.06</v>
      </c>
      <c r="L3653" s="98"/>
      <c r="M3653" s="23">
        <f>K3653*12*I3630</f>
        <v>506.05919999999998</v>
      </c>
    </row>
    <row r="3654" spans="1:13" x14ac:dyDescent="0.25">
      <c r="A3654" s="36" t="s">
        <v>41</v>
      </c>
      <c r="B3654" s="37"/>
      <c r="C3654" s="38"/>
      <c r="D3654" s="38"/>
      <c r="E3654" s="38"/>
      <c r="F3654" s="38"/>
      <c r="G3654" s="38"/>
      <c r="H3654" s="13"/>
      <c r="I3654" s="39"/>
      <c r="J3654" s="15"/>
      <c r="K3654" s="40"/>
      <c r="L3654" s="41"/>
      <c r="M3654" s="23"/>
    </row>
    <row r="3655" spans="1:13" x14ac:dyDescent="0.25">
      <c r="A3655" s="36" t="s">
        <v>42</v>
      </c>
      <c r="B3655" s="37"/>
      <c r="C3655" s="38"/>
      <c r="D3655" s="38"/>
      <c r="E3655" s="38"/>
      <c r="F3655" s="38"/>
      <c r="G3655" s="38"/>
      <c r="H3655" s="13"/>
      <c r="I3655" s="95" t="s">
        <v>43</v>
      </c>
      <c r="J3655" s="96"/>
      <c r="K3655" s="97">
        <v>0.04</v>
      </c>
      <c r="L3655" s="98"/>
      <c r="M3655" s="23">
        <f>K3655*12*I3630</f>
        <v>337.37279999999998</v>
      </c>
    </row>
    <row r="3656" spans="1:13" x14ac:dyDescent="0.25">
      <c r="A3656" s="36" t="s">
        <v>44</v>
      </c>
      <c r="B3656" s="37"/>
      <c r="C3656" s="38"/>
      <c r="D3656" s="38"/>
      <c r="E3656" s="38"/>
      <c r="F3656" s="38"/>
      <c r="G3656" s="38"/>
      <c r="H3656" s="13"/>
      <c r="I3656" s="39"/>
      <c r="J3656" s="15"/>
      <c r="K3656" s="40"/>
      <c r="L3656" s="41"/>
      <c r="M3656" s="23"/>
    </row>
    <row r="3657" spans="1:13" x14ac:dyDescent="0.25">
      <c r="A3657" s="36" t="s">
        <v>45</v>
      </c>
      <c r="B3657" s="37"/>
      <c r="C3657" s="38"/>
      <c r="D3657" s="38"/>
      <c r="E3657" s="38"/>
      <c r="F3657" s="38"/>
      <c r="G3657" s="38"/>
      <c r="H3657" s="13"/>
      <c r="I3657" s="95" t="s">
        <v>46</v>
      </c>
      <c r="J3657" s="96"/>
      <c r="K3657" s="97">
        <v>0.03</v>
      </c>
      <c r="L3657" s="98"/>
      <c r="M3657" s="23">
        <f>K3657*12*I3630</f>
        <v>253.02959999999999</v>
      </c>
    </row>
    <row r="3658" spans="1:13" x14ac:dyDescent="0.25">
      <c r="A3658" s="42" t="s">
        <v>47</v>
      </c>
      <c r="B3658" s="37"/>
      <c r="C3658" s="38"/>
      <c r="D3658" s="38"/>
      <c r="E3658" s="38"/>
      <c r="F3658" s="38"/>
      <c r="G3658" s="38"/>
      <c r="H3658" s="13"/>
      <c r="I3658" s="95" t="s">
        <v>46</v>
      </c>
      <c r="J3658" s="96"/>
      <c r="K3658" s="99">
        <v>0.03</v>
      </c>
      <c r="L3658" s="100"/>
      <c r="M3658" s="21">
        <f>K3658*12*I3630</f>
        <v>253.02959999999999</v>
      </c>
    </row>
    <row r="3659" spans="1:13" ht="15.75" x14ac:dyDescent="0.25">
      <c r="A3659" s="85" t="s">
        <v>48</v>
      </c>
      <c r="B3659" s="86"/>
      <c r="C3659" s="86"/>
      <c r="D3659" s="86"/>
      <c r="E3659" s="86"/>
      <c r="F3659" s="86"/>
      <c r="G3659" s="86"/>
      <c r="H3659" s="87"/>
      <c r="I3659" s="34" t="s">
        <v>49</v>
      </c>
      <c r="J3659" s="32"/>
      <c r="K3659" s="101">
        <v>0.16</v>
      </c>
      <c r="L3659" s="102"/>
      <c r="M3659" s="35">
        <f>K3659*12*I3630</f>
        <v>1349.4911999999999</v>
      </c>
    </row>
    <row r="3660" spans="1:13" ht="15.75" x14ac:dyDescent="0.25">
      <c r="A3660" s="103" t="s">
        <v>50</v>
      </c>
      <c r="B3660" s="104"/>
      <c r="C3660" s="104"/>
      <c r="D3660" s="104"/>
      <c r="E3660" s="104"/>
      <c r="F3660" s="104"/>
      <c r="G3660" s="104"/>
      <c r="H3660" s="105"/>
      <c r="J3660" s="13"/>
      <c r="K3660" s="136"/>
      <c r="L3660" s="137"/>
      <c r="M3660" s="23"/>
    </row>
    <row r="3661" spans="1:13" x14ac:dyDescent="0.25">
      <c r="A3661" s="12" t="s">
        <v>51</v>
      </c>
      <c r="D3661" s="5"/>
      <c r="H3661" s="13"/>
      <c r="J3661" s="13"/>
      <c r="K3661" s="43"/>
      <c r="L3661" s="44"/>
      <c r="M3661" s="23"/>
    </row>
    <row r="3662" spans="1:13" x14ac:dyDescent="0.25">
      <c r="A3662" s="12" t="s">
        <v>52</v>
      </c>
      <c r="D3662" s="5"/>
      <c r="H3662" s="13"/>
      <c r="J3662" s="13"/>
      <c r="K3662" s="43"/>
      <c r="L3662" s="44"/>
      <c r="M3662" s="23"/>
    </row>
    <row r="3663" spans="1:13" x14ac:dyDescent="0.25">
      <c r="A3663" s="12" t="s">
        <v>53</v>
      </c>
      <c r="D3663" s="5"/>
      <c r="H3663" s="13"/>
      <c r="J3663" s="13"/>
      <c r="K3663" s="43"/>
      <c r="L3663" s="44"/>
      <c r="M3663" s="23"/>
    </row>
    <row r="3664" spans="1:13" x14ac:dyDescent="0.25">
      <c r="A3664" s="12" t="s">
        <v>54</v>
      </c>
      <c r="D3664" s="5"/>
      <c r="F3664" s="45"/>
      <c r="H3664" s="13"/>
      <c r="J3664" s="13"/>
      <c r="K3664" s="43"/>
      <c r="L3664" s="44"/>
      <c r="M3664" s="23"/>
    </row>
    <row r="3665" spans="1:13" x14ac:dyDescent="0.25">
      <c r="A3665" s="12" t="s">
        <v>55</v>
      </c>
      <c r="H3665" s="13"/>
      <c r="J3665" s="13"/>
      <c r="K3665" s="108">
        <f>2.51+2.87</f>
        <v>5.38</v>
      </c>
      <c r="L3665" s="109"/>
      <c r="M3665" s="46">
        <f>K3665*12*I3630</f>
        <v>45376.641600000003</v>
      </c>
    </row>
    <row r="3666" spans="1:13" x14ac:dyDescent="0.25">
      <c r="A3666" s="12" t="s">
        <v>56</v>
      </c>
      <c r="H3666" s="13"/>
      <c r="J3666" s="13"/>
      <c r="L3666" s="13"/>
      <c r="M3666" s="23"/>
    </row>
    <row r="3667" spans="1:13" x14ac:dyDescent="0.25">
      <c r="A3667" s="12" t="s">
        <v>57</v>
      </c>
      <c r="H3667" s="13"/>
      <c r="J3667" s="13"/>
      <c r="L3667" s="13"/>
      <c r="M3667" s="23"/>
    </row>
    <row r="3668" spans="1:13" x14ac:dyDescent="0.25">
      <c r="A3668" s="17" t="s">
        <v>58</v>
      </c>
      <c r="B3668" s="18"/>
      <c r="C3668" s="18"/>
      <c r="D3668" s="18"/>
      <c r="E3668" s="18"/>
      <c r="F3668" s="18"/>
      <c r="G3668" s="18"/>
      <c r="H3668" s="19"/>
      <c r="I3668" s="18"/>
      <c r="J3668" s="19"/>
      <c r="K3668" s="18"/>
      <c r="L3668" s="19"/>
      <c r="M3668" s="21"/>
    </row>
    <row r="3669" spans="1:13" x14ac:dyDescent="0.25">
      <c r="A3669" s="90" t="s">
        <v>59</v>
      </c>
      <c r="B3669" s="91"/>
      <c r="C3669" s="91"/>
      <c r="D3669" s="91"/>
      <c r="E3669" s="91"/>
      <c r="F3669" s="91"/>
      <c r="G3669" s="91"/>
      <c r="H3669" s="92"/>
      <c r="J3669" s="47"/>
      <c r="K3669" s="88">
        <f>K3636+K3643+K3648+K3659+K3651+K3665</f>
        <v>16.170000000000002</v>
      </c>
      <c r="L3669" s="89"/>
      <c r="M3669" s="21">
        <f>M3630+M3648+M3651+M3659+M3665</f>
        <v>136382.95439999999</v>
      </c>
    </row>
    <row r="3670" spans="1:13" x14ac:dyDescent="0.25">
      <c r="A3670" s="90" t="s">
        <v>60</v>
      </c>
      <c r="B3670" s="91"/>
      <c r="C3670" s="91"/>
      <c r="D3670" s="91"/>
      <c r="E3670" s="91"/>
      <c r="F3670" s="91"/>
      <c r="G3670" s="91"/>
      <c r="H3670" s="92"/>
      <c r="I3670" s="34"/>
      <c r="J3670" s="48"/>
      <c r="K3670" s="110">
        <v>15.79</v>
      </c>
      <c r="L3670" s="111"/>
      <c r="M3670" s="21">
        <f>K3670*12*I3630</f>
        <v>133177.91279999999</v>
      </c>
    </row>
    <row r="3671" spans="1:13" ht="15.75" x14ac:dyDescent="0.25">
      <c r="A3671" s="85" t="s">
        <v>61</v>
      </c>
      <c r="B3671" s="86"/>
      <c r="C3671" s="86"/>
      <c r="D3671" s="86"/>
      <c r="E3671" s="86"/>
      <c r="F3671" s="86"/>
      <c r="G3671" s="86"/>
      <c r="H3671" s="87"/>
      <c r="I3671" s="34"/>
      <c r="J3671" s="32"/>
      <c r="K3671" s="88">
        <v>3.45</v>
      </c>
      <c r="L3671" s="89"/>
      <c r="M3671" s="21">
        <f>K3671*12*I3630</f>
        <v>29098.404000000006</v>
      </c>
    </row>
    <row r="3672" spans="1:13" ht="15.75" x14ac:dyDescent="0.25">
      <c r="A3672" s="85" t="s">
        <v>62</v>
      </c>
      <c r="B3672" s="86"/>
      <c r="C3672" s="86"/>
      <c r="D3672" s="86"/>
      <c r="E3672" s="86"/>
      <c r="F3672" s="86"/>
      <c r="G3672" s="86"/>
      <c r="H3672" s="87"/>
      <c r="I3672" s="34"/>
      <c r="J3672" s="32"/>
      <c r="K3672" s="88">
        <v>0.81</v>
      </c>
      <c r="L3672" s="89"/>
      <c r="M3672" s="21">
        <f>K3672*12*I3630</f>
        <v>6831.7992000000004</v>
      </c>
    </row>
    <row r="3673" spans="1:13" ht="15.75" x14ac:dyDescent="0.25">
      <c r="A3673" s="49" t="s">
        <v>107</v>
      </c>
      <c r="B3673" s="50"/>
      <c r="C3673" s="50"/>
      <c r="D3673" s="50"/>
      <c r="E3673" s="50"/>
      <c r="F3673" s="50"/>
      <c r="G3673" s="50"/>
      <c r="H3673" s="51"/>
      <c r="I3673" s="34"/>
      <c r="J3673" s="32"/>
      <c r="K3673" s="88">
        <v>0</v>
      </c>
      <c r="L3673" s="89"/>
      <c r="M3673" s="21">
        <v>0</v>
      </c>
    </row>
    <row r="3674" spans="1:13" ht="15.75" x14ac:dyDescent="0.25">
      <c r="A3674" s="49" t="s">
        <v>63</v>
      </c>
      <c r="B3674" s="50"/>
      <c r="C3674" s="50"/>
      <c r="D3674" s="50"/>
      <c r="E3674" s="50"/>
      <c r="F3674" s="50"/>
      <c r="G3674" s="50"/>
      <c r="H3674" s="51"/>
      <c r="I3674" s="34"/>
      <c r="J3674" s="32"/>
      <c r="K3674" s="88">
        <v>0.27</v>
      </c>
      <c r="L3674" s="89"/>
      <c r="M3674" s="21">
        <f>K3674*12*I3630</f>
        <v>2277.2664</v>
      </c>
    </row>
    <row r="3675" spans="1:13" ht="15.75" x14ac:dyDescent="0.25">
      <c r="A3675" s="49" t="s">
        <v>64</v>
      </c>
      <c r="B3675" s="50"/>
      <c r="C3675" s="50"/>
      <c r="D3675" s="50"/>
      <c r="E3675" s="50"/>
      <c r="F3675" s="50"/>
      <c r="G3675" s="50"/>
      <c r="H3675" s="51"/>
      <c r="I3675" s="34"/>
      <c r="J3675" s="32"/>
      <c r="K3675" s="88">
        <v>0.68</v>
      </c>
      <c r="L3675" s="89"/>
      <c r="M3675" s="21">
        <f>K3675*12*I3630</f>
        <v>5735.3375999999998</v>
      </c>
    </row>
    <row r="3676" spans="1:13" x14ac:dyDescent="0.25">
      <c r="A3676" s="90" t="s">
        <v>65</v>
      </c>
      <c r="B3676" s="91"/>
      <c r="C3676" s="91"/>
      <c r="D3676" s="91"/>
      <c r="E3676" s="91"/>
      <c r="F3676" s="91"/>
      <c r="G3676" s="91"/>
      <c r="H3676" s="92"/>
      <c r="I3676" s="34"/>
      <c r="J3676" s="48"/>
      <c r="K3676" s="88">
        <f>K3669+K3671+K3672+K3670+K3673+K3674+K3675</f>
        <v>37.17</v>
      </c>
      <c r="L3676" s="89"/>
      <c r="M3676" s="21">
        <f>M3669+M3670+M3671+M3672+M3673+M3674+M3675</f>
        <v>313503.67440000002</v>
      </c>
    </row>
    <row r="3677" spans="1:13" x14ac:dyDescent="0.25">
      <c r="M3677" s="5"/>
    </row>
    <row r="3678" spans="1:13" x14ac:dyDescent="0.25">
      <c r="A3678" s="119" t="s">
        <v>0</v>
      </c>
      <c r="B3678" s="119"/>
      <c r="C3678" s="119"/>
      <c r="D3678" s="119"/>
      <c r="E3678" s="119"/>
      <c r="F3678" s="119"/>
      <c r="G3678" s="119"/>
      <c r="H3678" s="119"/>
      <c r="I3678" s="119"/>
      <c r="J3678" s="119"/>
      <c r="K3678" s="119"/>
      <c r="L3678" s="119"/>
      <c r="M3678" s="5"/>
    </row>
    <row r="3679" spans="1:13" x14ac:dyDescent="0.25">
      <c r="A3679" s="120" t="s">
        <v>1</v>
      </c>
      <c r="B3679" s="120"/>
      <c r="C3679" s="120"/>
      <c r="D3679" s="120"/>
      <c r="E3679" s="120"/>
      <c r="F3679" s="120"/>
      <c r="G3679" s="120"/>
      <c r="H3679" s="120"/>
      <c r="I3679" s="120"/>
      <c r="J3679" s="120"/>
      <c r="K3679" s="120"/>
      <c r="L3679" s="120"/>
      <c r="M3679" s="120"/>
    </row>
    <row r="3680" spans="1:13" x14ac:dyDescent="0.25">
      <c r="A3680" s="121" t="s">
        <v>175</v>
      </c>
      <c r="B3680" s="121"/>
      <c r="C3680" s="121"/>
      <c r="D3680" s="121"/>
      <c r="E3680" s="121"/>
      <c r="F3680" s="121"/>
      <c r="G3680" s="121"/>
      <c r="H3680" s="121"/>
      <c r="I3680" s="121"/>
      <c r="J3680" s="121"/>
      <c r="K3680" s="121"/>
      <c r="L3680" s="121"/>
      <c r="M3680" s="121"/>
    </row>
    <row r="3681" spans="1:13" x14ac:dyDescent="0.25">
      <c r="A3681" s="6"/>
      <c r="B3681" s="7"/>
      <c r="C3681" s="7" t="s">
        <v>3</v>
      </c>
      <c r="D3681" s="7"/>
      <c r="E3681" s="7"/>
      <c r="F3681" s="7"/>
      <c r="G3681" s="7"/>
      <c r="H3681" s="8"/>
      <c r="I3681" s="7" t="s">
        <v>4</v>
      </c>
      <c r="J3681" s="8"/>
      <c r="K3681" s="9" t="s">
        <v>5</v>
      </c>
      <c r="L3681" s="10"/>
      <c r="M3681" s="11"/>
    </row>
    <row r="3682" spans="1:13" x14ac:dyDescent="0.25">
      <c r="A3682" s="12"/>
      <c r="B3682" s="2"/>
      <c r="C3682" s="2"/>
      <c r="D3682" s="2"/>
      <c r="E3682" s="2"/>
      <c r="F3682" s="2"/>
      <c r="G3682" s="2"/>
      <c r="H3682" s="13"/>
      <c r="I3682" s="2"/>
      <c r="J3682" s="13"/>
      <c r="K3682" s="14" t="s">
        <v>7</v>
      </c>
      <c r="L3682" s="15"/>
      <c r="M3682" s="16" t="s">
        <v>8</v>
      </c>
    </row>
    <row r="3683" spans="1:13" x14ac:dyDescent="0.25">
      <c r="A3683" s="17"/>
      <c r="B3683" s="18"/>
      <c r="C3683" s="18"/>
      <c r="D3683" s="18"/>
      <c r="E3683" s="18"/>
      <c r="F3683" s="18"/>
      <c r="G3683" s="18"/>
      <c r="H3683" s="19"/>
      <c r="I3683" s="122" t="s">
        <v>9</v>
      </c>
      <c r="J3683" s="123"/>
      <c r="K3683" s="18" t="s">
        <v>10</v>
      </c>
      <c r="L3683" s="19"/>
      <c r="M3683" s="20" t="s">
        <v>11</v>
      </c>
    </row>
    <row r="3684" spans="1:13" x14ac:dyDescent="0.25">
      <c r="A3684" s="90"/>
      <c r="B3684" s="91"/>
      <c r="C3684" s="91"/>
      <c r="D3684" s="91"/>
      <c r="E3684" s="91"/>
      <c r="F3684" s="91"/>
      <c r="G3684" s="91"/>
      <c r="H3684" s="92"/>
      <c r="I3684" s="124">
        <v>1230.5999999999999</v>
      </c>
      <c r="J3684" s="125"/>
      <c r="K3684" s="126">
        <f>K3690+K3694</f>
        <v>8.98</v>
      </c>
      <c r="L3684" s="145"/>
      <c r="M3684" s="21">
        <f>M3690+M3694</f>
        <v>132609.45599999998</v>
      </c>
    </row>
    <row r="3685" spans="1:13" x14ac:dyDescent="0.25">
      <c r="A3685" s="22" t="s">
        <v>13</v>
      </c>
      <c r="F3685" s="2"/>
      <c r="H3685" s="13"/>
      <c r="J3685" s="13"/>
      <c r="L3685" s="13"/>
      <c r="M3685" s="23"/>
    </row>
    <row r="3686" spans="1:13" x14ac:dyDescent="0.25">
      <c r="A3686" s="22" t="s">
        <v>14</v>
      </c>
      <c r="F3686" s="2"/>
      <c r="H3686" s="13"/>
      <c r="J3686" s="13"/>
      <c r="L3686" s="13"/>
      <c r="M3686" s="23"/>
    </row>
    <row r="3687" spans="1:13" x14ac:dyDescent="0.25">
      <c r="A3687" s="24" t="s">
        <v>15</v>
      </c>
      <c r="B3687" s="25"/>
      <c r="C3687" s="25"/>
      <c r="D3687" s="25"/>
      <c r="E3687" s="25"/>
      <c r="F3687" s="26"/>
      <c r="G3687" s="25"/>
      <c r="H3687" s="27"/>
      <c r="J3687" s="13"/>
      <c r="L3687" s="13"/>
      <c r="M3687" s="23"/>
    </row>
    <row r="3688" spans="1:13" x14ac:dyDescent="0.25">
      <c r="A3688" s="24" t="s">
        <v>16</v>
      </c>
      <c r="B3688" s="25"/>
      <c r="C3688" s="25"/>
      <c r="D3688" s="25"/>
      <c r="E3688" s="25"/>
      <c r="F3688" s="26"/>
      <c r="G3688" s="25"/>
      <c r="H3688" s="27"/>
      <c r="J3688" s="13"/>
      <c r="L3688" s="13"/>
      <c r="M3688" s="23"/>
    </row>
    <row r="3689" spans="1:13" x14ac:dyDescent="0.25">
      <c r="A3689" s="24" t="s">
        <v>68</v>
      </c>
      <c r="B3689" s="25"/>
      <c r="C3689" s="25"/>
      <c r="D3689" s="25"/>
      <c r="E3689" s="25"/>
      <c r="F3689" s="26"/>
      <c r="G3689" s="25"/>
      <c r="H3689" s="27"/>
      <c r="J3689" s="13"/>
      <c r="L3689" s="13"/>
      <c r="M3689" s="23"/>
    </row>
    <row r="3690" spans="1:13" x14ac:dyDescent="0.25">
      <c r="A3690" s="24"/>
      <c r="B3690" s="25"/>
      <c r="C3690" s="25"/>
      <c r="D3690" s="25"/>
      <c r="E3690" s="25"/>
      <c r="F3690" s="26"/>
      <c r="G3690" s="25"/>
      <c r="H3690" s="27"/>
      <c r="J3690" s="13"/>
      <c r="K3690" s="112">
        <v>4.93</v>
      </c>
      <c r="L3690" s="113"/>
      <c r="M3690" s="23">
        <f>K3690*I3684*12</f>
        <v>72802.295999999988</v>
      </c>
    </row>
    <row r="3691" spans="1:13" x14ac:dyDescent="0.25">
      <c r="A3691" s="22" t="s">
        <v>22</v>
      </c>
      <c r="B3691" s="25"/>
      <c r="C3691" s="25"/>
      <c r="D3691" s="25"/>
      <c r="E3691" s="25"/>
      <c r="F3691" s="26"/>
      <c r="G3691" s="25"/>
      <c r="H3691" s="27"/>
      <c r="J3691" s="13"/>
      <c r="L3691" s="13"/>
      <c r="M3691" s="23"/>
    </row>
    <row r="3692" spans="1:13" x14ac:dyDescent="0.25">
      <c r="A3692" s="24" t="s">
        <v>23</v>
      </c>
      <c r="B3692" s="25"/>
      <c r="C3692" s="25"/>
      <c r="D3692" s="25"/>
      <c r="E3692" s="25"/>
      <c r="F3692" s="26"/>
      <c r="G3692" s="25"/>
      <c r="H3692" s="27"/>
      <c r="J3692" s="13"/>
      <c r="L3692" s="13"/>
      <c r="M3692" s="23"/>
    </row>
    <row r="3693" spans="1:13" x14ac:dyDescent="0.25">
      <c r="A3693" s="24" t="s">
        <v>69</v>
      </c>
      <c r="B3693" s="25"/>
      <c r="C3693" s="25"/>
      <c r="D3693" s="25"/>
      <c r="E3693" s="25"/>
      <c r="F3693" s="26"/>
      <c r="G3693" s="25"/>
      <c r="H3693" s="27"/>
      <c r="J3693" s="13"/>
      <c r="L3693" s="13"/>
      <c r="M3693" s="23"/>
    </row>
    <row r="3694" spans="1:13" x14ac:dyDescent="0.25">
      <c r="A3694" s="28"/>
      <c r="B3694" s="29"/>
      <c r="C3694" s="29"/>
      <c r="D3694" s="29"/>
      <c r="E3694" s="29"/>
      <c r="F3694" s="29"/>
      <c r="G3694" s="29"/>
      <c r="H3694" s="30"/>
      <c r="I3694" s="17"/>
      <c r="J3694" s="19"/>
      <c r="K3694" s="138">
        <v>4.05</v>
      </c>
      <c r="L3694" s="139"/>
      <c r="M3694" s="21">
        <f>K3694*I3684*12</f>
        <v>59807.159999999989</v>
      </c>
    </row>
    <row r="3695" spans="1:13" x14ac:dyDescent="0.25">
      <c r="A3695" s="162" t="s">
        <v>28</v>
      </c>
      <c r="B3695" s="163"/>
      <c r="C3695" s="163"/>
      <c r="D3695" s="163"/>
      <c r="E3695" s="163"/>
      <c r="F3695" s="163"/>
      <c r="G3695" s="163"/>
      <c r="H3695" s="151"/>
      <c r="I3695" s="2" t="s">
        <v>29</v>
      </c>
      <c r="J3695" s="13"/>
      <c r="K3695" s="2"/>
      <c r="L3695" s="13"/>
      <c r="M3695" s="23"/>
    </row>
    <row r="3696" spans="1:13" x14ac:dyDescent="0.25">
      <c r="A3696" s="12"/>
      <c r="B3696" s="2"/>
      <c r="C3696" s="2"/>
      <c r="D3696" s="2"/>
      <c r="E3696" s="2"/>
      <c r="F3696" s="2"/>
      <c r="G3696" s="2"/>
      <c r="H3696" s="13"/>
      <c r="I3696" s="2" t="s">
        <v>30</v>
      </c>
      <c r="J3696" s="13"/>
      <c r="K3696" s="2"/>
      <c r="L3696" s="13"/>
      <c r="M3696" s="23"/>
    </row>
    <row r="3697" spans="1:13" x14ac:dyDescent="0.25">
      <c r="A3697" s="12"/>
      <c r="B3697" s="2"/>
      <c r="C3697" s="2"/>
      <c r="D3697" s="2"/>
      <c r="E3697" s="2"/>
      <c r="F3697" s="2"/>
      <c r="G3697" s="2"/>
      <c r="H3697" s="13"/>
      <c r="I3697" s="2" t="s">
        <v>31</v>
      </c>
      <c r="J3697" s="13"/>
      <c r="K3697" s="108">
        <v>1.1200000000000001</v>
      </c>
      <c r="L3697" s="109"/>
      <c r="M3697" s="23">
        <f>K3697*12*I3684</f>
        <v>16539.263999999999</v>
      </c>
    </row>
    <row r="3698" spans="1:13" x14ac:dyDescent="0.25">
      <c r="A3698" s="12"/>
      <c r="B3698" s="2"/>
      <c r="C3698" s="2"/>
      <c r="D3698" s="2"/>
      <c r="E3698" s="2"/>
      <c r="F3698" s="2"/>
      <c r="G3698" s="2"/>
      <c r="H3698" s="13"/>
      <c r="I3698" s="2" t="s">
        <v>32</v>
      </c>
      <c r="J3698" s="13"/>
      <c r="K3698" s="2"/>
      <c r="L3698" s="13"/>
      <c r="M3698" s="23"/>
    </row>
    <row r="3699" spans="1:13" x14ac:dyDescent="0.25">
      <c r="A3699" s="17"/>
      <c r="B3699" s="18"/>
      <c r="C3699" s="18"/>
      <c r="D3699" s="18"/>
      <c r="E3699" s="18"/>
      <c r="F3699" s="18"/>
      <c r="G3699" s="18"/>
      <c r="H3699" s="19"/>
      <c r="I3699" s="18" t="s">
        <v>33</v>
      </c>
      <c r="J3699" s="19"/>
      <c r="K3699" s="18"/>
      <c r="L3699" s="19"/>
      <c r="M3699" s="21"/>
    </row>
    <row r="3700" spans="1:13" x14ac:dyDescent="0.25">
      <c r="A3700" s="90" t="s">
        <v>34</v>
      </c>
      <c r="B3700" s="91"/>
      <c r="C3700" s="91"/>
      <c r="D3700" s="91"/>
      <c r="E3700" s="91"/>
      <c r="F3700" s="91"/>
      <c r="G3700" s="91"/>
      <c r="H3700" s="92"/>
      <c r="I3700" s="31" t="s">
        <v>46</v>
      </c>
      <c r="J3700" s="32"/>
      <c r="K3700" s="88">
        <v>1.83</v>
      </c>
      <c r="L3700" s="89"/>
      <c r="M3700" s="35">
        <f>K3700*12*I3684</f>
        <v>27023.975999999999</v>
      </c>
    </row>
    <row r="3701" spans="1:13" x14ac:dyDescent="0.25">
      <c r="A3701" s="131" t="s">
        <v>74</v>
      </c>
      <c r="B3701" s="132"/>
      <c r="C3701" s="132"/>
      <c r="D3701" s="132"/>
      <c r="E3701" s="132"/>
      <c r="F3701" s="132"/>
      <c r="G3701" s="132"/>
      <c r="H3701" s="133"/>
      <c r="I3701" s="52"/>
      <c r="J3701" s="13"/>
      <c r="K3701" s="149">
        <f>K3702+K3708</f>
        <v>1.8900000000000001</v>
      </c>
      <c r="L3701" s="150"/>
      <c r="M3701" s="53">
        <f>M3702+M3708</f>
        <v>27910.008000000002</v>
      </c>
    </row>
    <row r="3702" spans="1:13" x14ac:dyDescent="0.25">
      <c r="A3702" s="114" t="s">
        <v>75</v>
      </c>
      <c r="B3702" s="115"/>
      <c r="C3702" s="115"/>
      <c r="D3702" s="115"/>
      <c r="E3702" s="115"/>
      <c r="F3702" s="115"/>
      <c r="G3702" s="115"/>
      <c r="H3702" s="116"/>
      <c r="J3702" s="13"/>
      <c r="K3702" s="108">
        <f>K3703+K3704+K3705+K3707</f>
        <v>1.1100000000000001</v>
      </c>
      <c r="L3702" s="109"/>
      <c r="M3702" s="46">
        <f>M3703+M3704+M3705+M3707</f>
        <v>16391.592000000001</v>
      </c>
    </row>
    <row r="3703" spans="1:13" x14ac:dyDescent="0.25">
      <c r="A3703" s="12" t="s">
        <v>76</v>
      </c>
      <c r="H3703" s="13"/>
      <c r="I3703" t="s">
        <v>77</v>
      </c>
      <c r="J3703" s="13"/>
      <c r="K3703" s="112">
        <v>0.81</v>
      </c>
      <c r="L3703" s="113"/>
      <c r="M3703" s="23">
        <f>K3703*12*I3684</f>
        <v>11961.432000000001</v>
      </c>
    </row>
    <row r="3704" spans="1:13" x14ac:dyDescent="0.25">
      <c r="A3704" s="12" t="s">
        <v>78</v>
      </c>
      <c r="H3704" s="13"/>
      <c r="I3704" t="s">
        <v>79</v>
      </c>
      <c r="J3704" s="13"/>
      <c r="K3704" s="112">
        <v>0.18</v>
      </c>
      <c r="L3704" s="113"/>
      <c r="M3704" s="23">
        <f>K3704*12*I3684</f>
        <v>2658.096</v>
      </c>
    </row>
    <row r="3705" spans="1:13" x14ac:dyDescent="0.25">
      <c r="A3705" s="12" t="s">
        <v>80</v>
      </c>
      <c r="H3705" s="13"/>
      <c r="I3705" t="s">
        <v>81</v>
      </c>
      <c r="J3705" s="13"/>
      <c r="K3705" s="112">
        <v>0.08</v>
      </c>
      <c r="L3705" s="113"/>
      <c r="M3705" s="23">
        <f>K3705*12*I3684</f>
        <v>1181.376</v>
      </c>
    </row>
    <row r="3706" spans="1:13" x14ac:dyDescent="0.25">
      <c r="A3706" s="12" t="s">
        <v>82</v>
      </c>
      <c r="H3706" s="13"/>
      <c r="J3706" s="13"/>
      <c r="L3706" s="13"/>
      <c r="M3706" s="23"/>
    </row>
    <row r="3707" spans="1:13" x14ac:dyDescent="0.25">
      <c r="A3707" s="12" t="s">
        <v>83</v>
      </c>
      <c r="H3707" s="13"/>
      <c r="I3707" t="s">
        <v>84</v>
      </c>
      <c r="J3707" s="13"/>
      <c r="K3707" s="112">
        <v>0.04</v>
      </c>
      <c r="L3707" s="113"/>
      <c r="M3707" s="23">
        <f>K3707*12*I3684</f>
        <v>590.68799999999999</v>
      </c>
    </row>
    <row r="3708" spans="1:13" x14ac:dyDescent="0.25">
      <c r="A3708" s="114" t="s">
        <v>85</v>
      </c>
      <c r="B3708" s="115"/>
      <c r="C3708" s="115"/>
      <c r="D3708" s="115"/>
      <c r="E3708" s="115"/>
      <c r="F3708" s="115"/>
      <c r="G3708" s="115"/>
      <c r="H3708" s="116"/>
      <c r="J3708" s="13"/>
      <c r="K3708" s="108">
        <f>K3709+K3710+K3711</f>
        <v>0.78</v>
      </c>
      <c r="L3708" s="109"/>
      <c r="M3708" s="46">
        <f>M3709+M3710+M3711</f>
        <v>11518.415999999999</v>
      </c>
    </row>
    <row r="3709" spans="1:13" x14ac:dyDescent="0.25">
      <c r="A3709" s="12" t="s">
        <v>86</v>
      </c>
      <c r="H3709" s="13"/>
      <c r="I3709" t="s">
        <v>81</v>
      </c>
      <c r="J3709" s="13"/>
      <c r="K3709" s="112">
        <v>0.28000000000000003</v>
      </c>
      <c r="L3709" s="113"/>
      <c r="M3709" s="23">
        <f>K3709*12*I3684</f>
        <v>4134.8159999999998</v>
      </c>
    </row>
    <row r="3710" spans="1:13" x14ac:dyDescent="0.25">
      <c r="A3710" s="12" t="s">
        <v>87</v>
      </c>
      <c r="H3710" s="13"/>
      <c r="I3710" t="s">
        <v>35</v>
      </c>
      <c r="J3710" s="13"/>
      <c r="K3710" s="112">
        <v>0.46</v>
      </c>
      <c r="L3710" s="113"/>
      <c r="M3710" s="23">
        <f>K3710*12*I3684</f>
        <v>6792.9120000000003</v>
      </c>
    </row>
    <row r="3711" spans="1:13" x14ac:dyDescent="0.25">
      <c r="A3711" s="12" t="s">
        <v>88</v>
      </c>
      <c r="H3711" s="13"/>
      <c r="I3711" t="s">
        <v>81</v>
      </c>
      <c r="J3711" s="13"/>
      <c r="K3711" s="138">
        <v>0.04</v>
      </c>
      <c r="L3711" s="139"/>
      <c r="M3711" s="21">
        <f>K3711*12*I3684</f>
        <v>590.68799999999999</v>
      </c>
    </row>
    <row r="3712" spans="1:13" ht="15.75" x14ac:dyDescent="0.25">
      <c r="A3712" s="85" t="s">
        <v>36</v>
      </c>
      <c r="B3712" s="86"/>
      <c r="C3712" s="86"/>
      <c r="D3712" s="86"/>
      <c r="E3712" s="86"/>
      <c r="F3712" s="86"/>
      <c r="G3712" s="86"/>
      <c r="H3712" s="87"/>
      <c r="I3712" s="34"/>
      <c r="J3712" s="32"/>
      <c r="K3712" s="88">
        <f>K3713+K3714+K3716+K3718+K3719</f>
        <v>2.13</v>
      </c>
      <c r="L3712" s="89"/>
      <c r="M3712" s="35">
        <f>M3713+M3714+M3716+M3718+M3719</f>
        <v>31454.135999999999</v>
      </c>
    </row>
    <row r="3713" spans="1:13" x14ac:dyDescent="0.25">
      <c r="A3713" s="36" t="s">
        <v>89</v>
      </c>
      <c r="B3713" s="37"/>
      <c r="C3713" s="38"/>
      <c r="D3713" s="38"/>
      <c r="E3713" s="38"/>
      <c r="F3713" s="38"/>
      <c r="G3713" s="38"/>
      <c r="H3713" s="13"/>
      <c r="I3713" s="95" t="s">
        <v>38</v>
      </c>
      <c r="J3713" s="96"/>
      <c r="K3713" s="117">
        <v>0.56999999999999995</v>
      </c>
      <c r="L3713" s="118"/>
      <c r="M3713" s="23">
        <f>K3713*12*I3684</f>
        <v>8417.3040000000001</v>
      </c>
    </row>
    <row r="3714" spans="1:13" x14ac:dyDescent="0.25">
      <c r="A3714" s="36" t="s">
        <v>39</v>
      </c>
      <c r="B3714" s="37"/>
      <c r="C3714" s="38"/>
      <c r="D3714" s="38"/>
      <c r="E3714" s="38"/>
      <c r="F3714" s="38"/>
      <c r="G3714" s="38"/>
      <c r="H3714" s="13"/>
      <c r="I3714" s="95" t="s">
        <v>90</v>
      </c>
      <c r="J3714" s="96"/>
      <c r="K3714" s="97">
        <v>1.35</v>
      </c>
      <c r="L3714" s="98"/>
      <c r="M3714" s="23">
        <f>K3714*12*I3684</f>
        <v>19935.72</v>
      </c>
    </row>
    <row r="3715" spans="1:13" x14ac:dyDescent="0.25">
      <c r="A3715" s="36" t="s">
        <v>41</v>
      </c>
      <c r="B3715" s="37"/>
      <c r="C3715" s="38"/>
      <c r="D3715" s="38"/>
      <c r="E3715" s="38"/>
      <c r="F3715" s="38"/>
      <c r="G3715" s="38"/>
      <c r="H3715" s="13"/>
      <c r="I3715" s="39"/>
      <c r="J3715" s="15"/>
      <c r="K3715" s="40"/>
      <c r="L3715" s="41"/>
      <c r="M3715" s="23"/>
    </row>
    <row r="3716" spans="1:13" x14ac:dyDescent="0.25">
      <c r="A3716" s="36" t="s">
        <v>42</v>
      </c>
      <c r="B3716" s="37"/>
      <c r="C3716" s="38"/>
      <c r="D3716" s="38"/>
      <c r="E3716" s="38"/>
      <c r="F3716" s="38"/>
      <c r="G3716" s="38"/>
      <c r="H3716" s="13"/>
      <c r="I3716" s="95" t="s">
        <v>43</v>
      </c>
      <c r="J3716" s="96"/>
      <c r="K3716" s="97">
        <v>0.09</v>
      </c>
      <c r="L3716" s="98"/>
      <c r="M3716" s="23">
        <f>K3716*12*I3684</f>
        <v>1329.048</v>
      </c>
    </row>
    <row r="3717" spans="1:13" x14ac:dyDescent="0.25">
      <c r="A3717" s="36" t="s">
        <v>44</v>
      </c>
      <c r="B3717" s="37"/>
      <c r="C3717" s="38"/>
      <c r="D3717" s="38"/>
      <c r="E3717" s="38"/>
      <c r="F3717" s="38"/>
      <c r="G3717" s="38"/>
      <c r="H3717" s="13"/>
      <c r="I3717" s="39"/>
      <c r="J3717" s="15"/>
      <c r="K3717" s="40"/>
      <c r="L3717" s="41"/>
      <c r="M3717" s="23"/>
    </row>
    <row r="3718" spans="1:13" x14ac:dyDescent="0.25">
      <c r="A3718" s="36" t="s">
        <v>45</v>
      </c>
      <c r="B3718" s="37"/>
      <c r="C3718" s="38"/>
      <c r="D3718" s="38"/>
      <c r="E3718" s="38"/>
      <c r="F3718" s="38"/>
      <c r="G3718" s="38"/>
      <c r="H3718" s="13"/>
      <c r="I3718" s="95" t="s">
        <v>43</v>
      </c>
      <c r="J3718" s="96"/>
      <c r="K3718" s="97">
        <v>0.06</v>
      </c>
      <c r="L3718" s="98"/>
      <c r="M3718" s="23">
        <f>K3718*12*I3684</f>
        <v>886.03199999999993</v>
      </c>
    </row>
    <row r="3719" spans="1:13" x14ac:dyDescent="0.25">
      <c r="A3719" s="42" t="s">
        <v>112</v>
      </c>
      <c r="B3719" s="37"/>
      <c r="C3719" s="38"/>
      <c r="D3719" s="38"/>
      <c r="E3719" s="38"/>
      <c r="F3719" s="38"/>
      <c r="G3719" s="38"/>
      <c r="H3719" s="13"/>
      <c r="I3719" s="95" t="s">
        <v>46</v>
      </c>
      <c r="J3719" s="96"/>
      <c r="K3719" s="99">
        <v>0.06</v>
      </c>
      <c r="L3719" s="100"/>
      <c r="M3719" s="21">
        <f>K3719*12*I3684</f>
        <v>886.03199999999993</v>
      </c>
    </row>
    <row r="3720" spans="1:13" ht="15.75" x14ac:dyDescent="0.25">
      <c r="A3720" s="85" t="s">
        <v>50</v>
      </c>
      <c r="B3720" s="86"/>
      <c r="C3720" s="86"/>
      <c r="D3720" s="86"/>
      <c r="E3720" s="86"/>
      <c r="F3720" s="86"/>
      <c r="G3720" s="86"/>
      <c r="H3720" s="87"/>
      <c r="I3720" s="34"/>
      <c r="J3720" s="32"/>
      <c r="K3720" s="101">
        <v>5.67</v>
      </c>
      <c r="L3720" s="102"/>
      <c r="M3720" s="35">
        <f>K3720*12*I3684</f>
        <v>83730.02399999999</v>
      </c>
    </row>
    <row r="3721" spans="1:13" x14ac:dyDescent="0.25">
      <c r="A3721" s="90" t="s">
        <v>59</v>
      </c>
      <c r="B3721" s="91"/>
      <c r="C3721" s="91"/>
      <c r="D3721" s="91"/>
      <c r="E3721" s="91"/>
      <c r="F3721" s="91"/>
      <c r="G3721" s="91"/>
      <c r="H3721" s="92"/>
      <c r="J3721" s="47"/>
      <c r="K3721" s="88">
        <f>K3690+K3694+K3697+K3700+K3701+K3720+K3712</f>
        <v>21.62</v>
      </c>
      <c r="L3721" s="89"/>
      <c r="M3721" s="21">
        <f>M3684+M3697+M3700+M3701+M3712+M3720</f>
        <v>319266.86399999994</v>
      </c>
    </row>
    <row r="3722" spans="1:13" x14ac:dyDescent="0.25">
      <c r="A3722" s="90" t="s">
        <v>60</v>
      </c>
      <c r="B3722" s="91"/>
      <c r="C3722" s="91"/>
      <c r="D3722" s="91"/>
      <c r="E3722" s="91"/>
      <c r="F3722" s="91"/>
      <c r="G3722" s="91"/>
      <c r="H3722" s="92"/>
      <c r="I3722" s="34"/>
      <c r="J3722" s="48"/>
      <c r="K3722" s="110">
        <v>11.53</v>
      </c>
      <c r="L3722" s="111"/>
      <c r="M3722" s="21">
        <f>K3722*12*I3684</f>
        <v>170265.81599999996</v>
      </c>
    </row>
    <row r="3723" spans="1:13" ht="15.75" x14ac:dyDescent="0.25">
      <c r="A3723" s="85" t="s">
        <v>61</v>
      </c>
      <c r="B3723" s="86"/>
      <c r="C3723" s="86"/>
      <c r="D3723" s="86"/>
      <c r="E3723" s="86"/>
      <c r="F3723" s="86"/>
      <c r="G3723" s="86"/>
      <c r="H3723" s="87"/>
      <c r="I3723" s="34"/>
      <c r="J3723" s="32"/>
      <c r="K3723" s="88">
        <v>3.45</v>
      </c>
      <c r="L3723" s="89"/>
      <c r="M3723" s="21">
        <f>K3723*12*I3684</f>
        <v>50946.840000000004</v>
      </c>
    </row>
    <row r="3724" spans="1:13" ht="15.75" x14ac:dyDescent="0.25">
      <c r="A3724" s="85" t="s">
        <v>62</v>
      </c>
      <c r="B3724" s="86"/>
      <c r="C3724" s="86"/>
      <c r="D3724" s="86"/>
      <c r="E3724" s="86"/>
      <c r="F3724" s="86"/>
      <c r="G3724" s="86"/>
      <c r="H3724" s="87"/>
      <c r="I3724" s="34"/>
      <c r="J3724" s="32"/>
      <c r="K3724" s="88">
        <v>0.81</v>
      </c>
      <c r="L3724" s="89"/>
      <c r="M3724" s="21">
        <f>K3724*12*I3684</f>
        <v>11961.432000000001</v>
      </c>
    </row>
    <row r="3725" spans="1:13" x14ac:dyDescent="0.25">
      <c r="A3725" s="90" t="s">
        <v>92</v>
      </c>
      <c r="B3725" s="91"/>
      <c r="C3725" s="91"/>
      <c r="D3725" s="91"/>
      <c r="E3725" s="91"/>
      <c r="F3725" s="91"/>
      <c r="G3725" s="91"/>
      <c r="H3725" s="92"/>
      <c r="I3725" s="34"/>
      <c r="J3725" s="32"/>
      <c r="K3725" s="93">
        <v>1.32</v>
      </c>
      <c r="L3725" s="94"/>
      <c r="M3725" s="21">
        <f>K3725*12*I3684</f>
        <v>19492.703999999998</v>
      </c>
    </row>
    <row r="3726" spans="1:13" ht="15.75" x14ac:dyDescent="0.25">
      <c r="A3726" s="49" t="s">
        <v>107</v>
      </c>
      <c r="B3726" s="50"/>
      <c r="C3726" s="50"/>
      <c r="D3726" s="50"/>
      <c r="E3726" s="50"/>
      <c r="F3726" s="50"/>
      <c r="G3726" s="50"/>
      <c r="H3726" s="51"/>
      <c r="I3726" s="34"/>
      <c r="J3726" s="32"/>
      <c r="K3726" s="88">
        <v>0</v>
      </c>
      <c r="L3726" s="89"/>
      <c r="M3726" s="21">
        <v>0</v>
      </c>
    </row>
    <row r="3727" spans="1:13" ht="15.75" x14ac:dyDescent="0.25">
      <c r="A3727" s="49" t="s">
        <v>63</v>
      </c>
      <c r="B3727" s="50"/>
      <c r="C3727" s="50"/>
      <c r="D3727" s="50"/>
      <c r="E3727" s="50"/>
      <c r="F3727" s="50"/>
      <c r="G3727" s="50"/>
      <c r="H3727" s="51"/>
      <c r="I3727" s="34"/>
      <c r="J3727" s="32"/>
      <c r="K3727" s="88">
        <v>0.06</v>
      </c>
      <c r="L3727" s="89"/>
      <c r="M3727" s="21">
        <f>K3727*12*I3684</f>
        <v>886.03199999999993</v>
      </c>
    </row>
    <row r="3728" spans="1:13" ht="15.75" x14ac:dyDescent="0.25">
      <c r="A3728" s="49" t="s">
        <v>64</v>
      </c>
      <c r="B3728" s="50"/>
      <c r="C3728" s="50"/>
      <c r="D3728" s="50"/>
      <c r="E3728" s="50"/>
      <c r="F3728" s="50"/>
      <c r="G3728" s="50"/>
      <c r="H3728" s="51"/>
      <c r="I3728" s="34"/>
      <c r="J3728" s="32"/>
      <c r="K3728" s="88">
        <v>0.9</v>
      </c>
      <c r="L3728" s="89"/>
      <c r="M3728" s="21">
        <f>K3728*12*I3684</f>
        <v>13290.48</v>
      </c>
    </row>
    <row r="3729" spans="1:13" x14ac:dyDescent="0.25">
      <c r="A3729" s="90" t="s">
        <v>65</v>
      </c>
      <c r="B3729" s="91"/>
      <c r="C3729" s="91"/>
      <c r="D3729" s="91"/>
      <c r="E3729" s="91"/>
      <c r="F3729" s="91"/>
      <c r="G3729" s="91"/>
      <c r="H3729" s="92"/>
      <c r="I3729" s="34"/>
      <c r="J3729" s="48"/>
      <c r="K3729" s="88">
        <f>K3721+K3723+K3724+K3725+K3722+K3726+K3727+K3728</f>
        <v>39.69</v>
      </c>
      <c r="L3729" s="89"/>
      <c r="M3729" s="21">
        <f>M3721+M3722+M3723+M3724+M3725+M3726+M3727+M3728</f>
        <v>586110.16799999995</v>
      </c>
    </row>
    <row r="3730" spans="1:13" x14ac:dyDescent="0.25">
      <c r="M3730" s="5"/>
    </row>
    <row r="3731" spans="1:13" x14ac:dyDescent="0.25">
      <c r="A3731" s="119" t="s">
        <v>0</v>
      </c>
      <c r="B3731" s="119"/>
      <c r="C3731" s="119"/>
      <c r="D3731" s="119"/>
      <c r="E3731" s="119"/>
      <c r="F3731" s="119"/>
      <c r="G3731" s="119"/>
      <c r="H3731" s="119"/>
      <c r="I3731" s="119"/>
      <c r="J3731" s="119"/>
      <c r="K3731" s="119"/>
      <c r="L3731" s="119"/>
      <c r="M3731" s="5"/>
    </row>
    <row r="3732" spans="1:13" x14ac:dyDescent="0.25">
      <c r="A3732" s="120" t="s">
        <v>1</v>
      </c>
      <c r="B3732" s="120"/>
      <c r="C3732" s="120"/>
      <c r="D3732" s="120"/>
      <c r="E3732" s="120"/>
      <c r="F3732" s="120"/>
      <c r="G3732" s="120"/>
      <c r="H3732" s="120"/>
      <c r="I3732" s="120"/>
      <c r="J3732" s="120"/>
      <c r="K3732" s="120"/>
      <c r="L3732" s="120"/>
      <c r="M3732" s="120"/>
    </row>
    <row r="3733" spans="1:13" x14ac:dyDescent="0.25">
      <c r="A3733" s="121" t="s">
        <v>176</v>
      </c>
      <c r="B3733" s="121"/>
      <c r="C3733" s="121"/>
      <c r="D3733" s="121"/>
      <c r="E3733" s="121"/>
      <c r="F3733" s="121"/>
      <c r="G3733" s="121"/>
      <c r="H3733" s="121"/>
      <c r="I3733" s="121"/>
      <c r="J3733" s="121"/>
      <c r="K3733" s="121"/>
      <c r="L3733" s="121"/>
      <c r="M3733" s="121"/>
    </row>
    <row r="3734" spans="1:13" x14ac:dyDescent="0.25">
      <c r="A3734" s="6"/>
      <c r="B3734" s="7"/>
      <c r="C3734" s="7" t="s">
        <v>3</v>
      </c>
      <c r="D3734" s="7"/>
      <c r="E3734" s="7"/>
      <c r="F3734" s="7"/>
      <c r="G3734" s="7"/>
      <c r="H3734" s="8"/>
      <c r="I3734" s="7" t="s">
        <v>4</v>
      </c>
      <c r="J3734" s="8"/>
      <c r="K3734" s="9" t="s">
        <v>5</v>
      </c>
      <c r="L3734" s="10"/>
      <c r="M3734" s="11"/>
    </row>
    <row r="3735" spans="1:13" x14ac:dyDescent="0.25">
      <c r="A3735" s="12"/>
      <c r="B3735" s="2"/>
      <c r="C3735" s="2"/>
      <c r="D3735" s="2"/>
      <c r="E3735" s="2"/>
      <c r="F3735" s="2"/>
      <c r="G3735" s="2"/>
      <c r="H3735" s="13"/>
      <c r="I3735" s="2"/>
      <c r="J3735" s="13"/>
      <c r="K3735" s="14" t="s">
        <v>7</v>
      </c>
      <c r="L3735" s="15"/>
      <c r="M3735" s="16" t="s">
        <v>8</v>
      </c>
    </row>
    <row r="3736" spans="1:13" x14ac:dyDescent="0.25">
      <c r="A3736" s="17"/>
      <c r="B3736" s="18"/>
      <c r="C3736" s="18"/>
      <c r="D3736" s="18"/>
      <c r="E3736" s="18"/>
      <c r="F3736" s="18"/>
      <c r="G3736" s="18"/>
      <c r="H3736" s="19"/>
      <c r="I3736" s="122" t="s">
        <v>9</v>
      </c>
      <c r="J3736" s="123"/>
      <c r="K3736" s="18" t="s">
        <v>10</v>
      </c>
      <c r="L3736" s="19"/>
      <c r="M3736" s="20" t="s">
        <v>11</v>
      </c>
    </row>
    <row r="3737" spans="1:13" x14ac:dyDescent="0.25">
      <c r="A3737" s="90"/>
      <c r="B3737" s="91"/>
      <c r="C3737" s="91"/>
      <c r="D3737" s="91"/>
      <c r="E3737" s="91"/>
      <c r="F3737" s="91"/>
      <c r="G3737" s="91"/>
      <c r="H3737" s="92"/>
      <c r="I3737" s="124">
        <v>719.7</v>
      </c>
      <c r="J3737" s="125"/>
      <c r="K3737" s="126">
        <f>K3742+K3745</f>
        <v>8.98</v>
      </c>
      <c r="L3737" s="145"/>
      <c r="M3737" s="21">
        <f>M3742+M3745</f>
        <v>77554.872000000003</v>
      </c>
    </row>
    <row r="3738" spans="1:13" x14ac:dyDescent="0.25">
      <c r="A3738" s="22" t="s">
        <v>13</v>
      </c>
      <c r="F3738" s="2"/>
      <c r="H3738" s="13"/>
      <c r="J3738" s="13"/>
      <c r="L3738" s="13"/>
      <c r="M3738" s="23"/>
    </row>
    <row r="3739" spans="1:13" x14ac:dyDescent="0.25">
      <c r="A3739" s="22" t="s">
        <v>14</v>
      </c>
      <c r="F3739" s="2"/>
      <c r="H3739" s="13"/>
      <c r="J3739" s="13"/>
      <c r="L3739" s="13"/>
      <c r="M3739" s="23"/>
    </row>
    <row r="3740" spans="1:13" x14ac:dyDescent="0.25">
      <c r="A3740" s="24" t="s">
        <v>15</v>
      </c>
      <c r="B3740" s="25"/>
      <c r="C3740" s="25"/>
      <c r="D3740" s="25"/>
      <c r="E3740" s="25"/>
      <c r="F3740" s="26"/>
      <c r="G3740" s="25"/>
      <c r="H3740" s="27"/>
      <c r="J3740" s="13"/>
      <c r="L3740" s="13"/>
      <c r="M3740" s="23"/>
    </row>
    <row r="3741" spans="1:13" x14ac:dyDescent="0.25">
      <c r="A3741" s="24" t="s">
        <v>16</v>
      </c>
      <c r="B3741" s="25"/>
      <c r="C3741" s="25"/>
      <c r="D3741" s="25"/>
      <c r="E3741" s="25"/>
      <c r="F3741" s="26"/>
      <c r="G3741" s="25"/>
      <c r="H3741" s="27"/>
      <c r="J3741" s="13"/>
      <c r="L3741" s="13"/>
      <c r="M3741" s="23"/>
    </row>
    <row r="3742" spans="1:13" x14ac:dyDescent="0.25">
      <c r="A3742" s="24" t="s">
        <v>111</v>
      </c>
      <c r="B3742" s="25"/>
      <c r="C3742" s="25"/>
      <c r="D3742" s="25"/>
      <c r="E3742" s="25"/>
      <c r="F3742" s="26"/>
      <c r="G3742" s="25"/>
      <c r="H3742" s="27"/>
      <c r="J3742" s="13"/>
      <c r="K3742" s="95">
        <v>4.93</v>
      </c>
      <c r="L3742" s="96"/>
      <c r="M3742" s="23">
        <f>K3742*I3737*12</f>
        <v>42577.452000000005</v>
      </c>
    </row>
    <row r="3743" spans="1:13" x14ac:dyDescent="0.25">
      <c r="A3743" s="22" t="s">
        <v>22</v>
      </c>
      <c r="B3743" s="25"/>
      <c r="C3743" s="25"/>
      <c r="D3743" s="25"/>
      <c r="E3743" s="25"/>
      <c r="F3743" s="26"/>
      <c r="G3743" s="25"/>
      <c r="H3743" s="27"/>
      <c r="J3743" s="13"/>
      <c r="L3743" s="13"/>
      <c r="M3743" s="23"/>
    </row>
    <row r="3744" spans="1:13" x14ac:dyDescent="0.25">
      <c r="A3744" s="24" t="s">
        <v>23</v>
      </c>
      <c r="B3744" s="25"/>
      <c r="C3744" s="25"/>
      <c r="D3744" s="25"/>
      <c r="E3744" s="25"/>
      <c r="F3744" s="26"/>
      <c r="G3744" s="25"/>
      <c r="H3744" s="27"/>
      <c r="J3744" s="13"/>
      <c r="L3744" s="13"/>
      <c r="M3744" s="23"/>
    </row>
    <row r="3745" spans="1:13" x14ac:dyDescent="0.25">
      <c r="A3745" s="24" t="s">
        <v>69</v>
      </c>
      <c r="B3745" s="25"/>
      <c r="C3745" s="25"/>
      <c r="D3745" s="25"/>
      <c r="E3745" s="25"/>
      <c r="F3745" s="26"/>
      <c r="G3745" s="29"/>
      <c r="H3745" s="30"/>
      <c r="I3745" s="18"/>
      <c r="J3745" s="19"/>
      <c r="K3745" s="122">
        <v>4.05</v>
      </c>
      <c r="L3745" s="123"/>
      <c r="M3745" s="21">
        <f>K3745*I3737*12</f>
        <v>34977.42</v>
      </c>
    </row>
    <row r="3746" spans="1:13" x14ac:dyDescent="0.25">
      <c r="A3746" s="128" t="s">
        <v>28</v>
      </c>
      <c r="B3746" s="129"/>
      <c r="C3746" s="129"/>
      <c r="D3746" s="129"/>
      <c r="E3746" s="129"/>
      <c r="F3746" s="129"/>
      <c r="G3746" s="163"/>
      <c r="H3746" s="151"/>
      <c r="I3746" s="2" t="s">
        <v>29</v>
      </c>
      <c r="J3746" s="13"/>
      <c r="K3746" s="2"/>
      <c r="L3746" s="13"/>
      <c r="M3746" s="23"/>
    </row>
    <row r="3747" spans="1:13" x14ac:dyDescent="0.25">
      <c r="A3747" s="12"/>
      <c r="B3747" s="2"/>
      <c r="C3747" s="2"/>
      <c r="D3747" s="2"/>
      <c r="E3747" s="2"/>
      <c r="F3747" s="2"/>
      <c r="G3747" s="2"/>
      <c r="H3747" s="13"/>
      <c r="I3747" s="2" t="s">
        <v>30</v>
      </c>
      <c r="J3747" s="13"/>
      <c r="K3747" s="2"/>
      <c r="L3747" s="13"/>
      <c r="M3747" s="23"/>
    </row>
    <row r="3748" spans="1:13" x14ac:dyDescent="0.25">
      <c r="A3748" s="12"/>
      <c r="B3748" s="2"/>
      <c r="C3748" s="2"/>
      <c r="D3748" s="2"/>
      <c r="E3748" s="2"/>
      <c r="F3748" s="2"/>
      <c r="G3748" s="2"/>
      <c r="H3748" s="13"/>
      <c r="I3748" s="2" t="s">
        <v>31</v>
      </c>
      <c r="J3748" s="13"/>
      <c r="K3748" s="108">
        <v>1.1200000000000001</v>
      </c>
      <c r="L3748" s="109"/>
      <c r="M3748" s="23">
        <f>K3748*12*I3737</f>
        <v>9672.7680000000018</v>
      </c>
    </row>
    <row r="3749" spans="1:13" x14ac:dyDescent="0.25">
      <c r="A3749" s="12"/>
      <c r="B3749" s="2"/>
      <c r="C3749" s="2"/>
      <c r="D3749" s="2"/>
      <c r="E3749" s="2"/>
      <c r="F3749" s="2"/>
      <c r="G3749" s="2"/>
      <c r="H3749" s="13"/>
      <c r="I3749" s="2" t="s">
        <v>32</v>
      </c>
      <c r="J3749" s="13"/>
      <c r="K3749" s="2"/>
      <c r="L3749" s="13"/>
      <c r="M3749" s="23"/>
    </row>
    <row r="3750" spans="1:13" x14ac:dyDescent="0.25">
      <c r="A3750" s="17"/>
      <c r="B3750" s="18"/>
      <c r="C3750" s="18"/>
      <c r="D3750" s="18"/>
      <c r="E3750" s="18"/>
      <c r="F3750" s="18"/>
      <c r="G3750" s="18"/>
      <c r="H3750" s="19"/>
      <c r="I3750" s="18" t="s">
        <v>33</v>
      </c>
      <c r="J3750" s="19"/>
      <c r="K3750" s="18"/>
      <c r="L3750" s="19"/>
      <c r="M3750" s="21"/>
    </row>
    <row r="3751" spans="1:13" x14ac:dyDescent="0.25">
      <c r="A3751" s="90" t="s">
        <v>34</v>
      </c>
      <c r="B3751" s="91"/>
      <c r="C3751" s="91"/>
      <c r="D3751" s="91"/>
      <c r="E3751" s="91"/>
      <c r="F3751" s="91"/>
      <c r="G3751" s="91"/>
      <c r="H3751" s="92"/>
      <c r="I3751" s="169" t="s">
        <v>46</v>
      </c>
      <c r="J3751" s="170"/>
      <c r="K3751" s="88">
        <v>3.02</v>
      </c>
      <c r="L3751" s="89"/>
      <c r="M3751" s="33">
        <f>K3751*12*I3737</f>
        <v>26081.928000000004</v>
      </c>
    </row>
    <row r="3752" spans="1:13" x14ac:dyDescent="0.25">
      <c r="A3752" s="131" t="s">
        <v>74</v>
      </c>
      <c r="B3752" s="132"/>
      <c r="C3752" s="132"/>
      <c r="D3752" s="132"/>
      <c r="E3752" s="132"/>
      <c r="F3752" s="132"/>
      <c r="G3752" s="132"/>
      <c r="H3752" s="133"/>
      <c r="I3752" s="52"/>
      <c r="J3752" s="13"/>
      <c r="K3752" s="149">
        <f>K3753+K3759</f>
        <v>1.8900000000000001</v>
      </c>
      <c r="L3752" s="150"/>
      <c r="M3752" s="53">
        <f>M3753+M3759</f>
        <v>16322.796000000004</v>
      </c>
    </row>
    <row r="3753" spans="1:13" x14ac:dyDescent="0.25">
      <c r="A3753" s="114" t="s">
        <v>75</v>
      </c>
      <c r="B3753" s="115"/>
      <c r="C3753" s="115"/>
      <c r="D3753" s="115"/>
      <c r="E3753" s="115"/>
      <c r="F3753" s="115"/>
      <c r="G3753" s="115"/>
      <c r="H3753" s="116"/>
      <c r="J3753" s="13"/>
      <c r="K3753" s="108">
        <f>K3754+K3755+K3756+K3758</f>
        <v>1.1100000000000001</v>
      </c>
      <c r="L3753" s="109"/>
      <c r="M3753" s="46">
        <f>M3754+M3755+M3756+M3758</f>
        <v>9586.4040000000023</v>
      </c>
    </row>
    <row r="3754" spans="1:13" x14ac:dyDescent="0.25">
      <c r="A3754" s="12" t="s">
        <v>76</v>
      </c>
      <c r="H3754" s="13"/>
      <c r="I3754" t="s">
        <v>77</v>
      </c>
      <c r="J3754" s="13"/>
      <c r="K3754" s="112">
        <v>0.81</v>
      </c>
      <c r="L3754" s="113"/>
      <c r="M3754" s="23">
        <f>K3754*12*I3737</f>
        <v>6995.4840000000013</v>
      </c>
    </row>
    <row r="3755" spans="1:13" x14ac:dyDescent="0.25">
      <c r="A3755" s="12" t="s">
        <v>78</v>
      </c>
      <c r="H3755" s="13"/>
      <c r="I3755" t="s">
        <v>79</v>
      </c>
      <c r="J3755" s="13"/>
      <c r="K3755" s="112">
        <v>0.18</v>
      </c>
      <c r="L3755" s="113"/>
      <c r="M3755" s="23">
        <f>K3755*12*I3737</f>
        <v>1554.5520000000001</v>
      </c>
    </row>
    <row r="3756" spans="1:13" x14ac:dyDescent="0.25">
      <c r="A3756" s="12" t="s">
        <v>80</v>
      </c>
      <c r="H3756" s="13"/>
      <c r="I3756" t="s">
        <v>81</v>
      </c>
      <c r="J3756" s="13"/>
      <c r="K3756" s="112">
        <v>0.08</v>
      </c>
      <c r="L3756" s="113"/>
      <c r="M3756" s="23">
        <f>K3756*12*I3737</f>
        <v>690.91200000000003</v>
      </c>
    </row>
    <row r="3757" spans="1:13" x14ac:dyDescent="0.25">
      <c r="A3757" s="12" t="s">
        <v>82</v>
      </c>
      <c r="H3757" s="13"/>
      <c r="J3757" s="13"/>
      <c r="L3757" s="13"/>
      <c r="M3757" s="23"/>
    </row>
    <row r="3758" spans="1:13" x14ac:dyDescent="0.25">
      <c r="A3758" s="12" t="s">
        <v>83</v>
      </c>
      <c r="H3758" s="13"/>
      <c r="I3758" t="s">
        <v>84</v>
      </c>
      <c r="J3758" s="13"/>
      <c r="K3758" s="112">
        <v>0.04</v>
      </c>
      <c r="L3758" s="113"/>
      <c r="M3758" s="23">
        <f>K3758*12*I3737</f>
        <v>345.45600000000002</v>
      </c>
    </row>
    <row r="3759" spans="1:13" x14ac:dyDescent="0.25">
      <c r="A3759" s="114" t="s">
        <v>85</v>
      </c>
      <c r="B3759" s="115"/>
      <c r="C3759" s="115"/>
      <c r="D3759" s="115"/>
      <c r="E3759" s="115"/>
      <c r="F3759" s="115"/>
      <c r="G3759" s="115"/>
      <c r="H3759" s="116"/>
      <c r="J3759" s="13"/>
      <c r="K3759" s="108">
        <f>K3760+K3761+K3762</f>
        <v>0.78</v>
      </c>
      <c r="L3759" s="109"/>
      <c r="M3759" s="46">
        <f>M3760+M3761+M3762</f>
        <v>6736.3920000000016</v>
      </c>
    </row>
    <row r="3760" spans="1:13" x14ac:dyDescent="0.25">
      <c r="A3760" s="12" t="s">
        <v>86</v>
      </c>
      <c r="H3760" s="13"/>
      <c r="I3760" t="s">
        <v>81</v>
      </c>
      <c r="J3760" s="13"/>
      <c r="K3760" s="112">
        <v>0.28000000000000003</v>
      </c>
      <c r="L3760" s="113"/>
      <c r="M3760" s="23">
        <f>K3760*12*I3737</f>
        <v>2418.1920000000005</v>
      </c>
    </row>
    <row r="3761" spans="1:13" x14ac:dyDescent="0.25">
      <c r="A3761" s="12" t="s">
        <v>87</v>
      </c>
      <c r="H3761" s="13"/>
      <c r="I3761" t="s">
        <v>35</v>
      </c>
      <c r="J3761" s="13"/>
      <c r="K3761" s="112">
        <v>0.46</v>
      </c>
      <c r="L3761" s="113"/>
      <c r="M3761" s="23">
        <f>K3761*12*I3737</f>
        <v>3972.7440000000006</v>
      </c>
    </row>
    <row r="3762" spans="1:13" x14ac:dyDescent="0.25">
      <c r="A3762" s="12" t="s">
        <v>88</v>
      </c>
      <c r="H3762" s="13"/>
      <c r="I3762" t="s">
        <v>81</v>
      </c>
      <c r="J3762" s="13"/>
      <c r="K3762" s="138">
        <v>0.04</v>
      </c>
      <c r="L3762" s="139"/>
      <c r="M3762" s="21">
        <f>K3762*12*I3737</f>
        <v>345.45600000000002</v>
      </c>
    </row>
    <row r="3763" spans="1:13" ht="15.75" x14ac:dyDescent="0.25">
      <c r="A3763" s="85" t="s">
        <v>36</v>
      </c>
      <c r="B3763" s="86"/>
      <c r="C3763" s="86"/>
      <c r="D3763" s="86"/>
      <c r="E3763" s="86"/>
      <c r="F3763" s="86"/>
      <c r="G3763" s="86"/>
      <c r="H3763" s="87"/>
      <c r="I3763" s="34"/>
      <c r="J3763" s="32"/>
      <c r="K3763" s="88">
        <f>K3764+K3765+K3767+K3769+K3770</f>
        <v>2.13</v>
      </c>
      <c r="L3763" s="89"/>
      <c r="M3763" s="35">
        <f>M3764+M3765+M3767+M3769+M3770</f>
        <v>18395.532000000007</v>
      </c>
    </row>
    <row r="3764" spans="1:13" x14ac:dyDescent="0.25">
      <c r="A3764" s="36" t="s">
        <v>89</v>
      </c>
      <c r="B3764" s="37"/>
      <c r="C3764" s="38"/>
      <c r="D3764" s="38"/>
      <c r="E3764" s="38"/>
      <c r="F3764" s="38"/>
      <c r="G3764" s="38"/>
      <c r="H3764" s="13"/>
      <c r="I3764" s="95" t="s">
        <v>38</v>
      </c>
      <c r="J3764" s="96"/>
      <c r="K3764" s="117">
        <v>0.56999999999999995</v>
      </c>
      <c r="L3764" s="118"/>
      <c r="M3764" s="23">
        <f>K3764*12*I3737</f>
        <v>4922.7480000000005</v>
      </c>
    </row>
    <row r="3765" spans="1:13" x14ac:dyDescent="0.25">
      <c r="A3765" s="36" t="s">
        <v>39</v>
      </c>
      <c r="B3765" s="37"/>
      <c r="C3765" s="38"/>
      <c r="D3765" s="38"/>
      <c r="E3765" s="38"/>
      <c r="F3765" s="38"/>
      <c r="G3765" s="38"/>
      <c r="H3765" s="13"/>
      <c r="I3765" s="95" t="s">
        <v>90</v>
      </c>
      <c r="J3765" s="96"/>
      <c r="K3765" s="97">
        <v>1.35</v>
      </c>
      <c r="L3765" s="98"/>
      <c r="M3765" s="23">
        <f>K3765*12*I3737</f>
        <v>11659.140000000003</v>
      </c>
    </row>
    <row r="3766" spans="1:13" x14ac:dyDescent="0.25">
      <c r="A3766" s="36" t="s">
        <v>41</v>
      </c>
      <c r="B3766" s="37"/>
      <c r="C3766" s="38"/>
      <c r="D3766" s="38"/>
      <c r="E3766" s="38"/>
      <c r="F3766" s="38"/>
      <c r="G3766" s="38"/>
      <c r="H3766" s="13"/>
      <c r="I3766" s="39"/>
      <c r="J3766" s="15"/>
      <c r="K3766" s="40"/>
      <c r="L3766" s="41"/>
      <c r="M3766" s="23"/>
    </row>
    <row r="3767" spans="1:13" x14ac:dyDescent="0.25">
      <c r="A3767" s="36" t="s">
        <v>42</v>
      </c>
      <c r="B3767" s="37"/>
      <c r="C3767" s="38"/>
      <c r="D3767" s="38"/>
      <c r="E3767" s="38"/>
      <c r="F3767" s="38"/>
      <c r="G3767" s="38"/>
      <c r="H3767" s="13"/>
      <c r="I3767" s="95" t="s">
        <v>43</v>
      </c>
      <c r="J3767" s="96"/>
      <c r="K3767" s="97">
        <v>0.09</v>
      </c>
      <c r="L3767" s="98"/>
      <c r="M3767" s="23">
        <f>K3767*12*I3737</f>
        <v>777.27600000000007</v>
      </c>
    </row>
    <row r="3768" spans="1:13" x14ac:dyDescent="0.25">
      <c r="A3768" s="36" t="s">
        <v>44</v>
      </c>
      <c r="B3768" s="37"/>
      <c r="C3768" s="38"/>
      <c r="D3768" s="38"/>
      <c r="E3768" s="38"/>
      <c r="F3768" s="38"/>
      <c r="G3768" s="38"/>
      <c r="H3768" s="13"/>
      <c r="I3768" s="39"/>
      <c r="J3768" s="15"/>
      <c r="K3768" s="40"/>
      <c r="L3768" s="41"/>
      <c r="M3768" s="23"/>
    </row>
    <row r="3769" spans="1:13" x14ac:dyDescent="0.25">
      <c r="A3769" s="36" t="s">
        <v>45</v>
      </c>
      <c r="B3769" s="37"/>
      <c r="C3769" s="38"/>
      <c r="D3769" s="38"/>
      <c r="E3769" s="38"/>
      <c r="F3769" s="38"/>
      <c r="G3769" s="38"/>
      <c r="H3769" s="13"/>
      <c r="I3769" s="95" t="s">
        <v>43</v>
      </c>
      <c r="J3769" s="96"/>
      <c r="K3769" s="97">
        <v>0.06</v>
      </c>
      <c r="L3769" s="98"/>
      <c r="M3769" s="23">
        <f>K3769*12*I3737</f>
        <v>518.18399999999997</v>
      </c>
    </row>
    <row r="3770" spans="1:13" x14ac:dyDescent="0.25">
      <c r="A3770" s="42" t="s">
        <v>112</v>
      </c>
      <c r="B3770" s="37"/>
      <c r="C3770" s="38"/>
      <c r="D3770" s="38"/>
      <c r="E3770" s="38"/>
      <c r="F3770" s="38"/>
      <c r="G3770" s="38"/>
      <c r="H3770" s="13"/>
      <c r="I3770" s="95" t="s">
        <v>46</v>
      </c>
      <c r="J3770" s="96"/>
      <c r="K3770" s="99">
        <v>0.06</v>
      </c>
      <c r="L3770" s="100"/>
      <c r="M3770" s="21">
        <f>K3770*12*I3737</f>
        <v>518.18399999999997</v>
      </c>
    </row>
    <row r="3771" spans="1:13" ht="15.75" x14ac:dyDescent="0.25">
      <c r="A3771" s="85" t="s">
        <v>50</v>
      </c>
      <c r="B3771" s="86"/>
      <c r="C3771" s="86"/>
      <c r="D3771" s="86"/>
      <c r="E3771" s="86"/>
      <c r="F3771" s="86"/>
      <c r="G3771" s="86"/>
      <c r="H3771" s="87"/>
      <c r="I3771" s="34"/>
      <c r="J3771" s="32"/>
      <c r="K3771" s="101">
        <v>5.67</v>
      </c>
      <c r="L3771" s="102"/>
      <c r="M3771" s="35">
        <f>K3771*12*I3737</f>
        <v>48968.387999999999</v>
      </c>
    </row>
    <row r="3772" spans="1:13" x14ac:dyDescent="0.25">
      <c r="A3772" s="90" t="s">
        <v>59</v>
      </c>
      <c r="B3772" s="91"/>
      <c r="C3772" s="91"/>
      <c r="D3772" s="91"/>
      <c r="E3772" s="91"/>
      <c r="F3772" s="91"/>
      <c r="G3772" s="91"/>
      <c r="H3772" s="92"/>
      <c r="J3772" s="47"/>
      <c r="K3772" s="88">
        <f>K3748+K3751+K3752+K3771+K3763+K3742+K3745</f>
        <v>22.810000000000002</v>
      </c>
      <c r="L3772" s="89"/>
      <c r="M3772" s="21">
        <f>M3737+M3748+M3751+M3752+M3763+M3771</f>
        <v>196996.28400000001</v>
      </c>
    </row>
    <row r="3773" spans="1:13" x14ac:dyDescent="0.25">
      <c r="A3773" s="90" t="s">
        <v>60</v>
      </c>
      <c r="B3773" s="91"/>
      <c r="C3773" s="91"/>
      <c r="D3773" s="91"/>
      <c r="E3773" s="91"/>
      <c r="F3773" s="91"/>
      <c r="G3773" s="91"/>
      <c r="H3773" s="92"/>
      <c r="I3773" s="34"/>
      <c r="J3773" s="48"/>
      <c r="K3773" s="110">
        <v>11.44</v>
      </c>
      <c r="L3773" s="111"/>
      <c r="M3773" s="21">
        <f>K3773*12*I3737</f>
        <v>98800.416000000012</v>
      </c>
    </row>
    <row r="3774" spans="1:13" ht="15.75" x14ac:dyDescent="0.25">
      <c r="A3774" s="85" t="s">
        <v>61</v>
      </c>
      <c r="B3774" s="86"/>
      <c r="C3774" s="86"/>
      <c r="D3774" s="86"/>
      <c r="E3774" s="86"/>
      <c r="F3774" s="86"/>
      <c r="G3774" s="86"/>
      <c r="H3774" s="87"/>
      <c r="I3774" s="34"/>
      <c r="J3774" s="32"/>
      <c r="K3774" s="88">
        <v>3.45</v>
      </c>
      <c r="L3774" s="89"/>
      <c r="M3774" s="21">
        <f>K3774*12*I3737</f>
        <v>29795.580000000005</v>
      </c>
    </row>
    <row r="3775" spans="1:13" ht="15.75" x14ac:dyDescent="0.25">
      <c r="A3775" s="85" t="s">
        <v>62</v>
      </c>
      <c r="B3775" s="86"/>
      <c r="C3775" s="86"/>
      <c r="D3775" s="86"/>
      <c r="E3775" s="86"/>
      <c r="F3775" s="86"/>
      <c r="G3775" s="86"/>
      <c r="H3775" s="87"/>
      <c r="I3775" s="34"/>
      <c r="J3775" s="32"/>
      <c r="K3775" s="88">
        <v>0.81</v>
      </c>
      <c r="L3775" s="89"/>
      <c r="M3775" s="21">
        <f>K3775*12*I3737</f>
        <v>6995.4840000000013</v>
      </c>
    </row>
    <row r="3776" spans="1:13" x14ac:dyDescent="0.25">
      <c r="A3776" s="90" t="s">
        <v>92</v>
      </c>
      <c r="B3776" s="91"/>
      <c r="C3776" s="91"/>
      <c r="D3776" s="91"/>
      <c r="E3776" s="91"/>
      <c r="F3776" s="91"/>
      <c r="G3776" s="91"/>
      <c r="H3776" s="92"/>
      <c r="I3776" s="34"/>
      <c r="J3776" s="32"/>
      <c r="K3776" s="93">
        <v>1.32</v>
      </c>
      <c r="L3776" s="94"/>
      <c r="M3776" s="21">
        <f>K3776*12*I3737</f>
        <v>11400.048000000001</v>
      </c>
    </row>
    <row r="3777" spans="1:13" ht="15.75" x14ac:dyDescent="0.25">
      <c r="A3777" s="49" t="s">
        <v>107</v>
      </c>
      <c r="B3777" s="50"/>
      <c r="C3777" s="50"/>
      <c r="D3777" s="50"/>
      <c r="E3777" s="50"/>
      <c r="F3777" s="50"/>
      <c r="G3777" s="50"/>
      <c r="H3777" s="51"/>
      <c r="I3777" s="34"/>
      <c r="J3777" s="32"/>
      <c r="K3777" s="88">
        <v>0</v>
      </c>
      <c r="L3777" s="89"/>
      <c r="M3777" s="21">
        <v>0</v>
      </c>
    </row>
    <row r="3778" spans="1:13" ht="15.75" x14ac:dyDescent="0.25">
      <c r="A3778" s="49" t="s">
        <v>63</v>
      </c>
      <c r="B3778" s="50"/>
      <c r="C3778" s="50"/>
      <c r="D3778" s="50"/>
      <c r="E3778" s="50"/>
      <c r="F3778" s="50"/>
      <c r="G3778" s="50"/>
      <c r="H3778" s="51"/>
      <c r="I3778" s="34"/>
      <c r="J3778" s="32"/>
      <c r="K3778" s="88">
        <v>0.06</v>
      </c>
      <c r="L3778" s="89"/>
      <c r="M3778" s="21">
        <f>K3778*12*I3737</f>
        <v>518.18399999999997</v>
      </c>
    </row>
    <row r="3779" spans="1:13" ht="15.75" x14ac:dyDescent="0.25">
      <c r="A3779" s="49" t="s">
        <v>64</v>
      </c>
      <c r="B3779" s="50"/>
      <c r="C3779" s="50"/>
      <c r="D3779" s="50"/>
      <c r="E3779" s="50"/>
      <c r="F3779" s="50"/>
      <c r="G3779" s="50"/>
      <c r="H3779" s="51"/>
      <c r="I3779" s="34"/>
      <c r="J3779" s="32"/>
      <c r="K3779" s="88">
        <v>1.3</v>
      </c>
      <c r="L3779" s="89"/>
      <c r="M3779" s="21">
        <f>K3779*12*I3737</f>
        <v>11227.320000000002</v>
      </c>
    </row>
    <row r="3780" spans="1:13" x14ac:dyDescent="0.25">
      <c r="A3780" s="90" t="s">
        <v>65</v>
      </c>
      <c r="B3780" s="91"/>
      <c r="C3780" s="91"/>
      <c r="D3780" s="91"/>
      <c r="E3780" s="91"/>
      <c r="F3780" s="91"/>
      <c r="G3780" s="91"/>
      <c r="H3780" s="92"/>
      <c r="I3780" s="34"/>
      <c r="J3780" s="48"/>
      <c r="K3780" s="88">
        <f>K3772+K3774+K3775+K3776+K3773+K3777+K3778+K3779</f>
        <v>41.19</v>
      </c>
      <c r="L3780" s="89"/>
      <c r="M3780" s="21">
        <f>M3772+M3773+M3774+M3775+M3776+M3777+M3778+M3779</f>
        <v>355733.31600000005</v>
      </c>
    </row>
    <row r="3781" spans="1:13" x14ac:dyDescent="0.25">
      <c r="M3781" s="5"/>
    </row>
    <row r="3782" spans="1:13" x14ac:dyDescent="0.25">
      <c r="A3782" s="119" t="s">
        <v>0</v>
      </c>
      <c r="B3782" s="119"/>
      <c r="C3782" s="119"/>
      <c r="D3782" s="119"/>
      <c r="E3782" s="119"/>
      <c r="F3782" s="119"/>
      <c r="G3782" s="119"/>
      <c r="H3782" s="119"/>
      <c r="I3782" s="119"/>
      <c r="J3782" s="119"/>
      <c r="K3782" s="119"/>
      <c r="L3782" s="119"/>
      <c r="M3782" s="5"/>
    </row>
    <row r="3783" spans="1:13" x14ac:dyDescent="0.25">
      <c r="A3783" s="120" t="s">
        <v>1</v>
      </c>
      <c r="B3783" s="120"/>
      <c r="C3783" s="120"/>
      <c r="D3783" s="120"/>
      <c r="E3783" s="120"/>
      <c r="F3783" s="120"/>
      <c r="G3783" s="120"/>
      <c r="H3783" s="120"/>
      <c r="I3783" s="120"/>
      <c r="J3783" s="120"/>
      <c r="K3783" s="120"/>
      <c r="L3783" s="120"/>
      <c r="M3783" s="120"/>
    </row>
    <row r="3784" spans="1:13" x14ac:dyDescent="0.25">
      <c r="A3784" s="121" t="s">
        <v>177</v>
      </c>
      <c r="B3784" s="121"/>
      <c r="C3784" s="121"/>
      <c r="D3784" s="121"/>
      <c r="E3784" s="121"/>
      <c r="F3784" s="121"/>
      <c r="G3784" s="121"/>
      <c r="H3784" s="121"/>
      <c r="I3784" s="121"/>
      <c r="J3784" s="121"/>
      <c r="K3784" s="121"/>
      <c r="L3784" s="121"/>
      <c r="M3784" s="121"/>
    </row>
    <row r="3785" spans="1:13" x14ac:dyDescent="0.25">
      <c r="A3785" s="6"/>
      <c r="B3785" s="7"/>
      <c r="C3785" s="7" t="s">
        <v>3</v>
      </c>
      <c r="D3785" s="7"/>
      <c r="E3785" s="7"/>
      <c r="F3785" s="7"/>
      <c r="G3785" s="7"/>
      <c r="H3785" s="8"/>
      <c r="I3785" s="7" t="s">
        <v>4</v>
      </c>
      <c r="J3785" s="8"/>
      <c r="K3785" s="9" t="s">
        <v>5</v>
      </c>
      <c r="L3785" s="10"/>
      <c r="M3785" s="11"/>
    </row>
    <row r="3786" spans="1:13" x14ac:dyDescent="0.25">
      <c r="A3786" s="12"/>
      <c r="B3786" s="2"/>
      <c r="C3786" s="2"/>
      <c r="D3786" s="2"/>
      <c r="E3786" s="2"/>
      <c r="F3786" s="2"/>
      <c r="G3786" s="2"/>
      <c r="H3786" s="13"/>
      <c r="I3786" s="2"/>
      <c r="J3786" s="13"/>
      <c r="K3786" s="14" t="s">
        <v>7</v>
      </c>
      <c r="L3786" s="15"/>
      <c r="M3786" s="16" t="s">
        <v>8</v>
      </c>
    </row>
    <row r="3787" spans="1:13" x14ac:dyDescent="0.25">
      <c r="A3787" s="17"/>
      <c r="B3787" s="18"/>
      <c r="C3787" s="18"/>
      <c r="D3787" s="18"/>
      <c r="E3787" s="18"/>
      <c r="F3787" s="18"/>
      <c r="G3787" s="18"/>
      <c r="H3787" s="19"/>
      <c r="I3787" s="122" t="s">
        <v>9</v>
      </c>
      <c r="J3787" s="123"/>
      <c r="K3787" s="18" t="s">
        <v>10</v>
      </c>
      <c r="L3787" s="19"/>
      <c r="M3787" s="20" t="s">
        <v>11</v>
      </c>
    </row>
    <row r="3788" spans="1:13" x14ac:dyDescent="0.25">
      <c r="A3788" s="90" t="s">
        <v>12</v>
      </c>
      <c r="B3788" s="91"/>
      <c r="C3788" s="91"/>
      <c r="D3788" s="91"/>
      <c r="E3788" s="91"/>
      <c r="F3788" s="91"/>
      <c r="G3788" s="91"/>
      <c r="H3788" s="92"/>
      <c r="I3788" s="124">
        <v>379.8</v>
      </c>
      <c r="J3788" s="125"/>
      <c r="K3788" s="126">
        <f>K3794+K3801</f>
        <v>8.98</v>
      </c>
      <c r="L3788" s="145"/>
      <c r="M3788" s="21">
        <f>M3794+M3801</f>
        <v>40927.248</v>
      </c>
    </row>
    <row r="3789" spans="1:13" x14ac:dyDescent="0.25">
      <c r="A3789" s="22" t="s">
        <v>13</v>
      </c>
      <c r="F3789" s="2"/>
      <c r="H3789" s="13"/>
      <c r="J3789" s="13"/>
      <c r="L3789" s="13"/>
      <c r="M3789" s="23"/>
    </row>
    <row r="3790" spans="1:13" x14ac:dyDescent="0.25">
      <c r="A3790" s="22" t="s">
        <v>14</v>
      </c>
      <c r="F3790" s="2"/>
      <c r="H3790" s="13"/>
      <c r="J3790" s="13"/>
      <c r="L3790" s="13"/>
      <c r="M3790" s="23"/>
    </row>
    <row r="3791" spans="1:13" x14ac:dyDescent="0.25">
      <c r="A3791" s="24" t="s">
        <v>15</v>
      </c>
      <c r="B3791" s="25"/>
      <c r="C3791" s="25"/>
      <c r="D3791" s="25"/>
      <c r="E3791" s="25"/>
      <c r="F3791" s="26"/>
      <c r="G3791" s="25"/>
      <c r="H3791" s="27"/>
      <c r="J3791" s="13"/>
      <c r="L3791" s="13"/>
      <c r="M3791" s="23"/>
    </row>
    <row r="3792" spans="1:13" x14ac:dyDescent="0.25">
      <c r="A3792" s="24" t="s">
        <v>16</v>
      </c>
      <c r="B3792" s="25"/>
      <c r="C3792" s="25"/>
      <c r="D3792" s="25"/>
      <c r="E3792" s="25"/>
      <c r="F3792" s="26"/>
      <c r="G3792" s="25"/>
      <c r="H3792" s="27"/>
      <c r="J3792" s="13"/>
      <c r="L3792" s="13"/>
      <c r="M3792" s="23"/>
    </row>
    <row r="3793" spans="1:13" x14ac:dyDescent="0.25">
      <c r="A3793" s="24" t="s">
        <v>17</v>
      </c>
      <c r="B3793" s="25"/>
      <c r="C3793" s="25"/>
      <c r="D3793" s="25"/>
      <c r="E3793" s="25"/>
      <c r="F3793" s="26"/>
      <c r="G3793" s="25"/>
      <c r="H3793" s="27"/>
      <c r="J3793" s="13"/>
      <c r="L3793" s="13"/>
      <c r="M3793" s="23"/>
    </row>
    <row r="3794" spans="1:13" x14ac:dyDescent="0.25">
      <c r="A3794" s="24" t="s">
        <v>18</v>
      </c>
      <c r="B3794" s="25"/>
      <c r="C3794" s="25"/>
      <c r="D3794" s="25"/>
      <c r="E3794" s="25"/>
      <c r="F3794" s="26"/>
      <c r="G3794" s="25"/>
      <c r="H3794" s="27"/>
      <c r="J3794" s="13"/>
      <c r="K3794" s="112">
        <v>4.93</v>
      </c>
      <c r="L3794" s="113"/>
      <c r="M3794" s="23">
        <f>K3794*I3788*12</f>
        <v>22468.968000000001</v>
      </c>
    </row>
    <row r="3795" spans="1:13" x14ac:dyDescent="0.25">
      <c r="A3795" s="24" t="s">
        <v>19</v>
      </c>
      <c r="B3795" s="25"/>
      <c r="C3795" s="25"/>
      <c r="D3795" s="25"/>
      <c r="E3795" s="25"/>
      <c r="F3795" s="26"/>
      <c r="G3795" s="25"/>
      <c r="H3795" s="27"/>
      <c r="J3795" s="13"/>
      <c r="L3795" s="13"/>
      <c r="M3795" s="23"/>
    </row>
    <row r="3796" spans="1:13" x14ac:dyDescent="0.25">
      <c r="A3796" s="24" t="s">
        <v>20</v>
      </c>
      <c r="B3796" s="25"/>
      <c r="C3796" s="25"/>
      <c r="D3796" s="25"/>
      <c r="E3796" s="25"/>
      <c r="F3796" s="26"/>
      <c r="G3796" s="25"/>
      <c r="H3796" s="27"/>
      <c r="J3796" s="13"/>
      <c r="L3796" s="13"/>
      <c r="M3796" s="23"/>
    </row>
    <row r="3797" spans="1:13" x14ac:dyDescent="0.25">
      <c r="A3797" s="24" t="s">
        <v>21</v>
      </c>
      <c r="B3797" s="25"/>
      <c r="C3797" s="25"/>
      <c r="D3797" s="25"/>
      <c r="E3797" s="25"/>
      <c r="F3797" s="26"/>
      <c r="G3797" s="25"/>
      <c r="H3797" s="27"/>
      <c r="J3797" s="13"/>
      <c r="L3797" s="13"/>
      <c r="M3797" s="23"/>
    </row>
    <row r="3798" spans="1:13" x14ac:dyDescent="0.25">
      <c r="A3798" s="22" t="s">
        <v>22</v>
      </c>
      <c r="B3798" s="25"/>
      <c r="C3798" s="25"/>
      <c r="D3798" s="25"/>
      <c r="E3798" s="25"/>
      <c r="F3798" s="26"/>
      <c r="G3798" s="25"/>
      <c r="H3798" s="27"/>
      <c r="J3798" s="13"/>
      <c r="L3798" s="13"/>
      <c r="M3798" s="23"/>
    </row>
    <row r="3799" spans="1:13" x14ac:dyDescent="0.25">
      <c r="A3799" s="24" t="s">
        <v>23</v>
      </c>
      <c r="B3799" s="25"/>
      <c r="C3799" s="25"/>
      <c r="D3799" s="25"/>
      <c r="E3799" s="25"/>
      <c r="F3799" s="26"/>
      <c r="G3799" s="25"/>
      <c r="H3799" s="27"/>
      <c r="J3799" s="13"/>
      <c r="L3799" s="13"/>
      <c r="M3799" s="23"/>
    </row>
    <row r="3800" spans="1:13" x14ac:dyDescent="0.25">
      <c r="A3800" s="24" t="s">
        <v>24</v>
      </c>
      <c r="B3800" s="25"/>
      <c r="C3800" s="25"/>
      <c r="D3800" s="25"/>
      <c r="E3800" s="25"/>
      <c r="F3800" s="26"/>
      <c r="G3800" s="25"/>
      <c r="H3800" s="27"/>
      <c r="J3800" s="13"/>
      <c r="L3800" s="13"/>
      <c r="M3800" s="23"/>
    </row>
    <row r="3801" spans="1:13" x14ac:dyDescent="0.25">
      <c r="A3801" s="24" t="s">
        <v>25</v>
      </c>
      <c r="B3801" s="25"/>
      <c r="C3801" s="25"/>
      <c r="D3801" s="25"/>
      <c r="E3801" s="25"/>
      <c r="F3801" s="26"/>
      <c r="G3801" s="25"/>
      <c r="H3801" s="27"/>
      <c r="J3801" s="13"/>
      <c r="K3801" s="112">
        <v>4.05</v>
      </c>
      <c r="L3801" s="113"/>
      <c r="M3801" s="23">
        <f>K3801*I3788*12</f>
        <v>18458.28</v>
      </c>
    </row>
    <row r="3802" spans="1:13" x14ac:dyDescent="0.25">
      <c r="A3802" s="24" t="s">
        <v>26</v>
      </c>
      <c r="B3802" s="25"/>
      <c r="C3802" s="25"/>
      <c r="D3802" s="25"/>
      <c r="E3802" s="25"/>
      <c r="F3802" s="26"/>
      <c r="G3802" s="25"/>
      <c r="H3802" s="27"/>
      <c r="J3802" s="13"/>
      <c r="L3802" s="13"/>
      <c r="M3802" s="23"/>
    </row>
    <row r="3803" spans="1:13" x14ac:dyDescent="0.25">
      <c r="A3803" s="28" t="s">
        <v>27</v>
      </c>
      <c r="B3803" s="29"/>
      <c r="C3803" s="29"/>
      <c r="D3803" s="29"/>
      <c r="E3803" s="29"/>
      <c r="F3803" s="29"/>
      <c r="G3803" s="29"/>
      <c r="H3803" s="30"/>
      <c r="I3803" s="18"/>
      <c r="J3803" s="19"/>
      <c r="K3803" s="18"/>
      <c r="L3803" s="19"/>
      <c r="M3803" s="21"/>
    </row>
    <row r="3804" spans="1:13" x14ac:dyDescent="0.25">
      <c r="A3804" s="128" t="s">
        <v>28</v>
      </c>
      <c r="B3804" s="129"/>
      <c r="C3804" s="129"/>
      <c r="D3804" s="129"/>
      <c r="E3804" s="129"/>
      <c r="F3804" s="129"/>
      <c r="G3804" s="129"/>
      <c r="H3804" s="130"/>
      <c r="I3804" s="2" t="s">
        <v>29</v>
      </c>
      <c r="J3804" s="13"/>
      <c r="K3804" s="2"/>
      <c r="L3804" s="13"/>
      <c r="M3804" s="23"/>
    </row>
    <row r="3805" spans="1:13" x14ac:dyDescent="0.25">
      <c r="A3805" s="12"/>
      <c r="B3805" s="2"/>
      <c r="C3805" s="2"/>
      <c r="D3805" s="2"/>
      <c r="E3805" s="2"/>
      <c r="F3805" s="2"/>
      <c r="G3805" s="2"/>
      <c r="H3805" s="13"/>
      <c r="I3805" s="2" t="s">
        <v>30</v>
      </c>
      <c r="J3805" s="13"/>
      <c r="K3805" s="2"/>
      <c r="L3805" s="13"/>
      <c r="M3805" s="23"/>
    </row>
    <row r="3806" spans="1:13" x14ac:dyDescent="0.25">
      <c r="A3806" s="12"/>
      <c r="B3806" s="2"/>
      <c r="C3806" s="2"/>
      <c r="D3806" s="2"/>
      <c r="E3806" s="2"/>
      <c r="F3806" s="2"/>
      <c r="G3806" s="2"/>
      <c r="H3806" s="13"/>
      <c r="I3806" s="2" t="s">
        <v>31</v>
      </c>
      <c r="J3806" s="13"/>
      <c r="K3806" s="108">
        <v>1.1200000000000001</v>
      </c>
      <c r="L3806" s="109"/>
      <c r="M3806" s="23">
        <f>K3806*12*I3788</f>
        <v>5104.5120000000006</v>
      </c>
    </row>
    <row r="3807" spans="1:13" x14ac:dyDescent="0.25">
      <c r="A3807" s="12"/>
      <c r="B3807" s="2"/>
      <c r="C3807" s="2"/>
      <c r="D3807" s="2"/>
      <c r="E3807" s="2"/>
      <c r="F3807" s="2"/>
      <c r="G3807" s="2"/>
      <c r="H3807" s="13"/>
      <c r="I3807" s="2" t="s">
        <v>32</v>
      </c>
      <c r="J3807" s="13"/>
      <c r="K3807" s="2"/>
      <c r="L3807" s="13"/>
      <c r="M3807" s="23"/>
    </row>
    <row r="3808" spans="1:13" x14ac:dyDescent="0.25">
      <c r="A3808" s="17"/>
      <c r="B3808" s="18"/>
      <c r="C3808" s="18"/>
      <c r="D3808" s="18"/>
      <c r="E3808" s="18"/>
      <c r="F3808" s="18"/>
      <c r="G3808" s="18"/>
      <c r="H3808" s="19"/>
      <c r="I3808" s="18" t="s">
        <v>33</v>
      </c>
      <c r="J3808" s="19"/>
      <c r="K3808" s="18"/>
      <c r="L3808" s="19"/>
      <c r="M3808" s="21"/>
    </row>
    <row r="3809" spans="1:13" x14ac:dyDescent="0.25">
      <c r="A3809" s="90" t="s">
        <v>34</v>
      </c>
      <c r="B3809" s="91"/>
      <c r="C3809" s="91"/>
      <c r="D3809" s="91"/>
      <c r="E3809" s="91"/>
      <c r="F3809" s="91"/>
      <c r="G3809" s="91"/>
      <c r="H3809" s="92"/>
      <c r="I3809" s="31" t="s">
        <v>35</v>
      </c>
      <c r="J3809" s="32"/>
      <c r="K3809" s="88">
        <v>0.37</v>
      </c>
      <c r="L3809" s="89"/>
      <c r="M3809" s="33">
        <f>K3809*12*I3788</f>
        <v>1686.3119999999999</v>
      </c>
    </row>
    <row r="3810" spans="1:13" ht="15.75" x14ac:dyDescent="0.25">
      <c r="A3810" s="85" t="s">
        <v>36</v>
      </c>
      <c r="B3810" s="86"/>
      <c r="C3810" s="86"/>
      <c r="D3810" s="86"/>
      <c r="E3810" s="86"/>
      <c r="F3810" s="86"/>
      <c r="G3810" s="86"/>
      <c r="H3810" s="87"/>
      <c r="I3810" s="34"/>
      <c r="J3810" s="32"/>
      <c r="K3810" s="88">
        <f>K3811+K3812+K3814+K3816+K3817</f>
        <v>0.53</v>
      </c>
      <c r="L3810" s="89"/>
      <c r="M3810" s="35">
        <f>M3811+M3812+M3814+M3816+M3817</f>
        <v>2415.5280000000002</v>
      </c>
    </row>
    <row r="3811" spans="1:13" x14ac:dyDescent="0.25">
      <c r="A3811" s="36" t="s">
        <v>37</v>
      </c>
      <c r="B3811" s="37"/>
      <c r="C3811" s="38"/>
      <c r="D3811" s="38"/>
      <c r="E3811" s="38"/>
      <c r="F3811" s="38"/>
      <c r="G3811" s="38"/>
      <c r="H3811" s="13"/>
      <c r="I3811" s="95" t="s">
        <v>38</v>
      </c>
      <c r="J3811" s="96"/>
      <c r="K3811" s="117">
        <v>0.37</v>
      </c>
      <c r="L3811" s="118"/>
      <c r="M3811" s="23">
        <f>K3811*12*I3788</f>
        <v>1686.3119999999999</v>
      </c>
    </row>
    <row r="3812" spans="1:13" x14ac:dyDescent="0.25">
      <c r="A3812" s="36" t="s">
        <v>39</v>
      </c>
      <c r="B3812" s="37"/>
      <c r="C3812" s="38"/>
      <c r="D3812" s="38"/>
      <c r="E3812" s="38"/>
      <c r="F3812" s="38"/>
      <c r="G3812" s="38"/>
      <c r="H3812" s="13"/>
      <c r="I3812" s="95" t="s">
        <v>40</v>
      </c>
      <c r="J3812" s="96"/>
      <c r="K3812" s="97">
        <v>0.06</v>
      </c>
      <c r="L3812" s="98"/>
      <c r="M3812" s="23">
        <f>K3812*12*I3788</f>
        <v>273.45600000000002</v>
      </c>
    </row>
    <row r="3813" spans="1:13" x14ac:dyDescent="0.25">
      <c r="A3813" s="36" t="s">
        <v>41</v>
      </c>
      <c r="B3813" s="37"/>
      <c r="C3813" s="38"/>
      <c r="D3813" s="38"/>
      <c r="E3813" s="38"/>
      <c r="F3813" s="38"/>
      <c r="G3813" s="38"/>
      <c r="H3813" s="13"/>
      <c r="I3813" s="39"/>
      <c r="J3813" s="15"/>
      <c r="K3813" s="40"/>
      <c r="L3813" s="41"/>
      <c r="M3813" s="23"/>
    </row>
    <row r="3814" spans="1:13" x14ac:dyDescent="0.25">
      <c r="A3814" s="36" t="s">
        <v>42</v>
      </c>
      <c r="B3814" s="37"/>
      <c r="C3814" s="38"/>
      <c r="D3814" s="38"/>
      <c r="E3814" s="38"/>
      <c r="F3814" s="38"/>
      <c r="G3814" s="38"/>
      <c r="H3814" s="13"/>
      <c r="I3814" s="95" t="s">
        <v>43</v>
      </c>
      <c r="J3814" s="96"/>
      <c r="K3814" s="97">
        <v>0.04</v>
      </c>
      <c r="L3814" s="98"/>
      <c r="M3814" s="23">
        <f>K3814*12*I3788</f>
        <v>182.304</v>
      </c>
    </row>
    <row r="3815" spans="1:13" x14ac:dyDescent="0.25">
      <c r="A3815" s="36" t="s">
        <v>44</v>
      </c>
      <c r="B3815" s="37"/>
      <c r="C3815" s="38"/>
      <c r="D3815" s="38"/>
      <c r="E3815" s="38"/>
      <c r="F3815" s="38"/>
      <c r="G3815" s="38"/>
      <c r="H3815" s="13"/>
      <c r="I3815" s="39"/>
      <c r="J3815" s="15"/>
      <c r="K3815" s="40"/>
      <c r="L3815" s="41"/>
      <c r="M3815" s="23"/>
    </row>
    <row r="3816" spans="1:13" x14ac:dyDescent="0.25">
      <c r="A3816" s="36" t="s">
        <v>45</v>
      </c>
      <c r="B3816" s="37"/>
      <c r="C3816" s="38"/>
      <c r="D3816" s="38"/>
      <c r="E3816" s="38"/>
      <c r="F3816" s="38"/>
      <c r="G3816" s="38"/>
      <c r="H3816" s="13"/>
      <c r="I3816" s="95" t="s">
        <v>46</v>
      </c>
      <c r="J3816" s="96"/>
      <c r="K3816" s="97">
        <v>0.03</v>
      </c>
      <c r="L3816" s="98"/>
      <c r="M3816" s="23">
        <f>K3816*12*I3788</f>
        <v>136.72800000000001</v>
      </c>
    </row>
    <row r="3817" spans="1:13" x14ac:dyDescent="0.25">
      <c r="A3817" s="42" t="s">
        <v>47</v>
      </c>
      <c r="B3817" s="37"/>
      <c r="C3817" s="38"/>
      <c r="D3817" s="38"/>
      <c r="E3817" s="38"/>
      <c r="F3817" s="38"/>
      <c r="G3817" s="38"/>
      <c r="H3817" s="13"/>
      <c r="I3817" s="95" t="s">
        <v>46</v>
      </c>
      <c r="J3817" s="96"/>
      <c r="K3817" s="99">
        <v>0.03</v>
      </c>
      <c r="L3817" s="100"/>
      <c r="M3817" s="21">
        <f>K3817*12*I3788</f>
        <v>136.72800000000001</v>
      </c>
    </row>
    <row r="3818" spans="1:13" ht="15.75" x14ac:dyDescent="0.25">
      <c r="A3818" s="85" t="s">
        <v>48</v>
      </c>
      <c r="B3818" s="86"/>
      <c r="C3818" s="86"/>
      <c r="D3818" s="86"/>
      <c r="E3818" s="86"/>
      <c r="F3818" s="86"/>
      <c r="G3818" s="86"/>
      <c r="H3818" s="87"/>
      <c r="I3818" s="34" t="s">
        <v>49</v>
      </c>
      <c r="J3818" s="32"/>
      <c r="K3818" s="101">
        <v>0.16</v>
      </c>
      <c r="L3818" s="102"/>
      <c r="M3818" s="35">
        <f>K3818*12*I3788</f>
        <v>729.21600000000001</v>
      </c>
    </row>
    <row r="3819" spans="1:13" ht="15.75" x14ac:dyDescent="0.25">
      <c r="A3819" s="103" t="s">
        <v>50</v>
      </c>
      <c r="B3819" s="104"/>
      <c r="C3819" s="104"/>
      <c r="D3819" s="104"/>
      <c r="E3819" s="104"/>
      <c r="F3819" s="104"/>
      <c r="G3819" s="104"/>
      <c r="H3819" s="105"/>
      <c r="J3819" s="13"/>
      <c r="K3819" s="136"/>
      <c r="L3819" s="137"/>
      <c r="M3819" s="23"/>
    </row>
    <row r="3820" spans="1:13" x14ac:dyDescent="0.25">
      <c r="A3820" s="12" t="s">
        <v>51</v>
      </c>
      <c r="D3820" s="5"/>
      <c r="H3820" s="13"/>
      <c r="J3820" s="13"/>
      <c r="K3820" s="43"/>
      <c r="L3820" s="44"/>
      <c r="M3820" s="23"/>
    </row>
    <row r="3821" spans="1:13" x14ac:dyDescent="0.25">
      <c r="A3821" s="12" t="s">
        <v>52</v>
      </c>
      <c r="D3821" s="5"/>
      <c r="H3821" s="13"/>
      <c r="J3821" s="13"/>
      <c r="K3821" s="43"/>
      <c r="L3821" s="44"/>
      <c r="M3821" s="23"/>
    </row>
    <row r="3822" spans="1:13" x14ac:dyDescent="0.25">
      <c r="A3822" s="12" t="s">
        <v>53</v>
      </c>
      <c r="D3822" s="5"/>
      <c r="H3822" s="13"/>
      <c r="J3822" s="13"/>
      <c r="K3822" s="43"/>
      <c r="L3822" s="44"/>
      <c r="M3822" s="23"/>
    </row>
    <row r="3823" spans="1:13" x14ac:dyDescent="0.25">
      <c r="A3823" s="12" t="s">
        <v>54</v>
      </c>
      <c r="D3823" s="5"/>
      <c r="F3823" s="45"/>
      <c r="H3823" s="13"/>
      <c r="J3823" s="13"/>
      <c r="K3823" s="43"/>
      <c r="L3823" s="44"/>
      <c r="M3823" s="23"/>
    </row>
    <row r="3824" spans="1:13" x14ac:dyDescent="0.25">
      <c r="A3824" s="12" t="s">
        <v>55</v>
      </c>
      <c r="H3824" s="13"/>
      <c r="J3824" s="13"/>
      <c r="K3824" s="108">
        <f>2.51+2.87</f>
        <v>5.38</v>
      </c>
      <c r="L3824" s="109"/>
      <c r="M3824" s="46">
        <f>K3824*12*I3788</f>
        <v>24519.888000000003</v>
      </c>
    </row>
    <row r="3825" spans="1:13" x14ac:dyDescent="0.25">
      <c r="A3825" s="12" t="s">
        <v>56</v>
      </c>
      <c r="H3825" s="13"/>
      <c r="J3825" s="13"/>
      <c r="L3825" s="13"/>
      <c r="M3825" s="23"/>
    </row>
    <row r="3826" spans="1:13" x14ac:dyDescent="0.25">
      <c r="A3826" s="12" t="s">
        <v>57</v>
      </c>
      <c r="H3826" s="13"/>
      <c r="J3826" s="13"/>
      <c r="L3826" s="13"/>
      <c r="M3826" s="23"/>
    </row>
    <row r="3827" spans="1:13" x14ac:dyDescent="0.25">
      <c r="A3827" s="17" t="s">
        <v>58</v>
      </c>
      <c r="B3827" s="18"/>
      <c r="C3827" s="18"/>
      <c r="D3827" s="18"/>
      <c r="E3827" s="18"/>
      <c r="F3827" s="18"/>
      <c r="G3827" s="18"/>
      <c r="H3827" s="19"/>
      <c r="I3827" s="18"/>
      <c r="J3827" s="19"/>
      <c r="K3827" s="18"/>
      <c r="L3827" s="19"/>
      <c r="M3827" s="21"/>
    </row>
    <row r="3828" spans="1:13" x14ac:dyDescent="0.25">
      <c r="A3828" s="90" t="s">
        <v>59</v>
      </c>
      <c r="B3828" s="91"/>
      <c r="C3828" s="91"/>
      <c r="D3828" s="91"/>
      <c r="E3828" s="91"/>
      <c r="F3828" s="91"/>
      <c r="G3828" s="91"/>
      <c r="H3828" s="92"/>
      <c r="J3828" s="47"/>
      <c r="K3828" s="88">
        <f>K3794+K3801+K3806+K3809+K3818+K3810+K3824</f>
        <v>16.54</v>
      </c>
      <c r="L3828" s="89"/>
      <c r="M3828" s="21">
        <f>M3788+M3806+M3809+M3810+M3818+M3824</f>
        <v>75382.703999999998</v>
      </c>
    </row>
    <row r="3829" spans="1:13" x14ac:dyDescent="0.25">
      <c r="A3829" s="90" t="s">
        <v>60</v>
      </c>
      <c r="B3829" s="91"/>
      <c r="C3829" s="91"/>
      <c r="D3829" s="91"/>
      <c r="E3829" s="91"/>
      <c r="F3829" s="91"/>
      <c r="G3829" s="91"/>
      <c r="H3829" s="92"/>
      <c r="I3829" s="34"/>
      <c r="J3829" s="48"/>
      <c r="K3829" s="110">
        <v>17.97</v>
      </c>
      <c r="L3829" s="111"/>
      <c r="M3829" s="21">
        <f>K3829*12*I3788</f>
        <v>81900.072</v>
      </c>
    </row>
    <row r="3830" spans="1:13" ht="15.75" x14ac:dyDescent="0.25">
      <c r="A3830" s="85" t="s">
        <v>61</v>
      </c>
      <c r="B3830" s="86"/>
      <c r="C3830" s="86"/>
      <c r="D3830" s="86"/>
      <c r="E3830" s="86"/>
      <c r="F3830" s="86"/>
      <c r="G3830" s="86"/>
      <c r="H3830" s="87"/>
      <c r="I3830" s="34"/>
      <c r="J3830" s="32"/>
      <c r="K3830" s="88">
        <v>3.45</v>
      </c>
      <c r="L3830" s="89"/>
      <c r="M3830" s="21">
        <f>K3830*12*I3788</f>
        <v>15723.720000000003</v>
      </c>
    </row>
    <row r="3831" spans="1:13" ht="15.75" x14ac:dyDescent="0.25">
      <c r="A3831" s="85" t="s">
        <v>62</v>
      </c>
      <c r="B3831" s="86"/>
      <c r="C3831" s="86"/>
      <c r="D3831" s="86"/>
      <c r="E3831" s="86"/>
      <c r="F3831" s="86"/>
      <c r="G3831" s="86"/>
      <c r="H3831" s="87"/>
      <c r="I3831" s="34"/>
      <c r="J3831" s="32"/>
      <c r="K3831" s="88">
        <v>0.81</v>
      </c>
      <c r="L3831" s="89"/>
      <c r="M3831" s="21">
        <f>K3831*12*I3788</f>
        <v>3691.6560000000004</v>
      </c>
    </row>
    <row r="3832" spans="1:13" ht="15.75" x14ac:dyDescent="0.25">
      <c r="A3832" s="49" t="s">
        <v>107</v>
      </c>
      <c r="B3832" s="50"/>
      <c r="C3832" s="50"/>
      <c r="D3832" s="50"/>
      <c r="E3832" s="50"/>
      <c r="F3832" s="50"/>
      <c r="G3832" s="50"/>
      <c r="H3832" s="51"/>
      <c r="I3832" s="34"/>
      <c r="J3832" s="32"/>
      <c r="K3832" s="88">
        <v>0</v>
      </c>
      <c r="L3832" s="89"/>
      <c r="M3832" s="21">
        <v>0</v>
      </c>
    </row>
    <row r="3833" spans="1:13" ht="15.75" x14ac:dyDescent="0.25">
      <c r="A3833" s="49" t="s">
        <v>63</v>
      </c>
      <c r="B3833" s="50"/>
      <c r="C3833" s="50"/>
      <c r="D3833" s="50"/>
      <c r="E3833" s="50"/>
      <c r="F3833" s="50"/>
      <c r="G3833" s="50"/>
      <c r="H3833" s="51"/>
      <c r="I3833" s="34"/>
      <c r="J3833" s="32"/>
      <c r="K3833" s="88">
        <v>0.06</v>
      </c>
      <c r="L3833" s="89"/>
      <c r="M3833" s="21">
        <f>K3833*12*I3788</f>
        <v>273.45600000000002</v>
      </c>
    </row>
    <row r="3834" spans="1:13" ht="15.75" x14ac:dyDescent="0.25">
      <c r="A3834" s="49" t="s">
        <v>64</v>
      </c>
      <c r="B3834" s="50"/>
      <c r="C3834" s="50"/>
      <c r="D3834" s="50"/>
      <c r="E3834" s="50"/>
      <c r="F3834" s="50"/>
      <c r="G3834" s="50"/>
      <c r="H3834" s="51"/>
      <c r="I3834" s="34"/>
      <c r="J3834" s="32"/>
      <c r="K3834" s="88">
        <v>1.3</v>
      </c>
      <c r="L3834" s="89"/>
      <c r="M3834" s="21">
        <f>K3834*12*I3788</f>
        <v>5924.880000000001</v>
      </c>
    </row>
    <row r="3835" spans="1:13" x14ac:dyDescent="0.25">
      <c r="A3835" s="90" t="s">
        <v>65</v>
      </c>
      <c r="B3835" s="91"/>
      <c r="C3835" s="91"/>
      <c r="D3835" s="91"/>
      <c r="E3835" s="91"/>
      <c r="F3835" s="91"/>
      <c r="G3835" s="91"/>
      <c r="H3835" s="92"/>
      <c r="I3835" s="34"/>
      <c r="J3835" s="48"/>
      <c r="K3835" s="88">
        <f>K3828+K3830+K3831+K3829+K3832+K3833+K3834</f>
        <v>40.129999999999995</v>
      </c>
      <c r="L3835" s="89"/>
      <c r="M3835" s="21">
        <f>M3828+M3829+M3830+M3831+M3832+M3833+M3834</f>
        <v>182896.48800000001</v>
      </c>
    </row>
    <row r="3836" spans="1:13" x14ac:dyDescent="0.25">
      <c r="M3836" s="5"/>
    </row>
    <row r="3837" spans="1:13" x14ac:dyDescent="0.25">
      <c r="A3837" s="119" t="s">
        <v>0</v>
      </c>
      <c r="B3837" s="119"/>
      <c r="C3837" s="119"/>
      <c r="D3837" s="119"/>
      <c r="E3837" s="119"/>
      <c r="F3837" s="119"/>
      <c r="G3837" s="119"/>
      <c r="H3837" s="119"/>
      <c r="I3837" s="119"/>
      <c r="J3837" s="119"/>
      <c r="K3837" s="119"/>
      <c r="L3837" s="119"/>
      <c r="M3837" s="5"/>
    </row>
    <row r="3838" spans="1:13" x14ac:dyDescent="0.25">
      <c r="A3838" s="120" t="s">
        <v>1</v>
      </c>
      <c r="B3838" s="120"/>
      <c r="C3838" s="120"/>
      <c r="D3838" s="120"/>
      <c r="E3838" s="120"/>
      <c r="F3838" s="120"/>
      <c r="G3838" s="120"/>
      <c r="H3838" s="120"/>
      <c r="I3838" s="120"/>
      <c r="J3838" s="120"/>
      <c r="K3838" s="120"/>
      <c r="L3838" s="120"/>
      <c r="M3838" s="120"/>
    </row>
    <row r="3839" spans="1:13" x14ac:dyDescent="0.25">
      <c r="A3839" s="121" t="s">
        <v>178</v>
      </c>
      <c r="B3839" s="121"/>
      <c r="C3839" s="121"/>
      <c r="D3839" s="121"/>
      <c r="E3839" s="121"/>
      <c r="F3839" s="121"/>
      <c r="G3839" s="121"/>
      <c r="H3839" s="121"/>
      <c r="I3839" s="121"/>
      <c r="J3839" s="121"/>
      <c r="K3839" s="121"/>
      <c r="L3839" s="121"/>
      <c r="M3839" s="121"/>
    </row>
    <row r="3840" spans="1:13" x14ac:dyDescent="0.25">
      <c r="A3840" s="6"/>
      <c r="B3840" s="7"/>
      <c r="C3840" s="7" t="s">
        <v>3</v>
      </c>
      <c r="D3840" s="7"/>
      <c r="E3840" s="7"/>
      <c r="F3840" s="7"/>
      <c r="G3840" s="7"/>
      <c r="H3840" s="8"/>
      <c r="I3840" s="7" t="s">
        <v>4</v>
      </c>
      <c r="J3840" s="8"/>
      <c r="K3840" s="9" t="s">
        <v>5</v>
      </c>
      <c r="L3840" s="10"/>
      <c r="M3840" s="11"/>
    </row>
    <row r="3841" spans="1:13" x14ac:dyDescent="0.25">
      <c r="A3841" s="12"/>
      <c r="B3841" s="2"/>
      <c r="C3841" s="2"/>
      <c r="D3841" s="2"/>
      <c r="E3841" s="2"/>
      <c r="F3841" s="2"/>
      <c r="G3841" s="2"/>
      <c r="H3841" s="13"/>
      <c r="I3841" s="2"/>
      <c r="J3841" s="13"/>
      <c r="K3841" s="14" t="s">
        <v>7</v>
      </c>
      <c r="L3841" s="15"/>
      <c r="M3841" s="16" t="s">
        <v>8</v>
      </c>
    </row>
    <row r="3842" spans="1:13" x14ac:dyDescent="0.25">
      <c r="A3842" s="17"/>
      <c r="B3842" s="18"/>
      <c r="C3842" s="18"/>
      <c r="D3842" s="18"/>
      <c r="E3842" s="18"/>
      <c r="F3842" s="18"/>
      <c r="G3842" s="18"/>
      <c r="H3842" s="19"/>
      <c r="I3842" s="122" t="s">
        <v>9</v>
      </c>
      <c r="J3842" s="123"/>
      <c r="K3842" s="18" t="s">
        <v>10</v>
      </c>
      <c r="L3842" s="19"/>
      <c r="M3842" s="20" t="s">
        <v>11</v>
      </c>
    </row>
    <row r="3843" spans="1:13" x14ac:dyDescent="0.25">
      <c r="A3843" s="90" t="s">
        <v>12</v>
      </c>
      <c r="B3843" s="91"/>
      <c r="C3843" s="91"/>
      <c r="D3843" s="91"/>
      <c r="E3843" s="91"/>
      <c r="F3843" s="91"/>
      <c r="G3843" s="91"/>
      <c r="H3843" s="92"/>
      <c r="I3843" s="124">
        <v>347.4</v>
      </c>
      <c r="J3843" s="125"/>
      <c r="K3843" s="126">
        <f>K3849+K3856</f>
        <v>8.98</v>
      </c>
      <c r="L3843" s="145"/>
      <c r="M3843" s="21">
        <f>M3849+M3856</f>
        <v>37435.823999999993</v>
      </c>
    </row>
    <row r="3844" spans="1:13" x14ac:dyDescent="0.25">
      <c r="A3844" s="22" t="s">
        <v>13</v>
      </c>
      <c r="F3844" s="2"/>
      <c r="H3844" s="13"/>
      <c r="J3844" s="13"/>
      <c r="L3844" s="13"/>
      <c r="M3844" s="23"/>
    </row>
    <row r="3845" spans="1:13" x14ac:dyDescent="0.25">
      <c r="A3845" s="22" t="s">
        <v>14</v>
      </c>
      <c r="F3845" s="2"/>
      <c r="H3845" s="13"/>
      <c r="J3845" s="13"/>
      <c r="L3845" s="13"/>
      <c r="M3845" s="23"/>
    </row>
    <row r="3846" spans="1:13" x14ac:dyDescent="0.25">
      <c r="A3846" s="24" t="s">
        <v>15</v>
      </c>
      <c r="B3846" s="25"/>
      <c r="C3846" s="25"/>
      <c r="D3846" s="25"/>
      <c r="E3846" s="25"/>
      <c r="F3846" s="26"/>
      <c r="G3846" s="25"/>
      <c r="H3846" s="27"/>
      <c r="J3846" s="13"/>
      <c r="L3846" s="13"/>
      <c r="M3846" s="23"/>
    </row>
    <row r="3847" spans="1:13" x14ac:dyDescent="0.25">
      <c r="A3847" s="24" t="s">
        <v>16</v>
      </c>
      <c r="B3847" s="25"/>
      <c r="C3847" s="25"/>
      <c r="D3847" s="25"/>
      <c r="E3847" s="25"/>
      <c r="F3847" s="26"/>
      <c r="G3847" s="25"/>
      <c r="H3847" s="27"/>
      <c r="J3847" s="13"/>
      <c r="L3847" s="13"/>
      <c r="M3847" s="23"/>
    </row>
    <row r="3848" spans="1:13" x14ac:dyDescent="0.25">
      <c r="A3848" s="24" t="s">
        <v>17</v>
      </c>
      <c r="B3848" s="25"/>
      <c r="C3848" s="25"/>
      <c r="D3848" s="25"/>
      <c r="E3848" s="25"/>
      <c r="F3848" s="26"/>
      <c r="G3848" s="25"/>
      <c r="H3848" s="27"/>
      <c r="J3848" s="13"/>
      <c r="L3848" s="13"/>
      <c r="M3848" s="23"/>
    </row>
    <row r="3849" spans="1:13" x14ac:dyDescent="0.25">
      <c r="A3849" s="24" t="s">
        <v>18</v>
      </c>
      <c r="B3849" s="25"/>
      <c r="C3849" s="25"/>
      <c r="D3849" s="25"/>
      <c r="E3849" s="25"/>
      <c r="F3849" s="26"/>
      <c r="G3849" s="25"/>
      <c r="H3849" s="27"/>
      <c r="J3849" s="13"/>
      <c r="K3849" s="112">
        <v>4.93</v>
      </c>
      <c r="L3849" s="113"/>
      <c r="M3849" s="23">
        <f>K3849*I3843*12</f>
        <v>20552.183999999997</v>
      </c>
    </row>
    <row r="3850" spans="1:13" x14ac:dyDescent="0.25">
      <c r="A3850" s="24" t="s">
        <v>19</v>
      </c>
      <c r="B3850" s="25"/>
      <c r="C3850" s="25"/>
      <c r="D3850" s="25"/>
      <c r="E3850" s="25"/>
      <c r="F3850" s="26"/>
      <c r="G3850" s="25"/>
      <c r="H3850" s="27"/>
      <c r="J3850" s="13"/>
      <c r="L3850" s="13"/>
      <c r="M3850" s="23"/>
    </row>
    <row r="3851" spans="1:13" x14ac:dyDescent="0.25">
      <c r="A3851" s="24" t="s">
        <v>20</v>
      </c>
      <c r="B3851" s="25"/>
      <c r="C3851" s="25"/>
      <c r="D3851" s="25"/>
      <c r="E3851" s="25"/>
      <c r="F3851" s="26"/>
      <c r="G3851" s="25"/>
      <c r="H3851" s="27"/>
      <c r="J3851" s="13"/>
      <c r="L3851" s="13"/>
      <c r="M3851" s="23"/>
    </row>
    <row r="3852" spans="1:13" x14ac:dyDescent="0.25">
      <c r="A3852" s="24" t="s">
        <v>21</v>
      </c>
      <c r="B3852" s="25"/>
      <c r="C3852" s="25"/>
      <c r="D3852" s="25"/>
      <c r="E3852" s="25"/>
      <c r="F3852" s="26"/>
      <c r="G3852" s="25"/>
      <c r="H3852" s="27"/>
      <c r="J3852" s="13"/>
      <c r="L3852" s="13"/>
      <c r="M3852" s="23"/>
    </row>
    <row r="3853" spans="1:13" x14ac:dyDescent="0.25">
      <c r="A3853" s="22" t="s">
        <v>22</v>
      </c>
      <c r="B3853" s="25"/>
      <c r="C3853" s="25"/>
      <c r="D3853" s="25"/>
      <c r="E3853" s="25"/>
      <c r="F3853" s="26"/>
      <c r="G3853" s="25"/>
      <c r="H3853" s="27"/>
      <c r="J3853" s="13"/>
      <c r="L3853" s="13"/>
      <c r="M3853" s="23"/>
    </row>
    <row r="3854" spans="1:13" x14ac:dyDescent="0.25">
      <c r="A3854" s="24" t="s">
        <v>23</v>
      </c>
      <c r="B3854" s="25"/>
      <c r="C3854" s="25"/>
      <c r="D3854" s="25"/>
      <c r="E3854" s="25"/>
      <c r="F3854" s="26"/>
      <c r="G3854" s="25"/>
      <c r="H3854" s="27"/>
      <c r="J3854" s="13"/>
      <c r="L3854" s="13"/>
      <c r="M3854" s="23"/>
    </row>
    <row r="3855" spans="1:13" x14ac:dyDescent="0.25">
      <c r="A3855" s="24" t="s">
        <v>24</v>
      </c>
      <c r="B3855" s="25"/>
      <c r="C3855" s="25"/>
      <c r="D3855" s="25"/>
      <c r="E3855" s="25"/>
      <c r="F3855" s="26"/>
      <c r="G3855" s="25"/>
      <c r="H3855" s="27"/>
      <c r="J3855" s="13"/>
      <c r="L3855" s="13"/>
      <c r="M3855" s="23"/>
    </row>
    <row r="3856" spans="1:13" x14ac:dyDescent="0.25">
      <c r="A3856" s="24" t="s">
        <v>25</v>
      </c>
      <c r="B3856" s="25"/>
      <c r="C3856" s="25"/>
      <c r="D3856" s="25"/>
      <c r="E3856" s="25"/>
      <c r="F3856" s="26"/>
      <c r="G3856" s="25"/>
      <c r="H3856" s="27"/>
      <c r="J3856" s="13"/>
      <c r="K3856" s="112">
        <v>4.05</v>
      </c>
      <c r="L3856" s="113"/>
      <c r="M3856" s="23">
        <f>K3856*I3843*12</f>
        <v>16883.64</v>
      </c>
    </row>
    <row r="3857" spans="1:13" x14ac:dyDescent="0.25">
      <c r="A3857" s="24" t="s">
        <v>26</v>
      </c>
      <c r="B3857" s="25"/>
      <c r="C3857" s="25"/>
      <c r="D3857" s="25"/>
      <c r="E3857" s="25"/>
      <c r="F3857" s="26"/>
      <c r="G3857" s="25"/>
      <c r="H3857" s="27"/>
      <c r="J3857" s="13"/>
      <c r="L3857" s="13"/>
      <c r="M3857" s="23"/>
    </row>
    <row r="3858" spans="1:13" x14ac:dyDescent="0.25">
      <c r="A3858" s="28" t="s">
        <v>27</v>
      </c>
      <c r="B3858" s="29"/>
      <c r="C3858" s="29"/>
      <c r="D3858" s="29"/>
      <c r="E3858" s="29"/>
      <c r="F3858" s="29"/>
      <c r="G3858" s="29"/>
      <c r="H3858" s="30"/>
      <c r="I3858" s="18"/>
      <c r="J3858" s="19"/>
      <c r="K3858" s="18"/>
      <c r="L3858" s="19"/>
      <c r="M3858" s="21"/>
    </row>
    <row r="3859" spans="1:13" x14ac:dyDescent="0.25">
      <c r="A3859" s="128" t="s">
        <v>28</v>
      </c>
      <c r="B3859" s="129"/>
      <c r="C3859" s="129"/>
      <c r="D3859" s="129"/>
      <c r="E3859" s="129"/>
      <c r="F3859" s="129"/>
      <c r="G3859" s="129"/>
      <c r="H3859" s="130"/>
      <c r="I3859" s="2" t="s">
        <v>29</v>
      </c>
      <c r="J3859" s="13"/>
      <c r="K3859" s="2"/>
      <c r="L3859" s="13"/>
      <c r="M3859" s="23"/>
    </row>
    <row r="3860" spans="1:13" x14ac:dyDescent="0.25">
      <c r="A3860" s="12"/>
      <c r="B3860" s="2"/>
      <c r="C3860" s="2"/>
      <c r="D3860" s="2"/>
      <c r="E3860" s="2"/>
      <c r="F3860" s="2"/>
      <c r="G3860" s="2"/>
      <c r="H3860" s="13"/>
      <c r="I3860" s="2" t="s">
        <v>30</v>
      </c>
      <c r="J3860" s="13"/>
      <c r="K3860" s="2"/>
      <c r="L3860" s="13"/>
      <c r="M3860" s="23"/>
    </row>
    <row r="3861" spans="1:13" x14ac:dyDescent="0.25">
      <c r="A3861" s="12"/>
      <c r="B3861" s="2"/>
      <c r="C3861" s="2"/>
      <c r="D3861" s="2"/>
      <c r="E3861" s="2"/>
      <c r="F3861" s="2"/>
      <c r="G3861" s="2"/>
      <c r="H3861" s="13"/>
      <c r="I3861" s="2" t="s">
        <v>31</v>
      </c>
      <c r="J3861" s="13"/>
      <c r="K3861" s="108">
        <v>1.1200000000000001</v>
      </c>
      <c r="L3861" s="109"/>
      <c r="M3861" s="23">
        <f>K3861*12*I3843</f>
        <v>4669.0560000000005</v>
      </c>
    </row>
    <row r="3862" spans="1:13" x14ac:dyDescent="0.25">
      <c r="A3862" s="12"/>
      <c r="B3862" s="2"/>
      <c r="C3862" s="2"/>
      <c r="D3862" s="2"/>
      <c r="E3862" s="2"/>
      <c r="F3862" s="2"/>
      <c r="G3862" s="2"/>
      <c r="H3862" s="13"/>
      <c r="I3862" s="2" t="s">
        <v>32</v>
      </c>
      <c r="J3862" s="13"/>
      <c r="K3862" s="2"/>
      <c r="L3862" s="13"/>
      <c r="M3862" s="23"/>
    </row>
    <row r="3863" spans="1:13" x14ac:dyDescent="0.25">
      <c r="A3863" s="17"/>
      <c r="B3863" s="18"/>
      <c r="C3863" s="18"/>
      <c r="D3863" s="18"/>
      <c r="E3863" s="18"/>
      <c r="F3863" s="18"/>
      <c r="G3863" s="18"/>
      <c r="H3863" s="19"/>
      <c r="I3863" s="18" t="s">
        <v>33</v>
      </c>
      <c r="J3863" s="19"/>
      <c r="K3863" s="18"/>
      <c r="L3863" s="19"/>
      <c r="M3863" s="21"/>
    </row>
    <row r="3864" spans="1:13" ht="15.75" x14ac:dyDescent="0.25">
      <c r="A3864" s="85" t="s">
        <v>36</v>
      </c>
      <c r="B3864" s="86"/>
      <c r="C3864" s="86"/>
      <c r="D3864" s="86"/>
      <c r="E3864" s="86"/>
      <c r="F3864" s="86"/>
      <c r="G3864" s="86"/>
      <c r="H3864" s="87"/>
      <c r="I3864" s="34"/>
      <c r="J3864" s="32"/>
      <c r="K3864" s="88">
        <f>K3865+K3866+K3868+K3870+K3871</f>
        <v>0.53</v>
      </c>
      <c r="L3864" s="89"/>
      <c r="M3864" s="35">
        <f>M3865+M3866+M3868+M3870+M3871</f>
        <v>2209.4639999999995</v>
      </c>
    </row>
    <row r="3865" spans="1:13" x14ac:dyDescent="0.25">
      <c r="A3865" s="36" t="s">
        <v>37</v>
      </c>
      <c r="B3865" s="37"/>
      <c r="C3865" s="38"/>
      <c r="D3865" s="38"/>
      <c r="E3865" s="38"/>
      <c r="F3865" s="38"/>
      <c r="G3865" s="38"/>
      <c r="H3865" s="13"/>
      <c r="I3865" s="95" t="s">
        <v>38</v>
      </c>
      <c r="J3865" s="96"/>
      <c r="K3865" s="117">
        <v>0.37</v>
      </c>
      <c r="L3865" s="118"/>
      <c r="M3865" s="23">
        <f>K3865*12*I3843</f>
        <v>1542.4559999999997</v>
      </c>
    </row>
    <row r="3866" spans="1:13" x14ac:dyDescent="0.25">
      <c r="A3866" s="36" t="s">
        <v>39</v>
      </c>
      <c r="B3866" s="37"/>
      <c r="C3866" s="38"/>
      <c r="D3866" s="38"/>
      <c r="E3866" s="38"/>
      <c r="F3866" s="38"/>
      <c r="G3866" s="38"/>
      <c r="H3866" s="13"/>
      <c r="I3866" s="95" t="s">
        <v>40</v>
      </c>
      <c r="J3866" s="96"/>
      <c r="K3866" s="97">
        <v>0.06</v>
      </c>
      <c r="L3866" s="98"/>
      <c r="M3866" s="23">
        <f>K3866*12*I3843</f>
        <v>250.12799999999999</v>
      </c>
    </row>
    <row r="3867" spans="1:13" x14ac:dyDescent="0.25">
      <c r="A3867" s="36" t="s">
        <v>41</v>
      </c>
      <c r="B3867" s="37"/>
      <c r="C3867" s="38"/>
      <c r="D3867" s="38"/>
      <c r="E3867" s="38"/>
      <c r="F3867" s="38"/>
      <c r="G3867" s="38"/>
      <c r="H3867" s="13"/>
      <c r="I3867" s="39"/>
      <c r="J3867" s="15"/>
      <c r="K3867" s="40"/>
      <c r="L3867" s="41"/>
      <c r="M3867" s="23"/>
    </row>
    <row r="3868" spans="1:13" x14ac:dyDescent="0.25">
      <c r="A3868" s="36" t="s">
        <v>42</v>
      </c>
      <c r="B3868" s="37"/>
      <c r="C3868" s="38"/>
      <c r="D3868" s="38"/>
      <c r="E3868" s="38"/>
      <c r="F3868" s="38"/>
      <c r="G3868" s="38"/>
      <c r="H3868" s="13"/>
      <c r="I3868" s="95" t="s">
        <v>43</v>
      </c>
      <c r="J3868" s="96"/>
      <c r="K3868" s="97">
        <v>0.04</v>
      </c>
      <c r="L3868" s="98"/>
      <c r="M3868" s="23">
        <f>K3868*12*I3843</f>
        <v>166.75199999999998</v>
      </c>
    </row>
    <row r="3869" spans="1:13" x14ac:dyDescent="0.25">
      <c r="A3869" s="36" t="s">
        <v>44</v>
      </c>
      <c r="B3869" s="37"/>
      <c r="C3869" s="38"/>
      <c r="D3869" s="38"/>
      <c r="E3869" s="38"/>
      <c r="F3869" s="38"/>
      <c r="G3869" s="38"/>
      <c r="H3869" s="13"/>
      <c r="I3869" s="39"/>
      <c r="J3869" s="15"/>
      <c r="K3869" s="40"/>
      <c r="L3869" s="41"/>
      <c r="M3869" s="23"/>
    </row>
    <row r="3870" spans="1:13" x14ac:dyDescent="0.25">
      <c r="A3870" s="36" t="s">
        <v>45</v>
      </c>
      <c r="B3870" s="37"/>
      <c r="C3870" s="38"/>
      <c r="D3870" s="38"/>
      <c r="E3870" s="38"/>
      <c r="F3870" s="38"/>
      <c r="G3870" s="38"/>
      <c r="H3870" s="13"/>
      <c r="I3870" s="95" t="s">
        <v>46</v>
      </c>
      <c r="J3870" s="96"/>
      <c r="K3870" s="97">
        <v>0.03</v>
      </c>
      <c r="L3870" s="98"/>
      <c r="M3870" s="23">
        <f>K3870*12*I3843</f>
        <v>125.06399999999999</v>
      </c>
    </row>
    <row r="3871" spans="1:13" x14ac:dyDescent="0.25">
      <c r="A3871" s="42" t="s">
        <v>47</v>
      </c>
      <c r="B3871" s="37"/>
      <c r="C3871" s="38"/>
      <c r="D3871" s="38"/>
      <c r="E3871" s="38"/>
      <c r="F3871" s="38"/>
      <c r="G3871" s="38"/>
      <c r="H3871" s="13"/>
      <c r="I3871" s="95" t="s">
        <v>46</v>
      </c>
      <c r="J3871" s="96"/>
      <c r="K3871" s="99">
        <v>0.03</v>
      </c>
      <c r="L3871" s="100"/>
      <c r="M3871" s="21">
        <f>K3871*12*I3843</f>
        <v>125.06399999999999</v>
      </c>
    </row>
    <row r="3872" spans="1:13" ht="15.75" x14ac:dyDescent="0.25">
      <c r="A3872" s="85" t="s">
        <v>48</v>
      </c>
      <c r="B3872" s="86"/>
      <c r="C3872" s="86"/>
      <c r="D3872" s="86"/>
      <c r="E3872" s="86"/>
      <c r="F3872" s="86"/>
      <c r="G3872" s="86"/>
      <c r="H3872" s="87"/>
      <c r="I3872" s="34" t="s">
        <v>49</v>
      </c>
      <c r="J3872" s="32"/>
      <c r="K3872" s="101">
        <v>0.16</v>
      </c>
      <c r="L3872" s="102"/>
      <c r="M3872" s="35">
        <f>K3872*12*I3843</f>
        <v>667.00799999999992</v>
      </c>
    </row>
    <row r="3873" spans="1:13" ht="15.75" x14ac:dyDescent="0.25">
      <c r="A3873" s="103" t="s">
        <v>50</v>
      </c>
      <c r="B3873" s="104"/>
      <c r="C3873" s="104"/>
      <c r="D3873" s="104"/>
      <c r="E3873" s="104"/>
      <c r="F3873" s="104"/>
      <c r="G3873" s="104"/>
      <c r="H3873" s="105"/>
      <c r="J3873" s="13"/>
      <c r="K3873" s="136"/>
      <c r="L3873" s="137"/>
      <c r="M3873" s="23"/>
    </row>
    <row r="3874" spans="1:13" x14ac:dyDescent="0.25">
      <c r="A3874" s="12" t="s">
        <v>51</v>
      </c>
      <c r="D3874" s="5"/>
      <c r="H3874" s="13"/>
      <c r="J3874" s="13"/>
      <c r="K3874" s="43"/>
      <c r="L3874" s="44"/>
      <c r="M3874" s="23"/>
    </row>
    <row r="3875" spans="1:13" x14ac:dyDescent="0.25">
      <c r="A3875" s="12" t="s">
        <v>52</v>
      </c>
      <c r="D3875" s="5"/>
      <c r="H3875" s="13"/>
      <c r="J3875" s="13"/>
      <c r="K3875" s="43"/>
      <c r="L3875" s="44"/>
      <c r="M3875" s="23"/>
    </row>
    <row r="3876" spans="1:13" x14ac:dyDescent="0.25">
      <c r="A3876" s="12" t="s">
        <v>53</v>
      </c>
      <c r="D3876" s="5"/>
      <c r="H3876" s="13"/>
      <c r="J3876" s="13"/>
      <c r="K3876" s="43"/>
      <c r="L3876" s="44"/>
      <c r="M3876" s="23"/>
    </row>
    <row r="3877" spans="1:13" x14ac:dyDescent="0.25">
      <c r="A3877" s="12" t="s">
        <v>54</v>
      </c>
      <c r="D3877" s="5"/>
      <c r="F3877" s="45"/>
      <c r="H3877" s="13"/>
      <c r="J3877" s="13"/>
      <c r="K3877" s="43"/>
      <c r="L3877" s="44"/>
      <c r="M3877" s="23"/>
    </row>
    <row r="3878" spans="1:13" x14ac:dyDescent="0.25">
      <c r="A3878" s="12" t="s">
        <v>55</v>
      </c>
      <c r="H3878" s="13"/>
      <c r="J3878" s="13"/>
      <c r="K3878" s="108">
        <f>2.51+2.11</f>
        <v>4.6199999999999992</v>
      </c>
      <c r="L3878" s="109"/>
      <c r="M3878" s="46">
        <f>K3878*12*I3843</f>
        <v>19259.855999999996</v>
      </c>
    </row>
    <row r="3879" spans="1:13" x14ac:dyDescent="0.25">
      <c r="A3879" s="12" t="s">
        <v>56</v>
      </c>
      <c r="H3879" s="13"/>
      <c r="J3879" s="13"/>
      <c r="L3879" s="13"/>
      <c r="M3879" s="23"/>
    </row>
    <row r="3880" spans="1:13" x14ac:dyDescent="0.25">
      <c r="A3880" s="12" t="s">
        <v>57</v>
      </c>
      <c r="H3880" s="13"/>
      <c r="J3880" s="13"/>
      <c r="L3880" s="13"/>
      <c r="M3880" s="23"/>
    </row>
    <row r="3881" spans="1:13" x14ac:dyDescent="0.25">
      <c r="A3881" s="17" t="s">
        <v>58</v>
      </c>
      <c r="B3881" s="18"/>
      <c r="C3881" s="18"/>
      <c r="D3881" s="18"/>
      <c r="E3881" s="18"/>
      <c r="F3881" s="18"/>
      <c r="G3881" s="18"/>
      <c r="H3881" s="19"/>
      <c r="I3881" s="18"/>
      <c r="J3881" s="19"/>
      <c r="K3881" s="18"/>
      <c r="L3881" s="19"/>
      <c r="M3881" s="21"/>
    </row>
    <row r="3882" spans="1:13" x14ac:dyDescent="0.25">
      <c r="A3882" s="90" t="s">
        <v>59</v>
      </c>
      <c r="B3882" s="91"/>
      <c r="C3882" s="91"/>
      <c r="D3882" s="91"/>
      <c r="E3882" s="91"/>
      <c r="F3882" s="91"/>
      <c r="G3882" s="91"/>
      <c r="H3882" s="92"/>
      <c r="J3882" s="47"/>
      <c r="K3882" s="88">
        <f>K3849+K3856+K3861+K3872+K3864+K3878</f>
        <v>15.41</v>
      </c>
      <c r="L3882" s="89"/>
      <c r="M3882" s="21">
        <f>M3843+M3861+M3864+M3872+M3878</f>
        <v>64241.207999999984</v>
      </c>
    </row>
    <row r="3883" spans="1:13" x14ac:dyDescent="0.25">
      <c r="A3883" s="90" t="s">
        <v>60</v>
      </c>
      <c r="B3883" s="91"/>
      <c r="C3883" s="91"/>
      <c r="D3883" s="91"/>
      <c r="E3883" s="91"/>
      <c r="F3883" s="91"/>
      <c r="G3883" s="91"/>
      <c r="H3883" s="92"/>
      <c r="I3883" s="34"/>
      <c r="J3883" s="48"/>
      <c r="K3883" s="110">
        <v>15.79</v>
      </c>
      <c r="L3883" s="111"/>
      <c r="M3883" s="21">
        <f>K3883*12*I3843</f>
        <v>65825.351999999999</v>
      </c>
    </row>
    <row r="3884" spans="1:13" ht="15.75" x14ac:dyDescent="0.25">
      <c r="A3884" s="85" t="s">
        <v>61</v>
      </c>
      <c r="B3884" s="86"/>
      <c r="C3884" s="86"/>
      <c r="D3884" s="86"/>
      <c r="E3884" s="86"/>
      <c r="F3884" s="86"/>
      <c r="G3884" s="86"/>
      <c r="H3884" s="87"/>
      <c r="I3884" s="34"/>
      <c r="J3884" s="48"/>
      <c r="K3884" s="110">
        <v>3.45</v>
      </c>
      <c r="L3884" s="111"/>
      <c r="M3884" s="21">
        <f>K3884*12*I3843</f>
        <v>14382.36</v>
      </c>
    </row>
    <row r="3885" spans="1:13" ht="15.75" x14ac:dyDescent="0.25">
      <c r="A3885" s="85" t="s">
        <v>62</v>
      </c>
      <c r="B3885" s="86"/>
      <c r="C3885" s="86"/>
      <c r="D3885" s="86"/>
      <c r="E3885" s="86"/>
      <c r="F3885" s="86"/>
      <c r="G3885" s="86"/>
      <c r="H3885" s="87"/>
      <c r="I3885" s="34"/>
      <c r="J3885" s="32"/>
      <c r="K3885" s="88">
        <v>0.81</v>
      </c>
      <c r="L3885" s="89"/>
      <c r="M3885" s="21">
        <f>K3885*12*I3843</f>
        <v>3376.7280000000001</v>
      </c>
    </row>
    <row r="3886" spans="1:13" ht="15.75" x14ac:dyDescent="0.25">
      <c r="A3886" s="49" t="s">
        <v>63</v>
      </c>
      <c r="B3886" s="50"/>
      <c r="C3886" s="50"/>
      <c r="D3886" s="50"/>
      <c r="E3886" s="50"/>
      <c r="F3886" s="50"/>
      <c r="G3886" s="50"/>
      <c r="H3886" s="51"/>
      <c r="I3886" s="34"/>
      <c r="J3886" s="32"/>
      <c r="K3886" s="88">
        <v>0.08</v>
      </c>
      <c r="L3886" s="89"/>
      <c r="M3886" s="21">
        <f>K3886*12*I3843</f>
        <v>333.50399999999996</v>
      </c>
    </row>
    <row r="3887" spans="1:13" ht="15.75" x14ac:dyDescent="0.25">
      <c r="A3887" s="49" t="s">
        <v>64</v>
      </c>
      <c r="B3887" s="50"/>
      <c r="C3887" s="50"/>
      <c r="D3887" s="50"/>
      <c r="E3887" s="50"/>
      <c r="F3887" s="50"/>
      <c r="G3887" s="50"/>
      <c r="H3887" s="51"/>
      <c r="I3887" s="34"/>
      <c r="J3887" s="32"/>
      <c r="K3887" s="88">
        <v>0.21</v>
      </c>
      <c r="L3887" s="89"/>
      <c r="M3887" s="21">
        <f>K3887*12*I3843</f>
        <v>875.44799999999998</v>
      </c>
    </row>
    <row r="3888" spans="1:13" x14ac:dyDescent="0.25">
      <c r="A3888" s="90" t="s">
        <v>65</v>
      </c>
      <c r="B3888" s="91"/>
      <c r="C3888" s="91"/>
      <c r="D3888" s="91"/>
      <c r="E3888" s="91"/>
      <c r="F3888" s="91"/>
      <c r="G3888" s="91"/>
      <c r="H3888" s="92"/>
      <c r="I3888" s="34"/>
      <c r="J3888" s="48"/>
      <c r="K3888" s="88">
        <f>K3882+K3883+K3885+K3886+K3887+K3884</f>
        <v>35.75</v>
      </c>
      <c r="L3888" s="89"/>
      <c r="M3888" s="21">
        <f>M3882+M3883+M3885+M3886+M3887+M3884</f>
        <v>149034.59999999998</v>
      </c>
    </row>
    <row r="3889" spans="1:13" x14ac:dyDescent="0.25">
      <c r="M3889" s="5"/>
    </row>
    <row r="3890" spans="1:13" x14ac:dyDescent="0.25">
      <c r="A3890" s="119" t="s">
        <v>0</v>
      </c>
      <c r="B3890" s="119"/>
      <c r="C3890" s="119"/>
      <c r="D3890" s="119"/>
      <c r="E3890" s="119"/>
      <c r="F3890" s="119"/>
      <c r="G3890" s="119"/>
      <c r="H3890" s="119"/>
      <c r="I3890" s="119"/>
      <c r="J3890" s="119"/>
      <c r="K3890" s="119"/>
      <c r="L3890" s="119"/>
      <c r="M3890" s="5"/>
    </row>
    <row r="3891" spans="1:13" x14ac:dyDescent="0.25">
      <c r="A3891" s="120" t="s">
        <v>1</v>
      </c>
      <c r="B3891" s="120"/>
      <c r="C3891" s="120"/>
      <c r="D3891" s="120"/>
      <c r="E3891" s="120"/>
      <c r="F3891" s="120"/>
      <c r="G3891" s="120"/>
      <c r="H3891" s="120"/>
      <c r="I3891" s="120"/>
      <c r="J3891" s="120"/>
      <c r="K3891" s="120"/>
      <c r="L3891" s="120"/>
      <c r="M3891" s="120"/>
    </row>
    <row r="3892" spans="1:13" x14ac:dyDescent="0.25">
      <c r="A3892" s="121" t="s">
        <v>179</v>
      </c>
      <c r="B3892" s="121"/>
      <c r="C3892" s="121"/>
      <c r="D3892" s="121"/>
      <c r="E3892" s="121"/>
      <c r="F3892" s="121"/>
      <c r="G3892" s="121"/>
      <c r="H3892" s="121"/>
      <c r="I3892" s="121"/>
      <c r="J3892" s="121"/>
      <c r="K3892" s="121"/>
      <c r="L3892" s="121"/>
      <c r="M3892" s="121"/>
    </row>
    <row r="3893" spans="1:13" x14ac:dyDescent="0.25">
      <c r="A3893" s="6"/>
      <c r="B3893" s="7"/>
      <c r="C3893" s="7" t="s">
        <v>3</v>
      </c>
      <c r="D3893" s="7"/>
      <c r="E3893" s="7"/>
      <c r="F3893" s="7"/>
      <c r="G3893" s="7"/>
      <c r="H3893" s="8"/>
      <c r="I3893" s="7" t="s">
        <v>4</v>
      </c>
      <c r="J3893" s="8"/>
      <c r="K3893" s="9" t="s">
        <v>5</v>
      </c>
      <c r="L3893" s="10"/>
      <c r="M3893" s="11"/>
    </row>
    <row r="3894" spans="1:13" x14ac:dyDescent="0.25">
      <c r="A3894" s="12"/>
      <c r="B3894" s="2"/>
      <c r="C3894" s="2"/>
      <c r="D3894" s="2"/>
      <c r="E3894" s="2"/>
      <c r="F3894" s="2"/>
      <c r="G3894" s="2"/>
      <c r="H3894" s="13"/>
      <c r="I3894" s="2"/>
      <c r="J3894" s="13"/>
      <c r="K3894" s="14" t="s">
        <v>7</v>
      </c>
      <c r="L3894" s="15"/>
      <c r="M3894" s="16" t="s">
        <v>8</v>
      </c>
    </row>
    <row r="3895" spans="1:13" x14ac:dyDescent="0.25">
      <c r="A3895" s="17"/>
      <c r="B3895" s="18"/>
      <c r="C3895" s="18"/>
      <c r="D3895" s="18"/>
      <c r="E3895" s="18"/>
      <c r="F3895" s="18"/>
      <c r="G3895" s="18"/>
      <c r="H3895" s="19"/>
      <c r="I3895" s="122" t="s">
        <v>9</v>
      </c>
      <c r="J3895" s="123"/>
      <c r="K3895" s="18" t="s">
        <v>10</v>
      </c>
      <c r="L3895" s="19"/>
      <c r="M3895" s="20" t="s">
        <v>11</v>
      </c>
    </row>
    <row r="3896" spans="1:13" x14ac:dyDescent="0.25">
      <c r="A3896" s="90" t="s">
        <v>12</v>
      </c>
      <c r="B3896" s="91"/>
      <c r="C3896" s="91"/>
      <c r="D3896" s="91"/>
      <c r="E3896" s="91"/>
      <c r="F3896" s="91"/>
      <c r="G3896" s="91"/>
      <c r="H3896" s="92"/>
      <c r="I3896" s="124">
        <v>500.3</v>
      </c>
      <c r="J3896" s="125"/>
      <c r="K3896" s="126">
        <f>K3902+K3909</f>
        <v>8.98</v>
      </c>
      <c r="L3896" s="145"/>
      <c r="M3896" s="21">
        <f>M3902+M3909</f>
        <v>53912.327999999994</v>
      </c>
    </row>
    <row r="3897" spans="1:13" x14ac:dyDescent="0.25">
      <c r="A3897" s="22" t="s">
        <v>13</v>
      </c>
      <c r="F3897" s="2"/>
      <c r="H3897" s="13"/>
      <c r="J3897" s="13"/>
      <c r="L3897" s="13"/>
      <c r="M3897" s="23"/>
    </row>
    <row r="3898" spans="1:13" x14ac:dyDescent="0.25">
      <c r="A3898" s="22" t="s">
        <v>14</v>
      </c>
      <c r="F3898" s="2"/>
      <c r="H3898" s="13"/>
      <c r="J3898" s="13"/>
      <c r="L3898" s="13"/>
      <c r="M3898" s="23"/>
    </row>
    <row r="3899" spans="1:13" x14ac:dyDescent="0.25">
      <c r="A3899" s="24" t="s">
        <v>15</v>
      </c>
      <c r="B3899" s="25"/>
      <c r="C3899" s="25"/>
      <c r="D3899" s="25"/>
      <c r="E3899" s="25"/>
      <c r="F3899" s="26"/>
      <c r="G3899" s="25"/>
      <c r="H3899" s="27"/>
      <c r="J3899" s="13"/>
      <c r="L3899" s="13"/>
      <c r="M3899" s="23"/>
    </row>
    <row r="3900" spans="1:13" x14ac:dyDescent="0.25">
      <c r="A3900" s="24" t="s">
        <v>16</v>
      </c>
      <c r="B3900" s="25"/>
      <c r="C3900" s="25"/>
      <c r="D3900" s="25"/>
      <c r="E3900" s="25"/>
      <c r="F3900" s="26"/>
      <c r="G3900" s="25"/>
      <c r="H3900" s="27"/>
      <c r="J3900" s="13"/>
      <c r="L3900" s="13"/>
      <c r="M3900" s="23"/>
    </row>
    <row r="3901" spans="1:13" x14ac:dyDescent="0.25">
      <c r="A3901" s="24" t="s">
        <v>17</v>
      </c>
      <c r="B3901" s="25"/>
      <c r="C3901" s="25"/>
      <c r="D3901" s="25"/>
      <c r="E3901" s="25"/>
      <c r="F3901" s="26"/>
      <c r="G3901" s="25"/>
      <c r="H3901" s="27"/>
      <c r="J3901" s="13"/>
      <c r="L3901" s="13"/>
      <c r="M3901" s="23"/>
    </row>
    <row r="3902" spans="1:13" x14ac:dyDescent="0.25">
      <c r="A3902" s="24" t="s">
        <v>18</v>
      </c>
      <c r="B3902" s="25"/>
      <c r="C3902" s="25"/>
      <c r="D3902" s="25"/>
      <c r="E3902" s="25"/>
      <c r="F3902" s="26"/>
      <c r="G3902" s="25"/>
      <c r="H3902" s="27"/>
      <c r="J3902" s="13"/>
      <c r="K3902" s="112">
        <v>4.93</v>
      </c>
      <c r="L3902" s="113"/>
      <c r="M3902" s="23">
        <f>K3902*I3896*12</f>
        <v>29597.748</v>
      </c>
    </row>
    <row r="3903" spans="1:13" x14ac:dyDescent="0.25">
      <c r="A3903" s="24" t="s">
        <v>19</v>
      </c>
      <c r="B3903" s="25"/>
      <c r="C3903" s="25"/>
      <c r="D3903" s="25"/>
      <c r="E3903" s="25"/>
      <c r="F3903" s="26"/>
      <c r="G3903" s="25"/>
      <c r="H3903" s="27"/>
      <c r="J3903" s="13"/>
      <c r="L3903" s="13"/>
      <c r="M3903" s="23"/>
    </row>
    <row r="3904" spans="1:13" x14ac:dyDescent="0.25">
      <c r="A3904" s="24" t="s">
        <v>20</v>
      </c>
      <c r="B3904" s="25"/>
      <c r="C3904" s="25"/>
      <c r="D3904" s="25"/>
      <c r="E3904" s="25"/>
      <c r="F3904" s="26"/>
      <c r="G3904" s="25"/>
      <c r="H3904" s="27"/>
      <c r="J3904" s="13"/>
      <c r="L3904" s="13"/>
      <c r="M3904" s="23"/>
    </row>
    <row r="3905" spans="1:13" x14ac:dyDescent="0.25">
      <c r="A3905" s="24" t="s">
        <v>21</v>
      </c>
      <c r="B3905" s="25"/>
      <c r="C3905" s="25"/>
      <c r="D3905" s="25"/>
      <c r="E3905" s="25"/>
      <c r="F3905" s="26"/>
      <c r="G3905" s="25"/>
      <c r="H3905" s="27"/>
      <c r="J3905" s="13"/>
      <c r="L3905" s="13"/>
      <c r="M3905" s="23"/>
    </row>
    <row r="3906" spans="1:13" x14ac:dyDescent="0.25">
      <c r="A3906" s="22" t="s">
        <v>22</v>
      </c>
      <c r="B3906" s="25"/>
      <c r="C3906" s="25"/>
      <c r="D3906" s="25"/>
      <c r="E3906" s="25"/>
      <c r="F3906" s="26"/>
      <c r="G3906" s="25"/>
      <c r="H3906" s="27"/>
      <c r="J3906" s="13"/>
      <c r="L3906" s="13"/>
      <c r="M3906" s="23"/>
    </row>
    <row r="3907" spans="1:13" x14ac:dyDescent="0.25">
      <c r="A3907" s="24" t="s">
        <v>23</v>
      </c>
      <c r="B3907" s="25"/>
      <c r="C3907" s="25"/>
      <c r="D3907" s="25"/>
      <c r="E3907" s="25"/>
      <c r="F3907" s="26"/>
      <c r="G3907" s="25"/>
      <c r="H3907" s="27"/>
      <c r="J3907" s="13"/>
      <c r="L3907" s="13"/>
      <c r="M3907" s="23"/>
    </row>
    <row r="3908" spans="1:13" x14ac:dyDescent="0.25">
      <c r="A3908" s="24" t="s">
        <v>24</v>
      </c>
      <c r="B3908" s="25"/>
      <c r="C3908" s="25"/>
      <c r="D3908" s="25"/>
      <c r="E3908" s="25"/>
      <c r="F3908" s="26"/>
      <c r="G3908" s="25"/>
      <c r="H3908" s="27"/>
      <c r="J3908" s="13"/>
      <c r="L3908" s="13"/>
      <c r="M3908" s="23"/>
    </row>
    <row r="3909" spans="1:13" x14ac:dyDescent="0.25">
      <c r="A3909" s="24" t="s">
        <v>25</v>
      </c>
      <c r="B3909" s="25"/>
      <c r="C3909" s="25"/>
      <c r="D3909" s="25"/>
      <c r="E3909" s="25"/>
      <c r="F3909" s="26"/>
      <c r="G3909" s="25"/>
      <c r="H3909" s="27"/>
      <c r="J3909" s="13"/>
      <c r="K3909" s="112">
        <v>4.05</v>
      </c>
      <c r="L3909" s="113"/>
      <c r="M3909" s="23">
        <f>K3909*I3896*12</f>
        <v>24314.579999999998</v>
      </c>
    </row>
    <row r="3910" spans="1:13" x14ac:dyDescent="0.25">
      <c r="A3910" s="24" t="s">
        <v>26</v>
      </c>
      <c r="B3910" s="25"/>
      <c r="C3910" s="25"/>
      <c r="D3910" s="25"/>
      <c r="E3910" s="25"/>
      <c r="F3910" s="26"/>
      <c r="G3910" s="25"/>
      <c r="H3910" s="27"/>
      <c r="J3910" s="13"/>
      <c r="L3910" s="13"/>
      <c r="M3910" s="23"/>
    </row>
    <row r="3911" spans="1:13" x14ac:dyDescent="0.25">
      <c r="A3911" s="28" t="s">
        <v>27</v>
      </c>
      <c r="B3911" s="29"/>
      <c r="C3911" s="29"/>
      <c r="D3911" s="29"/>
      <c r="E3911" s="29"/>
      <c r="F3911" s="29"/>
      <c r="G3911" s="29"/>
      <c r="H3911" s="30"/>
      <c r="I3911" s="18"/>
      <c r="J3911" s="19"/>
      <c r="K3911" s="18"/>
      <c r="L3911" s="19"/>
      <c r="M3911" s="21"/>
    </row>
    <row r="3912" spans="1:13" x14ac:dyDescent="0.25">
      <c r="A3912" s="128" t="s">
        <v>28</v>
      </c>
      <c r="B3912" s="129"/>
      <c r="C3912" s="129"/>
      <c r="D3912" s="129"/>
      <c r="E3912" s="129"/>
      <c r="F3912" s="129"/>
      <c r="G3912" s="129"/>
      <c r="H3912" s="130"/>
      <c r="I3912" s="2" t="s">
        <v>29</v>
      </c>
      <c r="J3912" s="13"/>
      <c r="K3912" s="2"/>
      <c r="L3912" s="13"/>
      <c r="M3912" s="23"/>
    </row>
    <row r="3913" spans="1:13" x14ac:dyDescent="0.25">
      <c r="A3913" s="12"/>
      <c r="B3913" s="2"/>
      <c r="C3913" s="2"/>
      <c r="D3913" s="2"/>
      <c r="E3913" s="2"/>
      <c r="F3913" s="2"/>
      <c r="G3913" s="2"/>
      <c r="H3913" s="13"/>
      <c r="I3913" s="2" t="s">
        <v>30</v>
      </c>
      <c r="J3913" s="13"/>
      <c r="K3913" s="2"/>
      <c r="L3913" s="13"/>
      <c r="M3913" s="23"/>
    </row>
    <row r="3914" spans="1:13" x14ac:dyDescent="0.25">
      <c r="A3914" s="12"/>
      <c r="B3914" s="2"/>
      <c r="C3914" s="2"/>
      <c r="D3914" s="2"/>
      <c r="E3914" s="2"/>
      <c r="F3914" s="2"/>
      <c r="G3914" s="2"/>
      <c r="H3914" s="13"/>
      <c r="I3914" s="2" t="s">
        <v>31</v>
      </c>
      <c r="J3914" s="13"/>
      <c r="K3914" s="108">
        <v>1.1200000000000001</v>
      </c>
      <c r="L3914" s="109"/>
      <c r="M3914" s="23">
        <f>K3914*12*I3896</f>
        <v>6724.0320000000011</v>
      </c>
    </row>
    <row r="3915" spans="1:13" x14ac:dyDescent="0.25">
      <c r="A3915" s="12"/>
      <c r="B3915" s="2"/>
      <c r="C3915" s="2"/>
      <c r="D3915" s="2"/>
      <c r="E3915" s="2"/>
      <c r="F3915" s="2"/>
      <c r="G3915" s="2"/>
      <c r="H3915" s="13"/>
      <c r="I3915" s="2" t="s">
        <v>32</v>
      </c>
      <c r="J3915" s="13"/>
      <c r="K3915" s="2"/>
      <c r="L3915" s="13"/>
      <c r="M3915" s="23"/>
    </row>
    <row r="3916" spans="1:13" x14ac:dyDescent="0.25">
      <c r="A3916" s="17"/>
      <c r="B3916" s="18"/>
      <c r="C3916" s="18"/>
      <c r="D3916" s="18"/>
      <c r="E3916" s="18"/>
      <c r="F3916" s="18"/>
      <c r="G3916" s="18"/>
      <c r="H3916" s="19"/>
      <c r="I3916" s="18" t="s">
        <v>33</v>
      </c>
      <c r="J3916" s="19"/>
      <c r="K3916" s="18"/>
      <c r="L3916" s="19"/>
      <c r="M3916" s="21"/>
    </row>
    <row r="3917" spans="1:13" x14ac:dyDescent="0.25">
      <c r="A3917" s="131" t="s">
        <v>74</v>
      </c>
      <c r="B3917" s="132"/>
      <c r="C3917" s="132"/>
      <c r="D3917" s="132"/>
      <c r="E3917" s="132"/>
      <c r="F3917" s="132"/>
      <c r="G3917" s="132"/>
      <c r="H3917" s="133"/>
      <c r="I3917" s="52"/>
      <c r="J3917" s="13"/>
      <c r="K3917" s="149">
        <f>K3918+K3926</f>
        <v>1.8900000000000001</v>
      </c>
      <c r="L3917" s="150"/>
      <c r="M3917" s="53">
        <f>M3918+M3926</f>
        <v>11346.804000000002</v>
      </c>
    </row>
    <row r="3918" spans="1:13" x14ac:dyDescent="0.25">
      <c r="A3918" s="114" t="s">
        <v>75</v>
      </c>
      <c r="B3918" s="115"/>
      <c r="C3918" s="115"/>
      <c r="D3918" s="115"/>
      <c r="E3918" s="115"/>
      <c r="F3918" s="115"/>
      <c r="G3918" s="115"/>
      <c r="H3918" s="116"/>
      <c r="J3918" s="13"/>
      <c r="K3918" s="108">
        <f>K3919+K3920+K3921+K3923+K3925</f>
        <v>1.1100000000000001</v>
      </c>
      <c r="L3918" s="109"/>
      <c r="M3918" s="46">
        <f>M3919+M3920+M3921+M3923+M3925</f>
        <v>6663.996000000001</v>
      </c>
    </row>
    <row r="3919" spans="1:13" x14ac:dyDescent="0.25">
      <c r="A3919" s="12" t="s">
        <v>76</v>
      </c>
      <c r="H3919" s="13"/>
      <c r="I3919" t="s">
        <v>77</v>
      </c>
      <c r="J3919" s="13"/>
      <c r="K3919" s="112">
        <v>0.39</v>
      </c>
      <c r="L3919" s="113"/>
      <c r="M3919" s="23">
        <f>K3919*12*I3896</f>
        <v>2341.404</v>
      </c>
    </row>
    <row r="3920" spans="1:13" x14ac:dyDescent="0.25">
      <c r="A3920" s="12" t="s">
        <v>78</v>
      </c>
      <c r="H3920" s="13"/>
      <c r="I3920" t="s">
        <v>79</v>
      </c>
      <c r="J3920" s="13"/>
      <c r="K3920" s="112">
        <v>0.18</v>
      </c>
      <c r="L3920" s="113"/>
      <c r="M3920" s="23">
        <f>K3920*12*I3896</f>
        <v>1080.6480000000001</v>
      </c>
    </row>
    <row r="3921" spans="1:13" x14ac:dyDescent="0.25">
      <c r="A3921" s="12" t="s">
        <v>80</v>
      </c>
      <c r="H3921" s="13"/>
      <c r="I3921" t="s">
        <v>81</v>
      </c>
      <c r="J3921" s="13"/>
      <c r="K3921" s="112">
        <v>0.08</v>
      </c>
      <c r="L3921" s="113"/>
      <c r="M3921" s="23">
        <f>K3921*12*I3896</f>
        <v>480.28800000000001</v>
      </c>
    </row>
    <row r="3922" spans="1:13" x14ac:dyDescent="0.25">
      <c r="A3922" s="12" t="s">
        <v>82</v>
      </c>
      <c r="H3922" s="13"/>
      <c r="J3922" s="13"/>
      <c r="L3922" s="13"/>
      <c r="M3922" s="23"/>
    </row>
    <row r="3923" spans="1:13" x14ac:dyDescent="0.25">
      <c r="A3923" s="12" t="s">
        <v>97</v>
      </c>
      <c r="H3923" s="13"/>
      <c r="I3923" t="s">
        <v>98</v>
      </c>
      <c r="J3923" s="13"/>
      <c r="K3923" s="112">
        <v>0.42</v>
      </c>
      <c r="L3923" s="113"/>
      <c r="M3923" s="23">
        <f>K3923*12*I3896</f>
        <v>2521.5120000000002</v>
      </c>
    </row>
    <row r="3924" spans="1:13" x14ac:dyDescent="0.25">
      <c r="A3924" s="12" t="s">
        <v>99</v>
      </c>
      <c r="H3924" s="13"/>
      <c r="I3924" t="s">
        <v>100</v>
      </c>
      <c r="J3924" s="13"/>
      <c r="L3924" s="13"/>
      <c r="M3924" s="23"/>
    </row>
    <row r="3925" spans="1:13" x14ac:dyDescent="0.25">
      <c r="A3925" s="12" t="s">
        <v>101</v>
      </c>
      <c r="H3925" s="13"/>
      <c r="I3925" t="s">
        <v>84</v>
      </c>
      <c r="J3925" s="13"/>
      <c r="K3925" s="112">
        <v>0.04</v>
      </c>
      <c r="L3925" s="113"/>
      <c r="M3925" s="23">
        <f>K3925*12*I3896</f>
        <v>240.14400000000001</v>
      </c>
    </row>
    <row r="3926" spans="1:13" x14ac:dyDescent="0.25">
      <c r="A3926" s="114" t="s">
        <v>85</v>
      </c>
      <c r="B3926" s="115"/>
      <c r="C3926" s="115"/>
      <c r="D3926" s="115"/>
      <c r="E3926" s="115"/>
      <c r="F3926" s="115"/>
      <c r="G3926" s="115"/>
      <c r="H3926" s="116"/>
      <c r="J3926" s="13"/>
      <c r="K3926" s="108">
        <f>K3927+K3928+K3929+K3930</f>
        <v>0.78</v>
      </c>
      <c r="L3926" s="109"/>
      <c r="M3926" s="46">
        <f>M3927+M3928+M3929+M3930</f>
        <v>4682.8080000000009</v>
      </c>
    </row>
    <row r="3927" spans="1:13" x14ac:dyDescent="0.25">
      <c r="A3927" s="12" t="s">
        <v>102</v>
      </c>
      <c r="H3927" s="13"/>
      <c r="I3927" t="s">
        <v>81</v>
      </c>
      <c r="J3927" s="13"/>
      <c r="K3927" s="112">
        <v>0.22</v>
      </c>
      <c r="L3927" s="113"/>
      <c r="M3927" s="23">
        <f>K3927*12*I3896</f>
        <v>1320.7920000000001</v>
      </c>
    </row>
    <row r="3928" spans="1:13" x14ac:dyDescent="0.25">
      <c r="A3928" s="12" t="s">
        <v>103</v>
      </c>
      <c r="H3928" s="13"/>
      <c r="I3928" t="s">
        <v>104</v>
      </c>
      <c r="J3928" s="13"/>
      <c r="K3928" s="112">
        <v>0.06</v>
      </c>
      <c r="L3928" s="113"/>
      <c r="M3928" s="23">
        <f>K3928*12*I3896</f>
        <v>360.21600000000001</v>
      </c>
    </row>
    <row r="3929" spans="1:13" x14ac:dyDescent="0.25">
      <c r="A3929" s="12" t="s">
        <v>105</v>
      </c>
      <c r="H3929" s="13"/>
      <c r="I3929" t="s">
        <v>35</v>
      </c>
      <c r="J3929" s="13"/>
      <c r="K3929" s="112">
        <v>0.46</v>
      </c>
      <c r="L3929" s="113"/>
      <c r="M3929" s="23">
        <f>K3929*12*I3896</f>
        <v>2761.6560000000004</v>
      </c>
    </row>
    <row r="3930" spans="1:13" x14ac:dyDescent="0.25">
      <c r="A3930" s="12" t="s">
        <v>106</v>
      </c>
      <c r="H3930" s="13"/>
      <c r="I3930" t="s">
        <v>81</v>
      </c>
      <c r="J3930" s="13"/>
      <c r="K3930" s="138">
        <v>0.04</v>
      </c>
      <c r="L3930" s="139"/>
      <c r="M3930" s="21">
        <f>K3930*12*I3896</f>
        <v>240.14400000000001</v>
      </c>
    </row>
    <row r="3931" spans="1:13" ht="15.75" x14ac:dyDescent="0.25">
      <c r="A3931" s="85" t="s">
        <v>36</v>
      </c>
      <c r="B3931" s="86"/>
      <c r="C3931" s="86"/>
      <c r="D3931" s="86"/>
      <c r="E3931" s="86"/>
      <c r="F3931" s="86"/>
      <c r="G3931" s="86"/>
      <c r="H3931" s="87"/>
      <c r="I3931" s="34"/>
      <c r="J3931" s="32"/>
      <c r="K3931" s="88">
        <f>K3932+K3933+K3935+K3937+K3938</f>
        <v>0.53</v>
      </c>
      <c r="L3931" s="89"/>
      <c r="M3931" s="35">
        <f>M3932+M3933+M3935+M3937+M3938</f>
        <v>3181.9080000000004</v>
      </c>
    </row>
    <row r="3932" spans="1:13" x14ac:dyDescent="0.25">
      <c r="A3932" s="36" t="s">
        <v>37</v>
      </c>
      <c r="B3932" s="37"/>
      <c r="C3932" s="38"/>
      <c r="D3932" s="38"/>
      <c r="E3932" s="38"/>
      <c r="F3932" s="38"/>
      <c r="G3932" s="38"/>
      <c r="H3932" s="13"/>
      <c r="I3932" s="95" t="s">
        <v>38</v>
      </c>
      <c r="J3932" s="96"/>
      <c r="K3932" s="117">
        <v>0.37</v>
      </c>
      <c r="L3932" s="118"/>
      <c r="M3932" s="23">
        <f>K3932*12*I3896</f>
        <v>2221.3319999999999</v>
      </c>
    </row>
    <row r="3933" spans="1:13" x14ac:dyDescent="0.25">
      <c r="A3933" s="36" t="s">
        <v>39</v>
      </c>
      <c r="B3933" s="37"/>
      <c r="C3933" s="38"/>
      <c r="D3933" s="38"/>
      <c r="E3933" s="38"/>
      <c r="F3933" s="38"/>
      <c r="G3933" s="38"/>
      <c r="H3933" s="13"/>
      <c r="I3933" s="95" t="s">
        <v>40</v>
      </c>
      <c r="J3933" s="96"/>
      <c r="K3933" s="97">
        <v>0.06</v>
      </c>
      <c r="L3933" s="98"/>
      <c r="M3933" s="23">
        <f>K3933*12*I3896</f>
        <v>360.21600000000001</v>
      </c>
    </row>
    <row r="3934" spans="1:13" x14ac:dyDescent="0.25">
      <c r="A3934" s="36" t="s">
        <v>41</v>
      </c>
      <c r="B3934" s="37"/>
      <c r="C3934" s="38"/>
      <c r="D3934" s="38"/>
      <c r="E3934" s="38"/>
      <c r="F3934" s="38"/>
      <c r="G3934" s="38"/>
      <c r="H3934" s="13"/>
      <c r="I3934" s="39"/>
      <c r="J3934" s="15"/>
      <c r="K3934" s="40"/>
      <c r="L3934" s="41"/>
      <c r="M3934" s="23"/>
    </row>
    <row r="3935" spans="1:13" x14ac:dyDescent="0.25">
      <c r="A3935" s="36" t="s">
        <v>42</v>
      </c>
      <c r="B3935" s="37"/>
      <c r="C3935" s="38"/>
      <c r="D3935" s="38"/>
      <c r="E3935" s="38"/>
      <c r="F3935" s="38"/>
      <c r="G3935" s="38"/>
      <c r="H3935" s="13"/>
      <c r="I3935" s="95" t="s">
        <v>43</v>
      </c>
      <c r="J3935" s="96"/>
      <c r="K3935" s="97">
        <v>0.04</v>
      </c>
      <c r="L3935" s="98"/>
      <c r="M3935" s="23">
        <f>K3935*12*I3896</f>
        <v>240.14400000000001</v>
      </c>
    </row>
    <row r="3936" spans="1:13" x14ac:dyDescent="0.25">
      <c r="A3936" s="36" t="s">
        <v>44</v>
      </c>
      <c r="B3936" s="37"/>
      <c r="C3936" s="38"/>
      <c r="D3936" s="38"/>
      <c r="E3936" s="38"/>
      <c r="F3936" s="38"/>
      <c r="G3936" s="38"/>
      <c r="H3936" s="13"/>
      <c r="I3936" s="39"/>
      <c r="J3936" s="15"/>
      <c r="K3936" s="40"/>
      <c r="L3936" s="41"/>
      <c r="M3936" s="23"/>
    </row>
    <row r="3937" spans="1:13" x14ac:dyDescent="0.25">
      <c r="A3937" s="36" t="s">
        <v>45</v>
      </c>
      <c r="B3937" s="37"/>
      <c r="C3937" s="38"/>
      <c r="D3937" s="38"/>
      <c r="E3937" s="38"/>
      <c r="F3937" s="38"/>
      <c r="G3937" s="38"/>
      <c r="H3937" s="13"/>
      <c r="I3937" s="95" t="s">
        <v>46</v>
      </c>
      <c r="J3937" s="96"/>
      <c r="K3937" s="97">
        <v>0.03</v>
      </c>
      <c r="L3937" s="98"/>
      <c r="M3937" s="23">
        <f>K3937*12*I3896</f>
        <v>180.108</v>
      </c>
    </row>
    <row r="3938" spans="1:13" x14ac:dyDescent="0.25">
      <c r="A3938" s="42" t="s">
        <v>47</v>
      </c>
      <c r="B3938" s="37"/>
      <c r="C3938" s="38"/>
      <c r="D3938" s="38"/>
      <c r="E3938" s="38"/>
      <c r="F3938" s="38"/>
      <c r="G3938" s="38"/>
      <c r="H3938" s="13"/>
      <c r="I3938" s="95" t="s">
        <v>46</v>
      </c>
      <c r="J3938" s="96"/>
      <c r="K3938" s="99">
        <v>0.03</v>
      </c>
      <c r="L3938" s="100"/>
      <c r="M3938" s="21">
        <f>K3938*12*I3896</f>
        <v>180.108</v>
      </c>
    </row>
    <row r="3939" spans="1:13" ht="15.75" x14ac:dyDescent="0.25">
      <c r="A3939" s="85" t="s">
        <v>48</v>
      </c>
      <c r="B3939" s="86"/>
      <c r="C3939" s="86"/>
      <c r="D3939" s="86"/>
      <c r="E3939" s="86"/>
      <c r="F3939" s="86"/>
      <c r="G3939" s="86"/>
      <c r="H3939" s="87"/>
      <c r="I3939" s="34" t="s">
        <v>49</v>
      </c>
      <c r="J3939" s="32"/>
      <c r="K3939" s="101">
        <v>0.16</v>
      </c>
      <c r="L3939" s="102"/>
      <c r="M3939" s="35">
        <f>K3939*12*I3896</f>
        <v>960.57600000000002</v>
      </c>
    </row>
    <row r="3940" spans="1:13" ht="15.75" x14ac:dyDescent="0.25">
      <c r="A3940" s="103" t="s">
        <v>50</v>
      </c>
      <c r="B3940" s="104"/>
      <c r="C3940" s="104"/>
      <c r="D3940" s="104"/>
      <c r="E3940" s="104"/>
      <c r="F3940" s="104"/>
      <c r="G3940" s="104"/>
      <c r="H3940" s="105"/>
      <c r="J3940" s="13"/>
      <c r="K3940" s="136"/>
      <c r="L3940" s="137"/>
      <c r="M3940" s="23"/>
    </row>
    <row r="3941" spans="1:13" x14ac:dyDescent="0.25">
      <c r="A3941" s="12" t="s">
        <v>51</v>
      </c>
      <c r="D3941" s="5"/>
      <c r="H3941" s="13"/>
      <c r="J3941" s="13"/>
      <c r="K3941" s="43"/>
      <c r="L3941" s="44"/>
      <c r="M3941" s="23"/>
    </row>
    <row r="3942" spans="1:13" x14ac:dyDescent="0.25">
      <c r="A3942" s="12" t="s">
        <v>52</v>
      </c>
      <c r="D3942" s="5"/>
      <c r="H3942" s="13"/>
      <c r="J3942" s="13"/>
      <c r="K3942" s="43"/>
      <c r="L3942" s="44"/>
      <c r="M3942" s="23"/>
    </row>
    <row r="3943" spans="1:13" x14ac:dyDescent="0.25">
      <c r="A3943" s="12" t="s">
        <v>53</v>
      </c>
      <c r="D3943" s="5"/>
      <c r="H3943" s="13"/>
      <c r="J3943" s="13"/>
      <c r="K3943" s="43"/>
      <c r="L3943" s="44"/>
      <c r="M3943" s="23"/>
    </row>
    <row r="3944" spans="1:13" x14ac:dyDescent="0.25">
      <c r="A3944" s="12" t="s">
        <v>54</v>
      </c>
      <c r="D3944" s="5"/>
      <c r="F3944" s="45"/>
      <c r="H3944" s="13"/>
      <c r="J3944" s="13"/>
      <c r="K3944" s="43"/>
      <c r="L3944" s="44"/>
      <c r="M3944" s="23"/>
    </row>
    <row r="3945" spans="1:13" x14ac:dyDescent="0.25">
      <c r="A3945" s="12" t="s">
        <v>55</v>
      </c>
      <c r="H3945" s="13"/>
      <c r="J3945" s="13"/>
      <c r="K3945" s="108">
        <f>2.51+3</f>
        <v>5.51</v>
      </c>
      <c r="L3945" s="109"/>
      <c r="M3945" s="46">
        <f>K3945*12*I3896</f>
        <v>33079.836000000003</v>
      </c>
    </row>
    <row r="3946" spans="1:13" x14ac:dyDescent="0.25">
      <c r="A3946" s="12" t="s">
        <v>56</v>
      </c>
      <c r="H3946" s="13"/>
      <c r="J3946" s="13"/>
      <c r="L3946" s="13"/>
      <c r="M3946" s="23"/>
    </row>
    <row r="3947" spans="1:13" x14ac:dyDescent="0.25">
      <c r="A3947" s="12" t="s">
        <v>57</v>
      </c>
      <c r="H3947" s="13"/>
      <c r="J3947" s="13"/>
      <c r="L3947" s="13"/>
      <c r="M3947" s="23"/>
    </row>
    <row r="3948" spans="1:13" x14ac:dyDescent="0.25">
      <c r="A3948" s="17" t="s">
        <v>58</v>
      </c>
      <c r="B3948" s="18"/>
      <c r="C3948" s="18"/>
      <c r="D3948" s="18"/>
      <c r="E3948" s="18"/>
      <c r="F3948" s="18"/>
      <c r="G3948" s="18"/>
      <c r="H3948" s="19"/>
      <c r="I3948" s="18"/>
      <c r="J3948" s="19"/>
      <c r="K3948" s="18"/>
      <c r="L3948" s="19"/>
      <c r="M3948" s="21"/>
    </row>
    <row r="3949" spans="1:13" x14ac:dyDescent="0.25">
      <c r="A3949" s="90" t="s">
        <v>59</v>
      </c>
      <c r="B3949" s="91"/>
      <c r="C3949" s="91"/>
      <c r="D3949" s="91"/>
      <c r="E3949" s="91"/>
      <c r="F3949" s="91"/>
      <c r="G3949" s="91"/>
      <c r="H3949" s="92"/>
      <c r="J3949" s="47"/>
      <c r="K3949" s="88">
        <f>K3902+K3909+K3914+K3917+K3939+K3931+K3945</f>
        <v>18.190000000000001</v>
      </c>
      <c r="L3949" s="89"/>
      <c r="M3949" s="21">
        <f>M3896+M3914+M3917+M3931+M3939+M3945</f>
        <v>109205.484</v>
      </c>
    </row>
    <row r="3950" spans="1:13" x14ac:dyDescent="0.25">
      <c r="A3950" s="90" t="s">
        <v>60</v>
      </c>
      <c r="B3950" s="91"/>
      <c r="C3950" s="91"/>
      <c r="D3950" s="91"/>
      <c r="E3950" s="91"/>
      <c r="F3950" s="91"/>
      <c r="G3950" s="91"/>
      <c r="H3950" s="92"/>
      <c r="I3950" s="34"/>
      <c r="J3950" s="48"/>
      <c r="K3950" s="110">
        <v>24.69</v>
      </c>
      <c r="L3950" s="111"/>
      <c r="M3950" s="21">
        <f>K3950*12*I3896</f>
        <v>148228.88400000002</v>
      </c>
    </row>
    <row r="3951" spans="1:13" ht="15.75" x14ac:dyDescent="0.25">
      <c r="A3951" s="85" t="s">
        <v>61</v>
      </c>
      <c r="B3951" s="86"/>
      <c r="C3951" s="86"/>
      <c r="D3951" s="86"/>
      <c r="E3951" s="86"/>
      <c r="F3951" s="86"/>
      <c r="G3951" s="86"/>
      <c r="H3951" s="87"/>
      <c r="I3951" s="34"/>
      <c r="J3951" s="32"/>
      <c r="K3951" s="88">
        <v>3.45</v>
      </c>
      <c r="L3951" s="89"/>
      <c r="M3951" s="21">
        <f>K3951*12*I3896</f>
        <v>20712.420000000002</v>
      </c>
    </row>
    <row r="3952" spans="1:13" ht="15.75" x14ac:dyDescent="0.25">
      <c r="A3952" s="85" t="s">
        <v>62</v>
      </c>
      <c r="B3952" s="86"/>
      <c r="C3952" s="86"/>
      <c r="D3952" s="86"/>
      <c r="E3952" s="86"/>
      <c r="F3952" s="86"/>
      <c r="G3952" s="86"/>
      <c r="H3952" s="87"/>
      <c r="I3952" s="34"/>
      <c r="J3952" s="32"/>
      <c r="K3952" s="88">
        <v>0.81</v>
      </c>
      <c r="L3952" s="89"/>
      <c r="M3952" s="21">
        <f>K3952*12*I3896</f>
        <v>4862.9160000000002</v>
      </c>
    </row>
    <row r="3953" spans="1:13" x14ac:dyDescent="0.25">
      <c r="A3953" s="90" t="s">
        <v>92</v>
      </c>
      <c r="B3953" s="91"/>
      <c r="C3953" s="91"/>
      <c r="D3953" s="91"/>
      <c r="E3953" s="91"/>
      <c r="F3953" s="91"/>
      <c r="G3953" s="91"/>
      <c r="H3953" s="92"/>
      <c r="I3953" s="34"/>
      <c r="J3953" s="32"/>
      <c r="K3953" s="93">
        <v>1.32</v>
      </c>
      <c r="L3953" s="94"/>
      <c r="M3953" s="21">
        <f>K3953*12*I3896</f>
        <v>7924.7520000000004</v>
      </c>
    </row>
    <row r="3954" spans="1:13" x14ac:dyDescent="0.25">
      <c r="A3954" s="54" t="s">
        <v>109</v>
      </c>
      <c r="B3954" s="55"/>
      <c r="C3954" s="55"/>
      <c r="D3954" s="55"/>
      <c r="E3954" s="55"/>
      <c r="F3954" s="55"/>
      <c r="G3954" s="55"/>
      <c r="H3954" s="56"/>
      <c r="I3954" s="34"/>
      <c r="J3954" s="32"/>
      <c r="K3954" s="88">
        <v>0</v>
      </c>
      <c r="L3954" s="89"/>
      <c r="M3954" s="21">
        <f>K3954*I3896*12</f>
        <v>0</v>
      </c>
    </row>
    <row r="3955" spans="1:13" ht="15.75" x14ac:dyDescent="0.25">
      <c r="A3955" s="49" t="s">
        <v>107</v>
      </c>
      <c r="B3955" s="50"/>
      <c r="C3955" s="50"/>
      <c r="D3955" s="50"/>
      <c r="E3955" s="50"/>
      <c r="F3955" s="50"/>
      <c r="G3955" s="50"/>
      <c r="H3955" s="51"/>
      <c r="I3955" s="34"/>
      <c r="J3955" s="32"/>
      <c r="K3955" s="88">
        <v>0</v>
      </c>
      <c r="L3955" s="89"/>
      <c r="M3955" s="21">
        <v>0</v>
      </c>
    </row>
    <row r="3956" spans="1:13" ht="15.75" x14ac:dyDescent="0.25">
      <c r="A3956" s="49" t="s">
        <v>63</v>
      </c>
      <c r="B3956" s="50"/>
      <c r="C3956" s="50"/>
      <c r="D3956" s="50"/>
      <c r="E3956" s="50"/>
      <c r="F3956" s="50"/>
      <c r="G3956" s="50"/>
      <c r="H3956" s="51"/>
      <c r="I3956" s="34"/>
      <c r="J3956" s="32"/>
      <c r="K3956" s="88">
        <v>0.18</v>
      </c>
      <c r="L3956" s="89"/>
      <c r="M3956" s="21">
        <f>K3956*12*I3896</f>
        <v>1080.6480000000001</v>
      </c>
    </row>
    <row r="3957" spans="1:13" ht="15.75" x14ac:dyDescent="0.25">
      <c r="A3957" s="49" t="s">
        <v>64</v>
      </c>
      <c r="B3957" s="50"/>
      <c r="C3957" s="50"/>
      <c r="D3957" s="50"/>
      <c r="E3957" s="50"/>
      <c r="F3957" s="50"/>
      <c r="G3957" s="50"/>
      <c r="H3957" s="51"/>
      <c r="I3957" s="34"/>
      <c r="J3957" s="32"/>
      <c r="K3957" s="88">
        <v>0.87</v>
      </c>
      <c r="L3957" s="89"/>
      <c r="M3957" s="21">
        <f>K3957*12*I3896</f>
        <v>5223.1319999999996</v>
      </c>
    </row>
    <row r="3958" spans="1:13" x14ac:dyDescent="0.25">
      <c r="A3958" s="90" t="s">
        <v>65</v>
      </c>
      <c r="B3958" s="91"/>
      <c r="C3958" s="91"/>
      <c r="D3958" s="91"/>
      <c r="E3958" s="91"/>
      <c r="F3958" s="91"/>
      <c r="G3958" s="91"/>
      <c r="H3958" s="92"/>
      <c r="I3958" s="34"/>
      <c r="J3958" s="48"/>
      <c r="K3958" s="88">
        <f>K3949+K3951+K3952+K3953+K3950+K3954+K3955+K3956+K3957</f>
        <v>49.51</v>
      </c>
      <c r="L3958" s="89"/>
      <c r="M3958" s="21">
        <f>M3949+M3950+M3951+M3952+M3953+M3954+M3955+M3956+M3957</f>
        <v>297238.23599999998</v>
      </c>
    </row>
    <row r="3959" spans="1:13" x14ac:dyDescent="0.25">
      <c r="M3959" s="5"/>
    </row>
    <row r="3960" spans="1:13" x14ac:dyDescent="0.25">
      <c r="A3960" s="119" t="s">
        <v>0</v>
      </c>
      <c r="B3960" s="119"/>
      <c r="C3960" s="119"/>
      <c r="D3960" s="119"/>
      <c r="E3960" s="119"/>
      <c r="F3960" s="119"/>
      <c r="G3960" s="119"/>
      <c r="H3960" s="119"/>
      <c r="I3960" s="119"/>
      <c r="J3960" s="119"/>
      <c r="K3960" s="119"/>
      <c r="L3960" s="119"/>
      <c r="M3960" s="5"/>
    </row>
    <row r="3961" spans="1:13" x14ac:dyDescent="0.25">
      <c r="A3961" s="120" t="s">
        <v>1</v>
      </c>
      <c r="B3961" s="120"/>
      <c r="C3961" s="120"/>
      <c r="D3961" s="120"/>
      <c r="E3961" s="120"/>
      <c r="F3961" s="120"/>
      <c r="G3961" s="120"/>
      <c r="H3961" s="120"/>
      <c r="I3961" s="120"/>
      <c r="J3961" s="120"/>
      <c r="K3961" s="120"/>
      <c r="L3961" s="120"/>
      <c r="M3961" s="120"/>
    </row>
    <row r="3962" spans="1:13" x14ac:dyDescent="0.25">
      <c r="A3962" s="121" t="s">
        <v>180</v>
      </c>
      <c r="B3962" s="121"/>
      <c r="C3962" s="121"/>
      <c r="D3962" s="121"/>
      <c r="E3962" s="121"/>
      <c r="F3962" s="121"/>
      <c r="G3962" s="121"/>
      <c r="H3962" s="121"/>
      <c r="I3962" s="121"/>
      <c r="J3962" s="121"/>
      <c r="K3962" s="121"/>
      <c r="L3962" s="121"/>
      <c r="M3962" s="121"/>
    </row>
    <row r="3963" spans="1:13" x14ac:dyDescent="0.25">
      <c r="A3963" s="6"/>
      <c r="B3963" s="7"/>
      <c r="C3963" s="7" t="s">
        <v>3</v>
      </c>
      <c r="D3963" s="7"/>
      <c r="E3963" s="7"/>
      <c r="F3963" s="7"/>
      <c r="G3963" s="7"/>
      <c r="H3963" s="8"/>
      <c r="I3963" s="7" t="s">
        <v>4</v>
      </c>
      <c r="J3963" s="8"/>
      <c r="K3963" s="9" t="s">
        <v>5</v>
      </c>
      <c r="L3963" s="10"/>
      <c r="M3963" s="11"/>
    </row>
    <row r="3964" spans="1:13" x14ac:dyDescent="0.25">
      <c r="A3964" s="12"/>
      <c r="B3964" s="2"/>
      <c r="C3964" s="2"/>
      <c r="D3964" s="2"/>
      <c r="E3964" s="2"/>
      <c r="F3964" s="2"/>
      <c r="G3964" s="2"/>
      <c r="H3964" s="13"/>
      <c r="I3964" s="2"/>
      <c r="J3964" s="13"/>
      <c r="K3964" s="14" t="s">
        <v>7</v>
      </c>
      <c r="L3964" s="15"/>
      <c r="M3964" s="16" t="s">
        <v>8</v>
      </c>
    </row>
    <row r="3965" spans="1:13" x14ac:dyDescent="0.25">
      <c r="A3965" s="17"/>
      <c r="B3965" s="18"/>
      <c r="C3965" s="18"/>
      <c r="D3965" s="18"/>
      <c r="E3965" s="18"/>
      <c r="F3965" s="18"/>
      <c r="G3965" s="18"/>
      <c r="H3965" s="19"/>
      <c r="I3965" s="122" t="s">
        <v>9</v>
      </c>
      <c r="J3965" s="123"/>
      <c r="K3965" s="18" t="s">
        <v>10</v>
      </c>
      <c r="L3965" s="19"/>
      <c r="M3965" s="20" t="s">
        <v>11</v>
      </c>
    </row>
    <row r="3966" spans="1:13" x14ac:dyDescent="0.25">
      <c r="A3966" s="90"/>
      <c r="B3966" s="91"/>
      <c r="C3966" s="91"/>
      <c r="D3966" s="91"/>
      <c r="E3966" s="91"/>
      <c r="F3966" s="91"/>
      <c r="G3966" s="91"/>
      <c r="H3966" s="92"/>
      <c r="I3966" s="124">
        <v>1312.7</v>
      </c>
      <c r="J3966" s="125"/>
      <c r="K3966" s="126">
        <f>K3972+K3976</f>
        <v>8.98</v>
      </c>
      <c r="L3966" s="145"/>
      <c r="M3966" s="21">
        <f>M3972+M3976</f>
        <v>141456.552</v>
      </c>
    </row>
    <row r="3967" spans="1:13" x14ac:dyDescent="0.25">
      <c r="A3967" s="22" t="s">
        <v>13</v>
      </c>
      <c r="F3967" s="2"/>
      <c r="H3967" s="13"/>
      <c r="J3967" s="13"/>
      <c r="L3967" s="13"/>
      <c r="M3967" s="23"/>
    </row>
    <row r="3968" spans="1:13" x14ac:dyDescent="0.25">
      <c r="A3968" s="22" t="s">
        <v>14</v>
      </c>
      <c r="F3968" s="2"/>
      <c r="H3968" s="13"/>
      <c r="J3968" s="13"/>
      <c r="L3968" s="13"/>
      <c r="M3968" s="23"/>
    </row>
    <row r="3969" spans="1:13" x14ac:dyDescent="0.25">
      <c r="A3969" s="24" t="s">
        <v>15</v>
      </c>
      <c r="B3969" s="25"/>
      <c r="C3969" s="25"/>
      <c r="D3969" s="25"/>
      <c r="E3969" s="25"/>
      <c r="F3969" s="26"/>
      <c r="G3969" s="25"/>
      <c r="H3969" s="27"/>
      <c r="J3969" s="13"/>
      <c r="L3969" s="13"/>
      <c r="M3969" s="23"/>
    </row>
    <row r="3970" spans="1:13" x14ac:dyDescent="0.25">
      <c r="A3970" s="24" t="s">
        <v>16</v>
      </c>
      <c r="B3970" s="25"/>
      <c r="C3970" s="25"/>
      <c r="D3970" s="25"/>
      <c r="E3970" s="25"/>
      <c r="F3970" s="26"/>
      <c r="G3970" s="25"/>
      <c r="H3970" s="27"/>
      <c r="J3970" s="13"/>
      <c r="L3970" s="13"/>
      <c r="M3970" s="23"/>
    </row>
    <row r="3971" spans="1:13" x14ac:dyDescent="0.25">
      <c r="A3971" s="24" t="s">
        <v>68</v>
      </c>
      <c r="B3971" s="25"/>
      <c r="C3971" s="25"/>
      <c r="D3971" s="25"/>
      <c r="E3971" s="25"/>
      <c r="F3971" s="26"/>
      <c r="G3971" s="25"/>
      <c r="H3971" s="27"/>
      <c r="J3971" s="13"/>
      <c r="L3971" s="13"/>
      <c r="M3971" s="23"/>
    </row>
    <row r="3972" spans="1:13" x14ac:dyDescent="0.25">
      <c r="A3972" s="24"/>
      <c r="B3972" s="25"/>
      <c r="C3972" s="25"/>
      <c r="D3972" s="25"/>
      <c r="E3972" s="25"/>
      <c r="F3972" s="26"/>
      <c r="G3972" s="25"/>
      <c r="H3972" s="27"/>
      <c r="J3972" s="13"/>
      <c r="K3972" s="112">
        <v>4.93</v>
      </c>
      <c r="L3972" s="113"/>
      <c r="M3972" s="23">
        <f>K3972*I3966*12</f>
        <v>77659.331999999995</v>
      </c>
    </row>
    <row r="3973" spans="1:13" x14ac:dyDescent="0.25">
      <c r="A3973" s="22" t="s">
        <v>22</v>
      </c>
      <c r="B3973" s="25"/>
      <c r="C3973" s="25"/>
      <c r="D3973" s="25"/>
      <c r="E3973" s="25"/>
      <c r="F3973" s="26"/>
      <c r="G3973" s="25"/>
      <c r="H3973" s="27"/>
      <c r="J3973" s="13"/>
      <c r="L3973" s="13"/>
      <c r="M3973" s="23"/>
    </row>
    <row r="3974" spans="1:13" x14ac:dyDescent="0.25">
      <c r="A3974" s="24" t="s">
        <v>23</v>
      </c>
      <c r="B3974" s="25"/>
      <c r="C3974" s="25"/>
      <c r="D3974" s="25"/>
      <c r="E3974" s="25"/>
      <c r="F3974" s="26"/>
      <c r="G3974" s="25"/>
      <c r="H3974" s="27"/>
      <c r="J3974" s="13"/>
      <c r="L3974" s="13"/>
      <c r="M3974" s="23"/>
    </row>
    <row r="3975" spans="1:13" x14ac:dyDescent="0.25">
      <c r="A3975" s="24" t="s">
        <v>69</v>
      </c>
      <c r="B3975" s="25"/>
      <c r="C3975" s="25"/>
      <c r="D3975" s="25"/>
      <c r="E3975" s="25"/>
      <c r="F3975" s="26"/>
      <c r="G3975" s="25"/>
      <c r="H3975" s="27"/>
      <c r="J3975" s="13"/>
      <c r="L3975" s="13"/>
      <c r="M3975" s="23"/>
    </row>
    <row r="3976" spans="1:13" x14ac:dyDescent="0.25">
      <c r="A3976" s="24"/>
      <c r="B3976" s="25"/>
      <c r="C3976" s="25"/>
      <c r="D3976" s="25"/>
      <c r="E3976" s="25"/>
      <c r="F3976" s="26"/>
      <c r="G3976" s="25"/>
      <c r="H3976" s="27"/>
      <c r="I3976" s="17"/>
      <c r="J3976" s="19"/>
      <c r="K3976" s="138">
        <v>4.05</v>
      </c>
      <c r="L3976" s="139"/>
      <c r="M3976" s="21">
        <f>K3976*I3966*12</f>
        <v>63797.22</v>
      </c>
    </row>
    <row r="3977" spans="1:13" x14ac:dyDescent="0.25">
      <c r="A3977" s="128" t="s">
        <v>28</v>
      </c>
      <c r="B3977" s="129"/>
      <c r="C3977" s="129"/>
      <c r="D3977" s="129"/>
      <c r="E3977" s="129"/>
      <c r="F3977" s="129"/>
      <c r="G3977" s="129"/>
      <c r="H3977" s="130"/>
      <c r="I3977" s="2" t="s">
        <v>29</v>
      </c>
      <c r="J3977" s="13"/>
      <c r="K3977" s="2"/>
      <c r="L3977" s="13"/>
      <c r="M3977" s="23"/>
    </row>
    <row r="3978" spans="1:13" x14ac:dyDescent="0.25">
      <c r="A3978" s="12"/>
      <c r="B3978" s="2"/>
      <c r="C3978" s="2"/>
      <c r="D3978" s="2"/>
      <c r="E3978" s="2"/>
      <c r="F3978" s="2"/>
      <c r="G3978" s="2"/>
      <c r="H3978" s="13"/>
      <c r="I3978" s="2" t="s">
        <v>30</v>
      </c>
      <c r="J3978" s="13"/>
      <c r="K3978" s="2"/>
      <c r="L3978" s="13"/>
      <c r="M3978" s="23"/>
    </row>
    <row r="3979" spans="1:13" x14ac:dyDescent="0.25">
      <c r="A3979" s="12"/>
      <c r="B3979" s="2"/>
      <c r="C3979" s="2"/>
      <c r="D3979" s="2"/>
      <c r="E3979" s="2"/>
      <c r="F3979" s="2"/>
      <c r="G3979" s="2"/>
      <c r="H3979" s="13"/>
      <c r="I3979" s="2" t="s">
        <v>31</v>
      </c>
      <c r="J3979" s="13"/>
      <c r="K3979" s="108">
        <v>1.1200000000000001</v>
      </c>
      <c r="L3979" s="109"/>
      <c r="M3979" s="23">
        <f>K3979*12*I3966</f>
        <v>17642.688000000002</v>
      </c>
    </row>
    <row r="3980" spans="1:13" x14ac:dyDescent="0.25">
      <c r="A3980" s="12"/>
      <c r="B3980" s="2"/>
      <c r="C3980" s="2"/>
      <c r="D3980" s="2"/>
      <c r="E3980" s="2"/>
      <c r="F3980" s="2"/>
      <c r="G3980" s="2"/>
      <c r="H3980" s="13"/>
      <c r="I3980" s="2" t="s">
        <v>32</v>
      </c>
      <c r="J3980" s="13"/>
      <c r="K3980" s="2"/>
      <c r="L3980" s="13"/>
      <c r="M3980" s="23"/>
    </row>
    <row r="3981" spans="1:13" x14ac:dyDescent="0.25">
      <c r="A3981" s="17"/>
      <c r="B3981" s="18"/>
      <c r="C3981" s="18"/>
      <c r="D3981" s="18"/>
      <c r="E3981" s="18"/>
      <c r="F3981" s="18"/>
      <c r="G3981" s="18"/>
      <c r="H3981" s="19"/>
      <c r="I3981" s="18" t="s">
        <v>33</v>
      </c>
      <c r="J3981" s="19"/>
      <c r="K3981" s="18"/>
      <c r="L3981" s="19"/>
      <c r="M3981" s="21"/>
    </row>
    <row r="3982" spans="1:13" x14ac:dyDescent="0.25">
      <c r="A3982" s="90" t="s">
        <v>34</v>
      </c>
      <c r="B3982" s="91"/>
      <c r="C3982" s="91"/>
      <c r="D3982" s="91"/>
      <c r="E3982" s="91"/>
      <c r="F3982" s="91"/>
      <c r="G3982" s="91"/>
      <c r="H3982" s="92"/>
      <c r="I3982" s="31" t="s">
        <v>46</v>
      </c>
      <c r="J3982" s="32"/>
      <c r="K3982" s="88">
        <v>1.21</v>
      </c>
      <c r="L3982" s="89"/>
      <c r="M3982" s="33">
        <f>K3982*12*I3966</f>
        <v>19060.403999999999</v>
      </c>
    </row>
    <row r="3983" spans="1:13" x14ac:dyDescent="0.25">
      <c r="A3983" s="131" t="s">
        <v>74</v>
      </c>
      <c r="B3983" s="132"/>
      <c r="C3983" s="132"/>
      <c r="D3983" s="132"/>
      <c r="E3983" s="132"/>
      <c r="F3983" s="132"/>
      <c r="G3983" s="132"/>
      <c r="H3983" s="133"/>
      <c r="I3983" s="52"/>
      <c r="J3983" s="13"/>
      <c r="K3983" s="149">
        <f>K3984+K3990</f>
        <v>1.8900000000000001</v>
      </c>
      <c r="L3983" s="150"/>
      <c r="M3983" s="53">
        <f>M3984+M3990</f>
        <v>29772.036000000007</v>
      </c>
    </row>
    <row r="3984" spans="1:13" x14ac:dyDescent="0.25">
      <c r="A3984" s="114" t="s">
        <v>75</v>
      </c>
      <c r="B3984" s="115"/>
      <c r="C3984" s="115"/>
      <c r="D3984" s="115"/>
      <c r="E3984" s="115"/>
      <c r="F3984" s="115"/>
      <c r="G3984" s="115"/>
      <c r="H3984" s="116"/>
      <c r="J3984" s="13"/>
      <c r="K3984" s="108">
        <f>K3985+K3986+K3987+K3989</f>
        <v>1.1100000000000001</v>
      </c>
      <c r="L3984" s="109"/>
      <c r="M3984" s="46">
        <f>M3985+M3986+M3987+M3989</f>
        <v>17485.164000000004</v>
      </c>
    </row>
    <row r="3985" spans="1:13" x14ac:dyDescent="0.25">
      <c r="A3985" s="12" t="s">
        <v>76</v>
      </c>
      <c r="H3985" s="13"/>
      <c r="I3985" t="s">
        <v>77</v>
      </c>
      <c r="J3985" s="13"/>
      <c r="K3985" s="112">
        <v>0.81</v>
      </c>
      <c r="L3985" s="113"/>
      <c r="M3985" s="23">
        <f>K3985*12*I3966</f>
        <v>12759.444000000001</v>
      </c>
    </row>
    <row r="3986" spans="1:13" x14ac:dyDescent="0.25">
      <c r="A3986" s="12" t="s">
        <v>78</v>
      </c>
      <c r="H3986" s="13"/>
      <c r="I3986" t="s">
        <v>79</v>
      </c>
      <c r="J3986" s="13"/>
      <c r="K3986" s="112">
        <v>0.18</v>
      </c>
      <c r="L3986" s="113"/>
      <c r="M3986" s="23">
        <f>K3986*12*I3966</f>
        <v>2835.4320000000002</v>
      </c>
    </row>
    <row r="3987" spans="1:13" x14ac:dyDescent="0.25">
      <c r="A3987" s="12" t="s">
        <v>80</v>
      </c>
      <c r="H3987" s="13"/>
      <c r="I3987" t="s">
        <v>81</v>
      </c>
      <c r="J3987" s="13"/>
      <c r="K3987" s="112">
        <v>0.08</v>
      </c>
      <c r="L3987" s="113"/>
      <c r="M3987" s="23">
        <f>K3987*12*I3966</f>
        <v>1260.192</v>
      </c>
    </row>
    <row r="3988" spans="1:13" x14ac:dyDescent="0.25">
      <c r="A3988" s="12" t="s">
        <v>82</v>
      </c>
      <c r="H3988" s="13"/>
      <c r="J3988" s="13"/>
      <c r="L3988" s="13"/>
      <c r="M3988" s="23"/>
    </row>
    <row r="3989" spans="1:13" x14ac:dyDescent="0.25">
      <c r="A3989" s="12" t="s">
        <v>83</v>
      </c>
      <c r="H3989" s="13"/>
      <c r="I3989" t="s">
        <v>84</v>
      </c>
      <c r="J3989" s="13"/>
      <c r="K3989" s="112">
        <v>0.04</v>
      </c>
      <c r="L3989" s="113"/>
      <c r="M3989" s="23">
        <f>K3989*12*I3966</f>
        <v>630.096</v>
      </c>
    </row>
    <row r="3990" spans="1:13" x14ac:dyDescent="0.25">
      <c r="A3990" s="114" t="s">
        <v>85</v>
      </c>
      <c r="B3990" s="115"/>
      <c r="C3990" s="115"/>
      <c r="D3990" s="115"/>
      <c r="E3990" s="115"/>
      <c r="F3990" s="115"/>
      <c r="G3990" s="115"/>
      <c r="H3990" s="116"/>
      <c r="J3990" s="13"/>
      <c r="K3990" s="108">
        <f>K3991+K3992+K3993</f>
        <v>0.78</v>
      </c>
      <c r="L3990" s="109"/>
      <c r="M3990" s="46">
        <f>M3991+M3992+M3993</f>
        <v>12286.872000000001</v>
      </c>
    </row>
    <row r="3991" spans="1:13" x14ac:dyDescent="0.25">
      <c r="A3991" s="12" t="s">
        <v>86</v>
      </c>
      <c r="H3991" s="13"/>
      <c r="I3991" t="s">
        <v>81</v>
      </c>
      <c r="J3991" s="13"/>
      <c r="K3991" s="112">
        <v>0.28000000000000003</v>
      </c>
      <c r="L3991" s="113"/>
      <c r="M3991" s="23">
        <f>K3991*12*I3966</f>
        <v>4410.6720000000005</v>
      </c>
    </row>
    <row r="3992" spans="1:13" x14ac:dyDescent="0.25">
      <c r="A3992" s="12" t="s">
        <v>87</v>
      </c>
      <c r="H3992" s="13"/>
      <c r="I3992" t="s">
        <v>35</v>
      </c>
      <c r="J3992" s="13"/>
      <c r="K3992" s="112">
        <v>0.46</v>
      </c>
      <c r="L3992" s="113"/>
      <c r="M3992" s="23">
        <f>K3992*12*I3966</f>
        <v>7246.1040000000012</v>
      </c>
    </row>
    <row r="3993" spans="1:13" x14ac:dyDescent="0.25">
      <c r="A3993" s="12" t="s">
        <v>88</v>
      </c>
      <c r="H3993" s="13"/>
      <c r="I3993" t="s">
        <v>81</v>
      </c>
      <c r="J3993" s="13"/>
      <c r="K3993" s="138">
        <v>0.04</v>
      </c>
      <c r="L3993" s="139"/>
      <c r="M3993" s="21">
        <f>K3993*12*I3966</f>
        <v>630.096</v>
      </c>
    </row>
    <row r="3994" spans="1:13" ht="15.75" x14ac:dyDescent="0.25">
      <c r="A3994" s="85" t="s">
        <v>36</v>
      </c>
      <c r="B3994" s="86"/>
      <c r="C3994" s="86"/>
      <c r="D3994" s="86"/>
      <c r="E3994" s="86"/>
      <c r="F3994" s="86"/>
      <c r="G3994" s="86"/>
      <c r="H3994" s="87"/>
      <c r="I3994" s="34"/>
      <c r="J3994" s="32"/>
      <c r="K3994" s="88">
        <f>K3995+K3996+K3998+K4000+K4001</f>
        <v>2.13</v>
      </c>
      <c r="L3994" s="89"/>
      <c r="M3994" s="35">
        <f>M3995+M3996+M3998+M4000+M4001</f>
        <v>33552.612000000008</v>
      </c>
    </row>
    <row r="3995" spans="1:13" x14ac:dyDescent="0.25">
      <c r="A3995" s="36" t="s">
        <v>89</v>
      </c>
      <c r="B3995" s="37"/>
      <c r="C3995" s="38"/>
      <c r="D3995" s="38"/>
      <c r="E3995" s="38"/>
      <c r="F3995" s="38"/>
      <c r="G3995" s="38"/>
      <c r="H3995" s="13"/>
      <c r="I3995" s="95" t="s">
        <v>38</v>
      </c>
      <c r="J3995" s="96"/>
      <c r="K3995" s="117">
        <v>0.56999999999999995</v>
      </c>
      <c r="L3995" s="118"/>
      <c r="M3995" s="23">
        <f>K3995*12*I3966</f>
        <v>8978.8680000000004</v>
      </c>
    </row>
    <row r="3996" spans="1:13" x14ac:dyDescent="0.25">
      <c r="A3996" s="36" t="s">
        <v>39</v>
      </c>
      <c r="B3996" s="37"/>
      <c r="C3996" s="38"/>
      <c r="D3996" s="38"/>
      <c r="E3996" s="38"/>
      <c r="F3996" s="38"/>
      <c r="G3996" s="38"/>
      <c r="H3996" s="13"/>
      <c r="I3996" s="95" t="s">
        <v>90</v>
      </c>
      <c r="J3996" s="96"/>
      <c r="K3996" s="97">
        <v>1.35</v>
      </c>
      <c r="L3996" s="98"/>
      <c r="M3996" s="23">
        <f>K3996*12*I3966</f>
        <v>21265.740000000005</v>
      </c>
    </row>
    <row r="3997" spans="1:13" x14ac:dyDescent="0.25">
      <c r="A3997" s="36" t="s">
        <v>41</v>
      </c>
      <c r="B3997" s="37"/>
      <c r="C3997" s="38"/>
      <c r="D3997" s="38"/>
      <c r="E3997" s="38"/>
      <c r="F3997" s="38"/>
      <c r="G3997" s="38"/>
      <c r="H3997" s="13"/>
      <c r="I3997" s="39"/>
      <c r="J3997" s="15"/>
      <c r="K3997" s="40"/>
      <c r="L3997" s="41"/>
      <c r="M3997" s="23"/>
    </row>
    <row r="3998" spans="1:13" x14ac:dyDescent="0.25">
      <c r="A3998" s="36" t="s">
        <v>42</v>
      </c>
      <c r="B3998" s="37"/>
      <c r="C3998" s="38"/>
      <c r="D3998" s="38"/>
      <c r="E3998" s="38"/>
      <c r="F3998" s="38"/>
      <c r="G3998" s="38"/>
      <c r="H3998" s="13"/>
      <c r="I3998" s="95" t="s">
        <v>43</v>
      </c>
      <c r="J3998" s="96"/>
      <c r="K3998" s="97">
        <v>0.09</v>
      </c>
      <c r="L3998" s="98"/>
      <c r="M3998" s="23">
        <f>K3998*12*I3966</f>
        <v>1417.7160000000001</v>
      </c>
    </row>
    <row r="3999" spans="1:13" x14ac:dyDescent="0.25">
      <c r="A3999" s="36" t="s">
        <v>44</v>
      </c>
      <c r="B3999" s="37"/>
      <c r="C3999" s="38"/>
      <c r="D3999" s="38"/>
      <c r="E3999" s="38"/>
      <c r="F3999" s="38"/>
      <c r="G3999" s="38"/>
      <c r="H3999" s="13"/>
      <c r="I3999" s="39"/>
      <c r="J3999" s="15"/>
      <c r="K3999" s="40"/>
      <c r="L3999" s="41"/>
      <c r="M3999" s="23"/>
    </row>
    <row r="4000" spans="1:13" x14ac:dyDescent="0.25">
      <c r="A4000" s="36" t="s">
        <v>45</v>
      </c>
      <c r="B4000" s="37"/>
      <c r="C4000" s="38"/>
      <c r="D4000" s="38"/>
      <c r="E4000" s="38"/>
      <c r="F4000" s="38"/>
      <c r="G4000" s="38"/>
      <c r="H4000" s="13"/>
      <c r="I4000" s="95" t="s">
        <v>43</v>
      </c>
      <c r="J4000" s="96"/>
      <c r="K4000" s="97">
        <v>0.06</v>
      </c>
      <c r="L4000" s="98"/>
      <c r="M4000" s="23">
        <f>K4000*12*I3966</f>
        <v>945.14400000000001</v>
      </c>
    </row>
    <row r="4001" spans="1:13" x14ac:dyDescent="0.25">
      <c r="A4001" s="42" t="s">
        <v>112</v>
      </c>
      <c r="B4001" s="37"/>
      <c r="C4001" s="38"/>
      <c r="D4001" s="38"/>
      <c r="E4001" s="38"/>
      <c r="F4001" s="38"/>
      <c r="G4001" s="38"/>
      <c r="H4001" s="13"/>
      <c r="I4001" s="95" t="s">
        <v>46</v>
      </c>
      <c r="J4001" s="96"/>
      <c r="K4001" s="99">
        <v>0.06</v>
      </c>
      <c r="L4001" s="100"/>
      <c r="M4001" s="21">
        <f>K4001*12*I3966</f>
        <v>945.14400000000001</v>
      </c>
    </row>
    <row r="4002" spans="1:13" ht="15.75" x14ac:dyDescent="0.25">
      <c r="A4002" s="85" t="s">
        <v>50</v>
      </c>
      <c r="B4002" s="86"/>
      <c r="C4002" s="86"/>
      <c r="D4002" s="86"/>
      <c r="E4002" s="86"/>
      <c r="F4002" s="86"/>
      <c r="G4002" s="86"/>
      <c r="H4002" s="87"/>
      <c r="I4002" s="34"/>
      <c r="J4002" s="32"/>
      <c r="K4002" s="101">
        <v>5.67</v>
      </c>
      <c r="L4002" s="102"/>
      <c r="M4002" s="35">
        <f>K4002*12*I3966</f>
        <v>89316.107999999993</v>
      </c>
    </row>
    <row r="4003" spans="1:13" x14ac:dyDescent="0.25">
      <c r="A4003" s="90" t="s">
        <v>59</v>
      </c>
      <c r="B4003" s="91"/>
      <c r="C4003" s="91"/>
      <c r="D4003" s="91"/>
      <c r="E4003" s="91"/>
      <c r="F4003" s="91"/>
      <c r="G4003" s="91"/>
      <c r="H4003" s="92"/>
      <c r="J4003" s="47"/>
      <c r="K4003" s="88">
        <f>K3972+K3976+K3979+K3982+K3983+K4002+K3994</f>
        <v>21.000000000000004</v>
      </c>
      <c r="L4003" s="89"/>
      <c r="M4003" s="21">
        <f>M3966+M3979+M3982+M3983+M3994+M4002</f>
        <v>330800.40000000002</v>
      </c>
    </row>
    <row r="4004" spans="1:13" x14ac:dyDescent="0.25">
      <c r="A4004" s="90" t="s">
        <v>60</v>
      </c>
      <c r="B4004" s="91"/>
      <c r="C4004" s="91"/>
      <c r="D4004" s="91"/>
      <c r="E4004" s="91"/>
      <c r="F4004" s="91"/>
      <c r="G4004" s="91"/>
      <c r="H4004" s="92"/>
      <c r="I4004" s="34"/>
      <c r="J4004" s="48"/>
      <c r="K4004" s="110">
        <v>11.16</v>
      </c>
      <c r="L4004" s="111"/>
      <c r="M4004" s="21">
        <f>K4004*12*I3966</f>
        <v>175796.78400000001</v>
      </c>
    </row>
    <row r="4005" spans="1:13" ht="15.75" x14ac:dyDescent="0.25">
      <c r="A4005" s="85" t="s">
        <v>61</v>
      </c>
      <c r="B4005" s="86"/>
      <c r="C4005" s="86"/>
      <c r="D4005" s="86"/>
      <c r="E4005" s="86"/>
      <c r="F4005" s="86"/>
      <c r="G4005" s="86"/>
      <c r="H4005" s="87"/>
      <c r="I4005" s="34"/>
      <c r="J4005" s="32"/>
      <c r="K4005" s="88">
        <v>3.45</v>
      </c>
      <c r="L4005" s="89"/>
      <c r="M4005" s="21">
        <f>K4005*12*I3966</f>
        <v>54345.780000000006</v>
      </c>
    </row>
    <row r="4006" spans="1:13" ht="15.75" x14ac:dyDescent="0.25">
      <c r="A4006" s="85" t="s">
        <v>62</v>
      </c>
      <c r="B4006" s="86"/>
      <c r="C4006" s="86"/>
      <c r="D4006" s="86"/>
      <c r="E4006" s="86"/>
      <c r="F4006" s="86"/>
      <c r="G4006" s="86"/>
      <c r="H4006" s="87"/>
      <c r="I4006" s="34"/>
      <c r="J4006" s="32"/>
      <c r="K4006" s="88">
        <v>0.81</v>
      </c>
      <c r="L4006" s="89"/>
      <c r="M4006" s="21">
        <f>K4006*12*I3966</f>
        <v>12759.444000000001</v>
      </c>
    </row>
    <row r="4007" spans="1:13" x14ac:dyDescent="0.25">
      <c r="A4007" s="90" t="s">
        <v>92</v>
      </c>
      <c r="B4007" s="91"/>
      <c r="C4007" s="91"/>
      <c r="D4007" s="91"/>
      <c r="E4007" s="91"/>
      <c r="F4007" s="91"/>
      <c r="G4007" s="91"/>
      <c r="H4007" s="92"/>
      <c r="I4007" s="34"/>
      <c r="J4007" s="32"/>
      <c r="K4007" s="93">
        <v>1.32</v>
      </c>
      <c r="L4007" s="94"/>
      <c r="M4007" s="21">
        <f>K4007*12*I3966</f>
        <v>20793.168000000001</v>
      </c>
    </row>
    <row r="4008" spans="1:13" x14ac:dyDescent="0.25">
      <c r="A4008" s="54" t="s">
        <v>109</v>
      </c>
      <c r="B4008" s="55"/>
      <c r="C4008" s="55"/>
      <c r="D4008" s="55"/>
      <c r="E4008" s="55"/>
      <c r="F4008" s="55"/>
      <c r="G4008" s="55"/>
      <c r="H4008" s="56"/>
      <c r="I4008" s="34"/>
      <c r="J4008" s="32"/>
      <c r="K4008" s="88">
        <v>0</v>
      </c>
      <c r="L4008" s="89"/>
      <c r="M4008" s="21">
        <f>K4008*I3966*12</f>
        <v>0</v>
      </c>
    </row>
    <row r="4009" spans="1:13" ht="15.75" x14ac:dyDescent="0.25">
      <c r="A4009" s="49" t="s">
        <v>107</v>
      </c>
      <c r="B4009" s="50"/>
      <c r="C4009" s="50"/>
      <c r="D4009" s="50"/>
      <c r="E4009" s="50"/>
      <c r="F4009" s="50"/>
      <c r="G4009" s="50"/>
      <c r="H4009" s="51"/>
      <c r="I4009" s="34"/>
      <c r="J4009" s="32"/>
      <c r="K4009" s="88">
        <v>0</v>
      </c>
      <c r="L4009" s="89"/>
      <c r="M4009" s="21">
        <v>0</v>
      </c>
    </row>
    <row r="4010" spans="1:13" ht="15.75" x14ac:dyDescent="0.25">
      <c r="A4010" s="49" t="s">
        <v>63</v>
      </c>
      <c r="B4010" s="50"/>
      <c r="C4010" s="50"/>
      <c r="D4010" s="50"/>
      <c r="E4010" s="50"/>
      <c r="F4010" s="50"/>
      <c r="G4010" s="50"/>
      <c r="H4010" s="51"/>
      <c r="I4010" s="34"/>
      <c r="J4010" s="32"/>
      <c r="K4010" s="88">
        <v>0.06</v>
      </c>
      <c r="L4010" s="89"/>
      <c r="M4010" s="21">
        <f>K4010*12*I3966</f>
        <v>945.14400000000001</v>
      </c>
    </row>
    <row r="4011" spans="1:13" ht="15.75" x14ac:dyDescent="0.25">
      <c r="A4011" s="49" t="s">
        <v>64</v>
      </c>
      <c r="B4011" s="50"/>
      <c r="C4011" s="50"/>
      <c r="D4011" s="50"/>
      <c r="E4011" s="50"/>
      <c r="F4011" s="50"/>
      <c r="G4011" s="50"/>
      <c r="H4011" s="51"/>
      <c r="I4011" s="34"/>
      <c r="J4011" s="32"/>
      <c r="K4011" s="88">
        <v>0.71</v>
      </c>
      <c r="L4011" s="89"/>
      <c r="M4011" s="21">
        <f>K4011*12*I3966</f>
        <v>11184.204</v>
      </c>
    </row>
    <row r="4012" spans="1:13" x14ac:dyDescent="0.25">
      <c r="A4012" s="90" t="s">
        <v>65</v>
      </c>
      <c r="B4012" s="91"/>
      <c r="C4012" s="91"/>
      <c r="D4012" s="91"/>
      <c r="E4012" s="91"/>
      <c r="F4012" s="91"/>
      <c r="G4012" s="91"/>
      <c r="H4012" s="92"/>
      <c r="I4012" s="34"/>
      <c r="J4012" s="48"/>
      <c r="K4012" s="88">
        <f>K4003+K4005+K4006+K4007+K4004+K4008+K4009+K4010+K4011</f>
        <v>38.510000000000005</v>
      </c>
      <c r="L4012" s="89"/>
      <c r="M4012" s="21">
        <f>M4003+M4004+M4005+M4006+M4007+M4008+M4009+M4010+M4011</f>
        <v>606624.924</v>
      </c>
    </row>
    <row r="4013" spans="1:13" x14ac:dyDescent="0.25">
      <c r="M4013" s="5"/>
    </row>
    <row r="4014" spans="1:13" x14ac:dyDescent="0.25">
      <c r="A4014" s="119" t="s">
        <v>0</v>
      </c>
      <c r="B4014" s="119"/>
      <c r="C4014" s="119"/>
      <c r="D4014" s="119"/>
      <c r="E4014" s="119"/>
      <c r="F4014" s="119"/>
      <c r="G4014" s="119"/>
      <c r="H4014" s="119"/>
      <c r="I4014" s="119"/>
      <c r="J4014" s="119"/>
      <c r="K4014" s="119"/>
      <c r="L4014" s="119"/>
      <c r="M4014" s="5"/>
    </row>
    <row r="4015" spans="1:13" x14ac:dyDescent="0.25">
      <c r="A4015" s="120" t="s">
        <v>1</v>
      </c>
      <c r="B4015" s="120"/>
      <c r="C4015" s="120"/>
      <c r="D4015" s="120"/>
      <c r="E4015" s="120"/>
      <c r="F4015" s="120"/>
      <c r="G4015" s="120"/>
      <c r="H4015" s="120"/>
      <c r="I4015" s="120"/>
      <c r="J4015" s="120"/>
      <c r="K4015" s="120"/>
      <c r="L4015" s="120"/>
      <c r="M4015" s="120"/>
    </row>
    <row r="4016" spans="1:13" x14ac:dyDescent="0.25">
      <c r="A4016" s="121" t="s">
        <v>181</v>
      </c>
      <c r="B4016" s="121"/>
      <c r="C4016" s="121"/>
      <c r="D4016" s="121"/>
      <c r="E4016" s="121"/>
      <c r="F4016" s="121"/>
      <c r="G4016" s="121"/>
      <c r="H4016" s="121"/>
      <c r="I4016" s="121"/>
      <c r="J4016" s="121"/>
      <c r="K4016" s="121"/>
      <c r="L4016" s="121"/>
      <c r="M4016" s="121"/>
    </row>
    <row r="4017" spans="1:13" x14ac:dyDescent="0.25">
      <c r="A4017" s="6"/>
      <c r="B4017" s="7"/>
      <c r="C4017" s="7" t="s">
        <v>3</v>
      </c>
      <c r="D4017" s="7"/>
      <c r="E4017" s="7"/>
      <c r="F4017" s="7"/>
      <c r="G4017" s="7"/>
      <c r="H4017" s="8"/>
      <c r="I4017" s="7" t="s">
        <v>4</v>
      </c>
      <c r="J4017" s="8"/>
      <c r="K4017" s="9" t="s">
        <v>5</v>
      </c>
      <c r="L4017" s="10"/>
      <c r="M4017" s="11"/>
    </row>
    <row r="4018" spans="1:13" x14ac:dyDescent="0.25">
      <c r="A4018" s="12"/>
      <c r="B4018" s="2"/>
      <c r="C4018" s="2"/>
      <c r="D4018" s="2"/>
      <c r="E4018" s="2"/>
      <c r="F4018" s="2"/>
      <c r="G4018" s="2"/>
      <c r="H4018" s="13"/>
      <c r="I4018" s="2"/>
      <c r="J4018" s="13"/>
      <c r="K4018" s="14" t="s">
        <v>7</v>
      </c>
      <c r="L4018" s="15"/>
      <c r="M4018" s="16" t="s">
        <v>8</v>
      </c>
    </row>
    <row r="4019" spans="1:13" x14ac:dyDescent="0.25">
      <c r="A4019" s="17"/>
      <c r="B4019" s="18"/>
      <c r="C4019" s="18"/>
      <c r="D4019" s="18"/>
      <c r="E4019" s="18"/>
      <c r="F4019" s="18"/>
      <c r="G4019" s="18"/>
      <c r="H4019" s="19"/>
      <c r="I4019" s="122" t="s">
        <v>9</v>
      </c>
      <c r="J4019" s="123"/>
      <c r="K4019" s="18" t="s">
        <v>10</v>
      </c>
      <c r="L4019" s="19"/>
      <c r="M4019" s="20" t="s">
        <v>11</v>
      </c>
    </row>
    <row r="4020" spans="1:13" x14ac:dyDescent="0.25">
      <c r="A4020" s="90"/>
      <c r="B4020" s="91"/>
      <c r="C4020" s="91"/>
      <c r="D4020" s="91"/>
      <c r="E4020" s="91"/>
      <c r="F4020" s="91"/>
      <c r="G4020" s="91"/>
      <c r="H4020" s="92"/>
      <c r="I4020" s="124">
        <v>697.2</v>
      </c>
      <c r="J4020" s="125"/>
      <c r="K4020" s="126">
        <f>K4026+K4030</f>
        <v>8.98</v>
      </c>
      <c r="L4020" s="145"/>
      <c r="M4020" s="21">
        <f>M4026+M4030</f>
        <v>75130.271999999997</v>
      </c>
    </row>
    <row r="4021" spans="1:13" x14ac:dyDescent="0.25">
      <c r="A4021" s="22" t="s">
        <v>13</v>
      </c>
      <c r="F4021" s="2"/>
      <c r="H4021" s="13"/>
      <c r="J4021" s="13"/>
      <c r="L4021" s="13"/>
      <c r="M4021" s="23"/>
    </row>
    <row r="4022" spans="1:13" x14ac:dyDescent="0.25">
      <c r="A4022" s="22" t="s">
        <v>14</v>
      </c>
      <c r="F4022" s="2"/>
      <c r="H4022" s="13"/>
      <c r="J4022" s="13"/>
      <c r="L4022" s="13"/>
      <c r="M4022" s="23"/>
    </row>
    <row r="4023" spans="1:13" x14ac:dyDescent="0.25">
      <c r="A4023" s="24" t="s">
        <v>15</v>
      </c>
      <c r="B4023" s="25"/>
      <c r="C4023" s="25"/>
      <c r="D4023" s="25"/>
      <c r="E4023" s="25"/>
      <c r="F4023" s="26"/>
      <c r="G4023" s="25"/>
      <c r="H4023" s="27"/>
      <c r="J4023" s="13"/>
      <c r="L4023" s="13"/>
      <c r="M4023" s="23"/>
    </row>
    <row r="4024" spans="1:13" x14ac:dyDescent="0.25">
      <c r="A4024" s="24" t="s">
        <v>16</v>
      </c>
      <c r="B4024" s="25"/>
      <c r="C4024" s="25"/>
      <c r="D4024" s="25"/>
      <c r="E4024" s="25"/>
      <c r="F4024" s="26"/>
      <c r="G4024" s="25"/>
      <c r="H4024" s="27"/>
      <c r="J4024" s="13"/>
      <c r="L4024" s="13"/>
      <c r="M4024" s="23"/>
    </row>
    <row r="4025" spans="1:13" x14ac:dyDescent="0.25">
      <c r="A4025" s="24" t="s">
        <v>68</v>
      </c>
      <c r="B4025" s="25"/>
      <c r="C4025" s="25"/>
      <c r="D4025" s="25"/>
      <c r="E4025" s="25"/>
      <c r="F4025" s="26"/>
      <c r="G4025" s="25"/>
      <c r="H4025" s="27"/>
      <c r="J4025" s="13"/>
      <c r="L4025" s="13"/>
      <c r="M4025" s="23"/>
    </row>
    <row r="4026" spans="1:13" x14ac:dyDescent="0.25">
      <c r="A4026" s="24"/>
      <c r="B4026" s="25"/>
      <c r="C4026" s="25"/>
      <c r="D4026" s="25"/>
      <c r="E4026" s="25"/>
      <c r="F4026" s="26"/>
      <c r="G4026" s="25"/>
      <c r="H4026" s="27"/>
      <c r="J4026" s="13"/>
      <c r="K4026" s="112">
        <v>4.93</v>
      </c>
      <c r="L4026" s="113"/>
      <c r="M4026" s="23">
        <f>K4026*I4020*12</f>
        <v>41246.351999999999</v>
      </c>
    </row>
    <row r="4027" spans="1:13" x14ac:dyDescent="0.25">
      <c r="A4027" s="22" t="s">
        <v>22</v>
      </c>
      <c r="B4027" s="25"/>
      <c r="C4027" s="25"/>
      <c r="D4027" s="25"/>
      <c r="E4027" s="25"/>
      <c r="F4027" s="26"/>
      <c r="G4027" s="25"/>
      <c r="H4027" s="27"/>
      <c r="J4027" s="13"/>
      <c r="L4027" s="13"/>
      <c r="M4027" s="23"/>
    </row>
    <row r="4028" spans="1:13" x14ac:dyDescent="0.25">
      <c r="A4028" s="24" t="s">
        <v>23</v>
      </c>
      <c r="B4028" s="25"/>
      <c r="C4028" s="25"/>
      <c r="D4028" s="25"/>
      <c r="E4028" s="25"/>
      <c r="F4028" s="26"/>
      <c r="G4028" s="25"/>
      <c r="H4028" s="27"/>
      <c r="J4028" s="13"/>
      <c r="L4028" s="13"/>
      <c r="M4028" s="23"/>
    </row>
    <row r="4029" spans="1:13" x14ac:dyDescent="0.25">
      <c r="A4029" s="24" t="s">
        <v>69</v>
      </c>
      <c r="B4029" s="25"/>
      <c r="C4029" s="25"/>
      <c r="D4029" s="25"/>
      <c r="E4029" s="25"/>
      <c r="F4029" s="26"/>
      <c r="G4029" s="25"/>
      <c r="H4029" s="27"/>
      <c r="J4029" s="13"/>
      <c r="L4029" s="13"/>
      <c r="M4029" s="23"/>
    </row>
    <row r="4030" spans="1:13" x14ac:dyDescent="0.25">
      <c r="A4030" s="24"/>
      <c r="B4030" s="25"/>
      <c r="C4030" s="25"/>
      <c r="D4030" s="25"/>
      <c r="E4030" s="25"/>
      <c r="F4030" s="26"/>
      <c r="G4030" s="25"/>
      <c r="H4030" s="27"/>
      <c r="I4030" s="17"/>
      <c r="J4030" s="19"/>
      <c r="K4030" s="138">
        <v>4.05</v>
      </c>
      <c r="L4030" s="139"/>
      <c r="M4030" s="21">
        <f>K4030*I4020*12</f>
        <v>33883.919999999998</v>
      </c>
    </row>
    <row r="4031" spans="1:13" x14ac:dyDescent="0.25">
      <c r="A4031" s="128" t="s">
        <v>28</v>
      </c>
      <c r="B4031" s="129"/>
      <c r="C4031" s="129"/>
      <c r="D4031" s="129"/>
      <c r="E4031" s="129"/>
      <c r="F4031" s="129"/>
      <c r="G4031" s="129"/>
      <c r="H4031" s="130"/>
      <c r="I4031" s="2" t="s">
        <v>29</v>
      </c>
      <c r="J4031" s="13"/>
      <c r="K4031" s="2"/>
      <c r="L4031" s="13"/>
      <c r="M4031" s="23"/>
    </row>
    <row r="4032" spans="1:13" x14ac:dyDescent="0.25">
      <c r="A4032" s="12"/>
      <c r="B4032" s="2"/>
      <c r="C4032" s="2"/>
      <c r="D4032" s="2"/>
      <c r="E4032" s="2"/>
      <c r="F4032" s="2"/>
      <c r="G4032" s="2"/>
      <c r="H4032" s="13"/>
      <c r="I4032" s="2" t="s">
        <v>30</v>
      </c>
      <c r="J4032" s="13"/>
      <c r="K4032" s="2"/>
      <c r="L4032" s="13"/>
      <c r="M4032" s="23"/>
    </row>
    <row r="4033" spans="1:13" x14ac:dyDescent="0.25">
      <c r="A4033" s="12"/>
      <c r="B4033" s="2"/>
      <c r="C4033" s="2"/>
      <c r="D4033" s="2"/>
      <c r="E4033" s="2"/>
      <c r="F4033" s="2"/>
      <c r="G4033" s="2"/>
      <c r="H4033" s="13"/>
      <c r="I4033" s="2" t="s">
        <v>31</v>
      </c>
      <c r="J4033" s="13"/>
      <c r="K4033" s="108">
        <v>1.1200000000000001</v>
      </c>
      <c r="L4033" s="109"/>
      <c r="M4033" s="23">
        <f>K4033*12*I4020</f>
        <v>9370.3680000000022</v>
      </c>
    </row>
    <row r="4034" spans="1:13" x14ac:dyDescent="0.25">
      <c r="A4034" s="12"/>
      <c r="B4034" s="2"/>
      <c r="C4034" s="2"/>
      <c r="D4034" s="2"/>
      <c r="E4034" s="2"/>
      <c r="F4034" s="2"/>
      <c r="G4034" s="2"/>
      <c r="H4034" s="13"/>
      <c r="I4034" s="2" t="s">
        <v>32</v>
      </c>
      <c r="J4034" s="13"/>
      <c r="K4034" s="2"/>
      <c r="L4034" s="13"/>
      <c r="M4034" s="23"/>
    </row>
    <row r="4035" spans="1:13" x14ac:dyDescent="0.25">
      <c r="A4035" s="17"/>
      <c r="B4035" s="18"/>
      <c r="C4035" s="18"/>
      <c r="D4035" s="18"/>
      <c r="E4035" s="18"/>
      <c r="F4035" s="18"/>
      <c r="G4035" s="18"/>
      <c r="H4035" s="19"/>
      <c r="I4035" s="18" t="s">
        <v>33</v>
      </c>
      <c r="J4035" s="19"/>
      <c r="K4035" s="18"/>
      <c r="L4035" s="19"/>
      <c r="M4035" s="21"/>
    </row>
    <row r="4036" spans="1:13" x14ac:dyDescent="0.25">
      <c r="A4036" s="90" t="s">
        <v>34</v>
      </c>
      <c r="B4036" s="91"/>
      <c r="C4036" s="91"/>
      <c r="D4036" s="91"/>
      <c r="E4036" s="91"/>
      <c r="F4036" s="91"/>
      <c r="G4036" s="91"/>
      <c r="H4036" s="92"/>
      <c r="I4036" s="31" t="s">
        <v>46</v>
      </c>
      <c r="J4036" s="32"/>
      <c r="K4036" s="88">
        <v>2.16</v>
      </c>
      <c r="L4036" s="89"/>
      <c r="M4036" s="33">
        <f>K4036*12*I4020</f>
        <v>18071.424000000003</v>
      </c>
    </row>
    <row r="4037" spans="1:13" x14ac:dyDescent="0.25">
      <c r="A4037" s="131" t="s">
        <v>74</v>
      </c>
      <c r="B4037" s="132"/>
      <c r="C4037" s="132"/>
      <c r="D4037" s="132"/>
      <c r="E4037" s="132"/>
      <c r="F4037" s="132"/>
      <c r="G4037" s="132"/>
      <c r="H4037" s="133"/>
      <c r="I4037" s="52"/>
      <c r="J4037" s="13"/>
      <c r="K4037" s="149">
        <f>K4038+K4044</f>
        <v>1.8900000000000001</v>
      </c>
      <c r="L4037" s="150"/>
      <c r="M4037" s="53">
        <f>M4038+M4044</f>
        <v>15812.496000000003</v>
      </c>
    </row>
    <row r="4038" spans="1:13" x14ac:dyDescent="0.25">
      <c r="A4038" s="114" t="s">
        <v>75</v>
      </c>
      <c r="B4038" s="115"/>
      <c r="C4038" s="115"/>
      <c r="D4038" s="115"/>
      <c r="E4038" s="115"/>
      <c r="F4038" s="115"/>
      <c r="G4038" s="115"/>
      <c r="H4038" s="116"/>
      <c r="J4038" s="13"/>
      <c r="K4038" s="108">
        <f>K4039+K4040+K4041+K4043</f>
        <v>1.1100000000000001</v>
      </c>
      <c r="L4038" s="109"/>
      <c r="M4038" s="46">
        <f>M4039+M4040+M4041+M4043</f>
        <v>9286.7040000000015</v>
      </c>
    </row>
    <row r="4039" spans="1:13" x14ac:dyDescent="0.25">
      <c r="A4039" s="12" t="s">
        <v>76</v>
      </c>
      <c r="H4039" s="13"/>
      <c r="I4039" t="s">
        <v>77</v>
      </c>
      <c r="J4039" s="13"/>
      <c r="K4039" s="112">
        <v>0.81</v>
      </c>
      <c r="L4039" s="113"/>
      <c r="M4039" s="23">
        <f>K4039*12*I4020</f>
        <v>6776.7840000000006</v>
      </c>
    </row>
    <row r="4040" spans="1:13" x14ac:dyDescent="0.25">
      <c r="A4040" s="12" t="s">
        <v>78</v>
      </c>
      <c r="H4040" s="13"/>
      <c r="I4040" t="s">
        <v>79</v>
      </c>
      <c r="J4040" s="13"/>
      <c r="K4040" s="112">
        <v>0.18</v>
      </c>
      <c r="L4040" s="113"/>
      <c r="M4040" s="23">
        <f>K4040*12*I4020</f>
        <v>1505.9520000000002</v>
      </c>
    </row>
    <row r="4041" spans="1:13" x14ac:dyDescent="0.25">
      <c r="A4041" s="12" t="s">
        <v>80</v>
      </c>
      <c r="H4041" s="13"/>
      <c r="I4041" t="s">
        <v>81</v>
      </c>
      <c r="J4041" s="13"/>
      <c r="K4041" s="112">
        <v>0.08</v>
      </c>
      <c r="L4041" s="113"/>
      <c r="M4041" s="23">
        <f>K4041*12*I4020</f>
        <v>669.31200000000001</v>
      </c>
    </row>
    <row r="4042" spans="1:13" x14ac:dyDescent="0.25">
      <c r="A4042" s="12" t="s">
        <v>82</v>
      </c>
      <c r="H4042" s="13"/>
      <c r="J4042" s="13"/>
      <c r="L4042" s="13"/>
      <c r="M4042" s="23"/>
    </row>
    <row r="4043" spans="1:13" x14ac:dyDescent="0.25">
      <c r="A4043" s="12" t="s">
        <v>83</v>
      </c>
      <c r="H4043" s="13"/>
      <c r="I4043" t="s">
        <v>84</v>
      </c>
      <c r="J4043" s="13"/>
      <c r="K4043" s="112">
        <v>0.04</v>
      </c>
      <c r="L4043" s="113"/>
      <c r="M4043" s="23">
        <f>K4043*12*I4020</f>
        <v>334.65600000000001</v>
      </c>
    </row>
    <row r="4044" spans="1:13" x14ac:dyDescent="0.25">
      <c r="A4044" s="114" t="s">
        <v>85</v>
      </c>
      <c r="B4044" s="115"/>
      <c r="C4044" s="115"/>
      <c r="D4044" s="115"/>
      <c r="E4044" s="115"/>
      <c r="F4044" s="115"/>
      <c r="G4044" s="115"/>
      <c r="H4044" s="116"/>
      <c r="J4044" s="13"/>
      <c r="K4044" s="108">
        <f>K4045+K4046+K4047</f>
        <v>0.78</v>
      </c>
      <c r="L4044" s="109"/>
      <c r="M4044" s="46">
        <f>M4045+M4046+M4047</f>
        <v>6525.7920000000013</v>
      </c>
    </row>
    <row r="4045" spans="1:13" x14ac:dyDescent="0.25">
      <c r="A4045" s="12" t="s">
        <v>86</v>
      </c>
      <c r="H4045" s="13"/>
      <c r="I4045" t="s">
        <v>81</v>
      </c>
      <c r="J4045" s="13"/>
      <c r="K4045" s="112">
        <v>0.28000000000000003</v>
      </c>
      <c r="L4045" s="113"/>
      <c r="M4045" s="23">
        <f>K4045*12*I4020</f>
        <v>2342.5920000000006</v>
      </c>
    </row>
    <row r="4046" spans="1:13" x14ac:dyDescent="0.25">
      <c r="A4046" s="12" t="s">
        <v>87</v>
      </c>
      <c r="H4046" s="13"/>
      <c r="I4046" t="s">
        <v>77</v>
      </c>
      <c r="J4046" s="13"/>
      <c r="K4046" s="112">
        <v>0.46</v>
      </c>
      <c r="L4046" s="113"/>
      <c r="M4046" s="23">
        <f>K4046*12*I4020</f>
        <v>3848.5440000000008</v>
      </c>
    </row>
    <row r="4047" spans="1:13" x14ac:dyDescent="0.25">
      <c r="A4047" s="12" t="s">
        <v>88</v>
      </c>
      <c r="H4047" s="13"/>
      <c r="I4047" t="s">
        <v>81</v>
      </c>
      <c r="J4047" s="13"/>
      <c r="K4047" s="138">
        <v>0.04</v>
      </c>
      <c r="L4047" s="139"/>
      <c r="M4047" s="21">
        <f>K4047*12*I4020</f>
        <v>334.65600000000001</v>
      </c>
    </row>
    <row r="4048" spans="1:13" ht="15.75" x14ac:dyDescent="0.25">
      <c r="A4048" s="85" t="s">
        <v>36</v>
      </c>
      <c r="B4048" s="86"/>
      <c r="C4048" s="86"/>
      <c r="D4048" s="86"/>
      <c r="E4048" s="86"/>
      <c r="F4048" s="86"/>
      <c r="G4048" s="86"/>
      <c r="H4048" s="87"/>
      <c r="I4048" s="34"/>
      <c r="J4048" s="32"/>
      <c r="K4048" s="88">
        <f>K4049+K4050+K4052+K4054+K4055</f>
        <v>2.13</v>
      </c>
      <c r="L4048" s="89"/>
      <c r="M4048" s="35">
        <f>M4049+M4050+M4052+M4054+M4055</f>
        <v>17820.432000000004</v>
      </c>
    </row>
    <row r="4049" spans="1:13" x14ac:dyDescent="0.25">
      <c r="A4049" s="36" t="s">
        <v>89</v>
      </c>
      <c r="B4049" s="37"/>
      <c r="C4049" s="38"/>
      <c r="D4049" s="38"/>
      <c r="E4049" s="38"/>
      <c r="F4049" s="38"/>
      <c r="G4049" s="38"/>
      <c r="H4049" s="13"/>
      <c r="I4049" s="95" t="s">
        <v>38</v>
      </c>
      <c r="J4049" s="96"/>
      <c r="K4049" s="117">
        <v>0.56999999999999995</v>
      </c>
      <c r="L4049" s="118"/>
      <c r="M4049" s="23">
        <f>K4049*12*I4020</f>
        <v>4768.848</v>
      </c>
    </row>
    <row r="4050" spans="1:13" x14ac:dyDescent="0.25">
      <c r="A4050" s="36" t="s">
        <v>39</v>
      </c>
      <c r="B4050" s="37"/>
      <c r="C4050" s="38"/>
      <c r="D4050" s="38"/>
      <c r="E4050" s="38"/>
      <c r="F4050" s="38"/>
      <c r="G4050" s="38"/>
      <c r="H4050" s="13"/>
      <c r="I4050" s="95" t="s">
        <v>90</v>
      </c>
      <c r="J4050" s="96"/>
      <c r="K4050" s="97">
        <v>1.35</v>
      </c>
      <c r="L4050" s="98"/>
      <c r="M4050" s="23">
        <f>K4050*12*I4020</f>
        <v>11294.640000000003</v>
      </c>
    </row>
    <row r="4051" spans="1:13" x14ac:dyDescent="0.25">
      <c r="A4051" s="36" t="s">
        <v>41</v>
      </c>
      <c r="B4051" s="37"/>
      <c r="C4051" s="38"/>
      <c r="D4051" s="38"/>
      <c r="E4051" s="38"/>
      <c r="F4051" s="38"/>
      <c r="G4051" s="38"/>
      <c r="H4051" s="13"/>
      <c r="I4051" s="39"/>
      <c r="J4051" s="15"/>
      <c r="K4051" s="40"/>
      <c r="L4051" s="41"/>
      <c r="M4051" s="23"/>
    </row>
    <row r="4052" spans="1:13" x14ac:dyDescent="0.25">
      <c r="A4052" s="36" t="s">
        <v>42</v>
      </c>
      <c r="B4052" s="37"/>
      <c r="C4052" s="38"/>
      <c r="D4052" s="38"/>
      <c r="E4052" s="38"/>
      <c r="F4052" s="38"/>
      <c r="G4052" s="38"/>
      <c r="H4052" s="13"/>
      <c r="I4052" s="95" t="s">
        <v>43</v>
      </c>
      <c r="J4052" s="96"/>
      <c r="K4052" s="97">
        <v>0.09</v>
      </c>
      <c r="L4052" s="98"/>
      <c r="M4052" s="23">
        <f>K4052*12*I4020</f>
        <v>752.97600000000011</v>
      </c>
    </row>
    <row r="4053" spans="1:13" x14ac:dyDescent="0.25">
      <c r="A4053" s="36" t="s">
        <v>44</v>
      </c>
      <c r="B4053" s="37"/>
      <c r="C4053" s="38"/>
      <c r="D4053" s="38"/>
      <c r="E4053" s="38"/>
      <c r="F4053" s="38"/>
      <c r="G4053" s="38"/>
      <c r="H4053" s="13"/>
      <c r="I4053" s="39"/>
      <c r="J4053" s="15"/>
      <c r="K4053" s="40"/>
      <c r="L4053" s="41"/>
      <c r="M4053" s="23"/>
    </row>
    <row r="4054" spans="1:13" x14ac:dyDescent="0.25">
      <c r="A4054" s="36" t="s">
        <v>45</v>
      </c>
      <c r="B4054" s="37"/>
      <c r="C4054" s="38"/>
      <c r="D4054" s="38"/>
      <c r="E4054" s="38"/>
      <c r="F4054" s="38"/>
      <c r="G4054" s="38"/>
      <c r="H4054" s="13"/>
      <c r="I4054" s="95" t="s">
        <v>43</v>
      </c>
      <c r="J4054" s="96"/>
      <c r="K4054" s="97">
        <v>0.06</v>
      </c>
      <c r="L4054" s="98"/>
      <c r="M4054" s="23">
        <f>K4054*12*I4020</f>
        <v>501.98400000000004</v>
      </c>
    </row>
    <row r="4055" spans="1:13" x14ac:dyDescent="0.25">
      <c r="A4055" s="42" t="s">
        <v>112</v>
      </c>
      <c r="B4055" s="37"/>
      <c r="C4055" s="38"/>
      <c r="D4055" s="38"/>
      <c r="E4055" s="38"/>
      <c r="F4055" s="38"/>
      <c r="G4055" s="38"/>
      <c r="H4055" s="13"/>
      <c r="I4055" s="95" t="s">
        <v>46</v>
      </c>
      <c r="J4055" s="96"/>
      <c r="K4055" s="99">
        <v>0.06</v>
      </c>
      <c r="L4055" s="100"/>
      <c r="M4055" s="21">
        <f>K4055*12*I4020</f>
        <v>501.98400000000004</v>
      </c>
    </row>
    <row r="4056" spans="1:13" ht="15.75" x14ac:dyDescent="0.25">
      <c r="A4056" s="85" t="s">
        <v>50</v>
      </c>
      <c r="B4056" s="86"/>
      <c r="C4056" s="86"/>
      <c r="D4056" s="86"/>
      <c r="E4056" s="86"/>
      <c r="F4056" s="86"/>
      <c r="G4056" s="86"/>
      <c r="H4056" s="87"/>
      <c r="I4056" s="34"/>
      <c r="J4056" s="32"/>
      <c r="K4056" s="101">
        <v>5.67</v>
      </c>
      <c r="L4056" s="102"/>
      <c r="M4056" s="35">
        <f>K4056*12*I4020</f>
        <v>47437.487999999998</v>
      </c>
    </row>
    <row r="4057" spans="1:13" x14ac:dyDescent="0.25">
      <c r="A4057" s="90" t="s">
        <v>59</v>
      </c>
      <c r="B4057" s="91"/>
      <c r="C4057" s="91"/>
      <c r="D4057" s="91"/>
      <c r="E4057" s="91"/>
      <c r="F4057" s="91"/>
      <c r="G4057" s="91"/>
      <c r="H4057" s="92"/>
      <c r="J4057" s="47"/>
      <c r="K4057" s="88">
        <f>K4026+K4030+K4033+K4036+K4037+K4056+K4048</f>
        <v>21.95</v>
      </c>
      <c r="L4057" s="89"/>
      <c r="M4057" s="21">
        <f>M4020+M4033+M4036+M4037+M4048+M4056</f>
        <v>183642.47999999998</v>
      </c>
    </row>
    <row r="4058" spans="1:13" x14ac:dyDescent="0.25">
      <c r="A4058" s="90" t="s">
        <v>60</v>
      </c>
      <c r="B4058" s="91"/>
      <c r="C4058" s="91"/>
      <c r="D4058" s="91"/>
      <c r="E4058" s="91"/>
      <c r="F4058" s="91"/>
      <c r="G4058" s="91"/>
      <c r="H4058" s="92"/>
      <c r="I4058" s="34"/>
      <c r="J4058" s="48"/>
      <c r="K4058" s="110">
        <v>25.17</v>
      </c>
      <c r="L4058" s="111"/>
      <c r="M4058" s="21">
        <f>K4058*12*I4020</f>
        <v>210582.28800000003</v>
      </c>
    </row>
    <row r="4059" spans="1:13" ht="15.75" x14ac:dyDescent="0.25">
      <c r="A4059" s="85" t="s">
        <v>61</v>
      </c>
      <c r="B4059" s="86"/>
      <c r="C4059" s="86"/>
      <c r="D4059" s="86"/>
      <c r="E4059" s="86"/>
      <c r="F4059" s="86"/>
      <c r="G4059" s="86"/>
      <c r="H4059" s="87"/>
      <c r="I4059" s="34"/>
      <c r="J4059" s="32"/>
      <c r="K4059" s="88">
        <v>3.45</v>
      </c>
      <c r="L4059" s="89"/>
      <c r="M4059" s="21">
        <f>K4059*12*I4020</f>
        <v>28864.080000000005</v>
      </c>
    </row>
    <row r="4060" spans="1:13" ht="15.75" x14ac:dyDescent="0.25">
      <c r="A4060" s="85" t="s">
        <v>62</v>
      </c>
      <c r="B4060" s="86"/>
      <c r="C4060" s="86"/>
      <c r="D4060" s="86"/>
      <c r="E4060" s="86"/>
      <c r="F4060" s="86"/>
      <c r="G4060" s="86"/>
      <c r="H4060" s="87"/>
      <c r="I4060" s="34"/>
      <c r="J4060" s="32"/>
      <c r="K4060" s="88">
        <v>0.81</v>
      </c>
      <c r="L4060" s="89"/>
      <c r="M4060" s="21">
        <f>K4060*12*I4020</f>
        <v>6776.7840000000006</v>
      </c>
    </row>
    <row r="4061" spans="1:13" x14ac:dyDescent="0.25">
      <c r="A4061" s="90" t="s">
        <v>92</v>
      </c>
      <c r="B4061" s="91"/>
      <c r="C4061" s="91"/>
      <c r="D4061" s="91"/>
      <c r="E4061" s="91"/>
      <c r="F4061" s="91"/>
      <c r="G4061" s="91"/>
      <c r="H4061" s="92"/>
      <c r="I4061" s="34"/>
      <c r="J4061" s="32"/>
      <c r="K4061" s="93">
        <v>1.32</v>
      </c>
      <c r="L4061" s="94"/>
      <c r="M4061" s="21">
        <f>K4061*12*I4020</f>
        <v>11043.648000000001</v>
      </c>
    </row>
    <row r="4062" spans="1:13" ht="15.75" x14ac:dyDescent="0.25">
      <c r="A4062" s="49" t="s">
        <v>93</v>
      </c>
      <c r="B4062" s="50"/>
      <c r="C4062" s="50"/>
      <c r="D4062" s="50"/>
      <c r="E4062" s="50"/>
      <c r="F4062" s="50"/>
      <c r="G4062" s="50"/>
      <c r="H4062" s="51"/>
      <c r="I4062" s="34"/>
      <c r="J4062" s="32"/>
      <c r="K4062" s="88">
        <v>1.82</v>
      </c>
      <c r="L4062" s="89"/>
      <c r="M4062" s="21">
        <f>K4062*12*I4020</f>
        <v>15226.848000000002</v>
      </c>
    </row>
    <row r="4063" spans="1:13" ht="15.75" x14ac:dyDescent="0.25">
      <c r="A4063" s="49" t="s">
        <v>63</v>
      </c>
      <c r="B4063" s="50"/>
      <c r="C4063" s="50"/>
      <c r="D4063" s="50"/>
      <c r="E4063" s="50"/>
      <c r="F4063" s="50"/>
      <c r="G4063" s="50"/>
      <c r="H4063" s="51"/>
      <c r="I4063" s="34"/>
      <c r="J4063" s="32"/>
      <c r="K4063" s="88">
        <v>0.11</v>
      </c>
      <c r="L4063" s="89"/>
      <c r="M4063" s="21">
        <f>K4063*12*I4020</f>
        <v>920.30400000000009</v>
      </c>
    </row>
    <row r="4064" spans="1:13" ht="15.75" x14ac:dyDescent="0.25">
      <c r="A4064" s="49" t="s">
        <v>64</v>
      </c>
      <c r="B4064" s="50"/>
      <c r="C4064" s="50"/>
      <c r="D4064" s="50"/>
      <c r="E4064" s="50"/>
      <c r="F4064" s="50"/>
      <c r="G4064" s="50"/>
      <c r="H4064" s="51"/>
      <c r="I4064" s="34"/>
      <c r="J4064" s="32"/>
      <c r="K4064" s="88">
        <v>0.36</v>
      </c>
      <c r="L4064" s="89"/>
      <c r="M4064" s="21">
        <f>K4064*12*I4020</f>
        <v>3011.9040000000005</v>
      </c>
    </row>
    <row r="4065" spans="1:13" x14ac:dyDescent="0.25">
      <c r="A4065" s="90" t="s">
        <v>65</v>
      </c>
      <c r="B4065" s="91"/>
      <c r="C4065" s="91"/>
      <c r="D4065" s="91"/>
      <c r="E4065" s="91"/>
      <c r="F4065" s="91"/>
      <c r="G4065" s="91"/>
      <c r="H4065" s="92"/>
      <c r="I4065" s="34"/>
      <c r="J4065" s="48"/>
      <c r="K4065" s="88">
        <f>K4057+K4059+K4060+K4061+K4058+K4062+K4063+K4064</f>
        <v>54.99</v>
      </c>
      <c r="L4065" s="89"/>
      <c r="M4065" s="21">
        <f>M4057+M4058+M4059+M4060+M4061+M4062+M4063+M4064</f>
        <v>460068.33600000001</v>
      </c>
    </row>
    <row r="4066" spans="1:13" x14ac:dyDescent="0.25">
      <c r="M4066" s="5"/>
    </row>
    <row r="4067" spans="1:13" x14ac:dyDescent="0.25">
      <c r="A4067" s="119" t="s">
        <v>0</v>
      </c>
      <c r="B4067" s="119"/>
      <c r="C4067" s="119"/>
      <c r="D4067" s="119"/>
      <c r="E4067" s="119"/>
      <c r="F4067" s="119"/>
      <c r="G4067" s="119"/>
      <c r="H4067" s="119"/>
      <c r="I4067" s="119"/>
      <c r="J4067" s="119"/>
      <c r="K4067" s="119"/>
      <c r="L4067" s="119"/>
      <c r="M4067" s="5"/>
    </row>
    <row r="4068" spans="1:13" x14ac:dyDescent="0.25">
      <c r="A4068" s="120" t="s">
        <v>1</v>
      </c>
      <c r="B4068" s="120"/>
      <c r="C4068" s="120"/>
      <c r="D4068" s="120"/>
      <c r="E4068" s="120"/>
      <c r="F4068" s="120"/>
      <c r="G4068" s="120"/>
      <c r="H4068" s="120"/>
      <c r="I4068" s="120"/>
      <c r="J4068" s="120"/>
      <c r="K4068" s="120"/>
      <c r="L4068" s="120"/>
      <c r="M4068" s="120"/>
    </row>
    <row r="4069" spans="1:13" x14ac:dyDescent="0.25">
      <c r="A4069" s="121" t="s">
        <v>182</v>
      </c>
      <c r="B4069" s="121"/>
      <c r="C4069" s="121"/>
      <c r="D4069" s="121"/>
      <c r="E4069" s="121"/>
      <c r="F4069" s="121"/>
      <c r="G4069" s="121"/>
      <c r="H4069" s="121"/>
      <c r="I4069" s="121"/>
      <c r="J4069" s="121"/>
      <c r="K4069" s="121"/>
      <c r="L4069" s="121"/>
      <c r="M4069" s="121"/>
    </row>
    <row r="4070" spans="1:13" x14ac:dyDescent="0.25">
      <c r="A4070" s="6"/>
      <c r="B4070" s="7"/>
      <c r="C4070" s="7" t="s">
        <v>3</v>
      </c>
      <c r="D4070" s="7"/>
      <c r="E4070" s="7"/>
      <c r="F4070" s="7"/>
      <c r="G4070" s="7"/>
      <c r="H4070" s="8"/>
      <c r="I4070" s="7" t="s">
        <v>4</v>
      </c>
      <c r="J4070" s="8"/>
      <c r="K4070" s="9" t="s">
        <v>5</v>
      </c>
      <c r="L4070" s="10"/>
      <c r="M4070" s="11"/>
    </row>
    <row r="4071" spans="1:13" x14ac:dyDescent="0.25">
      <c r="A4071" s="12"/>
      <c r="B4071" s="2"/>
      <c r="C4071" s="2"/>
      <c r="D4071" s="2"/>
      <c r="E4071" s="2"/>
      <c r="F4071" s="2"/>
      <c r="G4071" s="2"/>
      <c r="H4071" s="13"/>
      <c r="I4071" s="2"/>
      <c r="J4071" s="13"/>
      <c r="K4071" s="14" t="s">
        <v>7</v>
      </c>
      <c r="L4071" s="15"/>
      <c r="M4071" s="16" t="s">
        <v>8</v>
      </c>
    </row>
    <row r="4072" spans="1:13" x14ac:dyDescent="0.25">
      <c r="A4072" s="17"/>
      <c r="B4072" s="18"/>
      <c r="C4072" s="18"/>
      <c r="D4072" s="18"/>
      <c r="E4072" s="18"/>
      <c r="F4072" s="18"/>
      <c r="G4072" s="18"/>
      <c r="H4072" s="19"/>
      <c r="I4072" s="122" t="s">
        <v>9</v>
      </c>
      <c r="J4072" s="123"/>
      <c r="K4072" s="18" t="s">
        <v>10</v>
      </c>
      <c r="L4072" s="19"/>
      <c r="M4072" s="20" t="s">
        <v>11</v>
      </c>
    </row>
    <row r="4073" spans="1:13" x14ac:dyDescent="0.25">
      <c r="A4073" s="90"/>
      <c r="B4073" s="91"/>
      <c r="C4073" s="91"/>
      <c r="D4073" s="91"/>
      <c r="E4073" s="91"/>
      <c r="F4073" s="91"/>
      <c r="G4073" s="91"/>
      <c r="H4073" s="92"/>
      <c r="I4073" s="124">
        <v>491.5</v>
      </c>
      <c r="J4073" s="125"/>
      <c r="K4073" s="126">
        <f>K4079+K4083</f>
        <v>8.98</v>
      </c>
      <c r="L4073" s="145"/>
      <c r="M4073" s="21">
        <f>M4079+M4083</f>
        <v>52964.039999999994</v>
      </c>
    </row>
    <row r="4074" spans="1:13" x14ac:dyDescent="0.25">
      <c r="A4074" s="22" t="s">
        <v>13</v>
      </c>
      <c r="F4074" s="2"/>
      <c r="H4074" s="13"/>
      <c r="J4074" s="13"/>
      <c r="L4074" s="13"/>
      <c r="M4074" s="23"/>
    </row>
    <row r="4075" spans="1:13" x14ac:dyDescent="0.25">
      <c r="A4075" s="22" t="s">
        <v>14</v>
      </c>
      <c r="F4075" s="2"/>
      <c r="H4075" s="13"/>
      <c r="J4075" s="13"/>
      <c r="L4075" s="13"/>
      <c r="M4075" s="23"/>
    </row>
    <row r="4076" spans="1:13" x14ac:dyDescent="0.25">
      <c r="A4076" s="24" t="s">
        <v>15</v>
      </c>
      <c r="B4076" s="25"/>
      <c r="C4076" s="25"/>
      <c r="D4076" s="25"/>
      <c r="E4076" s="25"/>
      <c r="F4076" s="26"/>
      <c r="G4076" s="25"/>
      <c r="H4076" s="27"/>
      <c r="J4076" s="13"/>
      <c r="L4076" s="13"/>
      <c r="M4076" s="23"/>
    </row>
    <row r="4077" spans="1:13" x14ac:dyDescent="0.25">
      <c r="A4077" s="24" t="s">
        <v>16</v>
      </c>
      <c r="B4077" s="25"/>
      <c r="C4077" s="25"/>
      <c r="D4077" s="25"/>
      <c r="E4077" s="25"/>
      <c r="F4077" s="26"/>
      <c r="G4077" s="25"/>
      <c r="H4077" s="27"/>
      <c r="J4077" s="13"/>
      <c r="L4077" s="13"/>
      <c r="M4077" s="23"/>
    </row>
    <row r="4078" spans="1:13" x14ac:dyDescent="0.25">
      <c r="A4078" s="24" t="s">
        <v>111</v>
      </c>
      <c r="B4078" s="25"/>
      <c r="C4078" s="25"/>
      <c r="D4078" s="25"/>
      <c r="E4078" s="25"/>
      <c r="F4078" s="26"/>
      <c r="G4078" s="25"/>
      <c r="H4078" s="27"/>
      <c r="J4078" s="13"/>
      <c r="L4078" s="13"/>
      <c r="M4078" s="23"/>
    </row>
    <row r="4079" spans="1:13" x14ac:dyDescent="0.25">
      <c r="A4079" s="24"/>
      <c r="B4079" s="25"/>
      <c r="C4079" s="25"/>
      <c r="D4079" s="25"/>
      <c r="E4079" s="25"/>
      <c r="F4079" s="26"/>
      <c r="G4079" s="25"/>
      <c r="H4079" s="27"/>
      <c r="J4079" s="13"/>
      <c r="K4079" s="112">
        <v>4.93</v>
      </c>
      <c r="L4079" s="113"/>
      <c r="M4079" s="23">
        <f>K4079*I4073*12</f>
        <v>29077.14</v>
      </c>
    </row>
    <row r="4080" spans="1:13" x14ac:dyDescent="0.25">
      <c r="A4080" s="22" t="s">
        <v>22</v>
      </c>
      <c r="B4080" s="25"/>
      <c r="C4080" s="25"/>
      <c r="D4080" s="25"/>
      <c r="E4080" s="25"/>
      <c r="F4080" s="26"/>
      <c r="G4080" s="25"/>
      <c r="H4080" s="27"/>
      <c r="J4080" s="13"/>
      <c r="L4080" s="13"/>
      <c r="M4080" s="23"/>
    </row>
    <row r="4081" spans="1:13" x14ac:dyDescent="0.25">
      <c r="A4081" s="24" t="s">
        <v>23</v>
      </c>
      <c r="B4081" s="25"/>
      <c r="C4081" s="25"/>
      <c r="D4081" s="25"/>
      <c r="E4081" s="25"/>
      <c r="F4081" s="26"/>
      <c r="G4081" s="25"/>
      <c r="H4081" s="27"/>
      <c r="J4081" s="13"/>
      <c r="L4081" s="13"/>
      <c r="M4081" s="23"/>
    </row>
    <row r="4082" spans="1:13" x14ac:dyDescent="0.25">
      <c r="A4082" s="24" t="s">
        <v>69</v>
      </c>
      <c r="B4082" s="25"/>
      <c r="C4082" s="25"/>
      <c r="D4082" s="25"/>
      <c r="E4082" s="25"/>
      <c r="F4082" s="26"/>
      <c r="G4082" s="25"/>
      <c r="H4082" s="27"/>
      <c r="J4082" s="13"/>
      <c r="L4082" s="13"/>
      <c r="M4082" s="23"/>
    </row>
    <row r="4083" spans="1:13" x14ac:dyDescent="0.25">
      <c r="A4083" s="24"/>
      <c r="B4083" s="25"/>
      <c r="C4083" s="25"/>
      <c r="D4083" s="25"/>
      <c r="E4083" s="25"/>
      <c r="F4083" s="26"/>
      <c r="G4083" s="25"/>
      <c r="H4083" s="27"/>
      <c r="I4083" s="17"/>
      <c r="J4083" s="19"/>
      <c r="K4083" s="138">
        <v>4.05</v>
      </c>
      <c r="L4083" s="139"/>
      <c r="M4083" s="21">
        <f>K4083*I4073*12</f>
        <v>23886.899999999998</v>
      </c>
    </row>
    <row r="4084" spans="1:13" x14ac:dyDescent="0.25">
      <c r="A4084" s="128" t="s">
        <v>28</v>
      </c>
      <c r="B4084" s="129"/>
      <c r="C4084" s="129"/>
      <c r="D4084" s="129"/>
      <c r="E4084" s="129"/>
      <c r="F4084" s="129"/>
      <c r="G4084" s="129"/>
      <c r="H4084" s="130"/>
      <c r="I4084" s="2" t="s">
        <v>29</v>
      </c>
      <c r="J4084" s="13"/>
      <c r="K4084" s="2"/>
      <c r="L4084" s="13"/>
      <c r="M4084" s="23"/>
    </row>
    <row r="4085" spans="1:13" x14ac:dyDescent="0.25">
      <c r="A4085" s="12"/>
      <c r="B4085" s="2"/>
      <c r="C4085" s="2"/>
      <c r="D4085" s="2"/>
      <c r="E4085" s="2"/>
      <c r="F4085" s="2"/>
      <c r="G4085" s="2"/>
      <c r="H4085" s="13"/>
      <c r="I4085" s="2" t="s">
        <v>30</v>
      </c>
      <c r="J4085" s="13"/>
      <c r="K4085" s="2"/>
      <c r="L4085" s="13"/>
      <c r="M4085" s="23"/>
    </row>
    <row r="4086" spans="1:13" x14ac:dyDescent="0.25">
      <c r="A4086" s="12"/>
      <c r="B4086" s="2"/>
      <c r="C4086" s="2"/>
      <c r="D4086" s="2"/>
      <c r="E4086" s="2"/>
      <c r="F4086" s="2"/>
      <c r="G4086" s="2"/>
      <c r="H4086" s="13"/>
      <c r="I4086" s="2" t="s">
        <v>31</v>
      </c>
      <c r="J4086" s="13"/>
      <c r="K4086" s="108">
        <v>1.1200000000000001</v>
      </c>
      <c r="L4086" s="109"/>
      <c r="M4086" s="23">
        <f>K4086*12*I4073</f>
        <v>6605.76</v>
      </c>
    </row>
    <row r="4087" spans="1:13" x14ac:dyDescent="0.25">
      <c r="A4087" s="12"/>
      <c r="B4087" s="2"/>
      <c r="C4087" s="2"/>
      <c r="D4087" s="2"/>
      <c r="E4087" s="2"/>
      <c r="F4087" s="2"/>
      <c r="G4087" s="2"/>
      <c r="H4087" s="13"/>
      <c r="I4087" s="2" t="s">
        <v>32</v>
      </c>
      <c r="J4087" s="13"/>
      <c r="K4087" s="2"/>
      <c r="L4087" s="13"/>
      <c r="M4087" s="23"/>
    </row>
    <row r="4088" spans="1:13" x14ac:dyDescent="0.25">
      <c r="A4088" s="17"/>
      <c r="B4088" s="18"/>
      <c r="C4088" s="18"/>
      <c r="D4088" s="18"/>
      <c r="E4088" s="18"/>
      <c r="F4088" s="18"/>
      <c r="G4088" s="18"/>
      <c r="H4088" s="19"/>
      <c r="I4088" s="18" t="s">
        <v>33</v>
      </c>
      <c r="J4088" s="19"/>
      <c r="K4088" s="18"/>
      <c r="L4088" s="19"/>
      <c r="M4088" s="21"/>
    </row>
    <row r="4089" spans="1:13" x14ac:dyDescent="0.25">
      <c r="A4089" s="90" t="s">
        <v>34</v>
      </c>
      <c r="B4089" s="91"/>
      <c r="C4089" s="91"/>
      <c r="D4089" s="91"/>
      <c r="E4089" s="91"/>
      <c r="F4089" s="91"/>
      <c r="G4089" s="91"/>
      <c r="H4089" s="92"/>
      <c r="I4089" s="31" t="s">
        <v>46</v>
      </c>
      <c r="J4089" s="32"/>
      <c r="K4089" s="88">
        <v>3.23</v>
      </c>
      <c r="L4089" s="89"/>
      <c r="M4089" s="33">
        <f>K4089*12*I4073</f>
        <v>19050.539999999997</v>
      </c>
    </row>
    <row r="4090" spans="1:13" x14ac:dyDescent="0.25">
      <c r="A4090" s="131" t="s">
        <v>74</v>
      </c>
      <c r="B4090" s="132"/>
      <c r="C4090" s="132"/>
      <c r="D4090" s="132"/>
      <c r="E4090" s="132"/>
      <c r="F4090" s="132"/>
      <c r="G4090" s="132"/>
      <c r="H4090" s="133"/>
      <c r="I4090" s="52"/>
      <c r="J4090" s="13"/>
      <c r="K4090" s="149">
        <f>K4091+K4097</f>
        <v>1.8900000000000001</v>
      </c>
      <c r="L4090" s="150"/>
      <c r="M4090" s="53">
        <f>M4091+M4097</f>
        <v>11147.220000000001</v>
      </c>
    </row>
    <row r="4091" spans="1:13" x14ac:dyDescent="0.25">
      <c r="A4091" s="114" t="s">
        <v>75</v>
      </c>
      <c r="B4091" s="115"/>
      <c r="C4091" s="115"/>
      <c r="D4091" s="115"/>
      <c r="E4091" s="115"/>
      <c r="F4091" s="115"/>
      <c r="G4091" s="115"/>
      <c r="H4091" s="116"/>
      <c r="J4091" s="13"/>
      <c r="K4091" s="108">
        <f>K4092+K4093+K4094+K4096</f>
        <v>1.1100000000000001</v>
      </c>
      <c r="L4091" s="109"/>
      <c r="M4091" s="46">
        <f>M4092+M4093+M4094+M4096</f>
        <v>6546.7800000000007</v>
      </c>
    </row>
    <row r="4092" spans="1:13" x14ac:dyDescent="0.25">
      <c r="A4092" s="12" t="s">
        <v>76</v>
      </c>
      <c r="H4092" s="13"/>
      <c r="I4092" t="s">
        <v>77</v>
      </c>
      <c r="J4092" s="13"/>
      <c r="K4092" s="112">
        <v>0.81</v>
      </c>
      <c r="L4092" s="113"/>
      <c r="M4092" s="23">
        <f>K4092*12*I4073</f>
        <v>4777.38</v>
      </c>
    </row>
    <row r="4093" spans="1:13" x14ac:dyDescent="0.25">
      <c r="A4093" s="12" t="s">
        <v>78</v>
      </c>
      <c r="H4093" s="13"/>
      <c r="I4093" t="s">
        <v>79</v>
      </c>
      <c r="J4093" s="13"/>
      <c r="K4093" s="112">
        <v>0.18</v>
      </c>
      <c r="L4093" s="113"/>
      <c r="M4093" s="23">
        <f>K4093*12*I4073</f>
        <v>1061.6400000000001</v>
      </c>
    </row>
    <row r="4094" spans="1:13" x14ac:dyDescent="0.25">
      <c r="A4094" s="12" t="s">
        <v>80</v>
      </c>
      <c r="H4094" s="13"/>
      <c r="I4094" t="s">
        <v>81</v>
      </c>
      <c r="J4094" s="13"/>
      <c r="K4094" s="112">
        <v>0.08</v>
      </c>
      <c r="L4094" s="113"/>
      <c r="M4094" s="23">
        <f>K4094*12*I4073</f>
        <v>471.84</v>
      </c>
    </row>
    <row r="4095" spans="1:13" x14ac:dyDescent="0.25">
      <c r="A4095" s="12" t="s">
        <v>82</v>
      </c>
      <c r="H4095" s="13"/>
      <c r="J4095" s="13"/>
      <c r="L4095" s="13"/>
      <c r="M4095" s="23"/>
    </row>
    <row r="4096" spans="1:13" x14ac:dyDescent="0.25">
      <c r="A4096" s="12" t="s">
        <v>83</v>
      </c>
      <c r="H4096" s="13"/>
      <c r="I4096" t="s">
        <v>84</v>
      </c>
      <c r="J4096" s="13"/>
      <c r="K4096" s="112">
        <v>0.04</v>
      </c>
      <c r="L4096" s="113"/>
      <c r="M4096" s="23">
        <f>K4096*12*I4073</f>
        <v>235.92</v>
      </c>
    </row>
    <row r="4097" spans="1:13" x14ac:dyDescent="0.25">
      <c r="A4097" s="114" t="s">
        <v>85</v>
      </c>
      <c r="B4097" s="115"/>
      <c r="C4097" s="115"/>
      <c r="D4097" s="115"/>
      <c r="E4097" s="115"/>
      <c r="F4097" s="115"/>
      <c r="G4097" s="115"/>
      <c r="H4097" s="116"/>
      <c r="J4097" s="13"/>
      <c r="K4097" s="108">
        <f>K4098+K4099+K4100</f>
        <v>0.78</v>
      </c>
      <c r="L4097" s="109"/>
      <c r="M4097" s="46">
        <f>M4098+M4099+M4100</f>
        <v>4600.4400000000005</v>
      </c>
    </row>
    <row r="4098" spans="1:13" x14ac:dyDescent="0.25">
      <c r="A4098" s="12" t="s">
        <v>86</v>
      </c>
      <c r="H4098" s="13"/>
      <c r="I4098" t="s">
        <v>81</v>
      </c>
      <c r="J4098" s="13"/>
      <c r="K4098" s="112">
        <v>0.28000000000000003</v>
      </c>
      <c r="L4098" s="113"/>
      <c r="M4098" s="23">
        <f>K4098*12*I4073</f>
        <v>1651.44</v>
      </c>
    </row>
    <row r="4099" spans="1:13" x14ac:dyDescent="0.25">
      <c r="A4099" s="12" t="s">
        <v>87</v>
      </c>
      <c r="H4099" s="13"/>
      <c r="I4099" t="s">
        <v>77</v>
      </c>
      <c r="J4099" s="13"/>
      <c r="K4099" s="112">
        <v>0.46</v>
      </c>
      <c r="L4099" s="113"/>
      <c r="M4099" s="23">
        <f>K4099*12*I4073</f>
        <v>2713.0800000000004</v>
      </c>
    </row>
    <row r="4100" spans="1:13" x14ac:dyDescent="0.25">
      <c r="A4100" s="12" t="s">
        <v>88</v>
      </c>
      <c r="H4100" s="13"/>
      <c r="I4100" t="s">
        <v>81</v>
      </c>
      <c r="J4100" s="13"/>
      <c r="K4100" s="138">
        <v>0.04</v>
      </c>
      <c r="L4100" s="139"/>
      <c r="M4100" s="21">
        <f>K4100*12*I4073</f>
        <v>235.92</v>
      </c>
    </row>
    <row r="4101" spans="1:13" ht="15.75" x14ac:dyDescent="0.25">
      <c r="A4101" s="85" t="s">
        <v>36</v>
      </c>
      <c r="B4101" s="86"/>
      <c r="C4101" s="86"/>
      <c r="D4101" s="86"/>
      <c r="E4101" s="86"/>
      <c r="F4101" s="86"/>
      <c r="G4101" s="86"/>
      <c r="H4101" s="87"/>
      <c r="I4101" s="34"/>
      <c r="J4101" s="32"/>
      <c r="K4101" s="88">
        <f>K4102+K4103+K4105+K4107+K4108</f>
        <v>2.13</v>
      </c>
      <c r="L4101" s="89"/>
      <c r="M4101" s="35">
        <f>M4102+M4103+M4105+M4107+M4108</f>
        <v>12562.74</v>
      </c>
    </row>
    <row r="4102" spans="1:13" x14ac:dyDescent="0.25">
      <c r="A4102" s="36" t="s">
        <v>89</v>
      </c>
      <c r="B4102" s="37"/>
      <c r="C4102" s="38"/>
      <c r="D4102" s="38"/>
      <c r="E4102" s="38"/>
      <c r="F4102" s="38"/>
      <c r="G4102" s="38"/>
      <c r="H4102" s="13"/>
      <c r="I4102" s="95" t="s">
        <v>38</v>
      </c>
      <c r="J4102" s="96"/>
      <c r="K4102" s="117">
        <v>0.56999999999999995</v>
      </c>
      <c r="L4102" s="118"/>
      <c r="M4102" s="23">
        <f>K4102*12*I4073</f>
        <v>3361.86</v>
      </c>
    </row>
    <row r="4103" spans="1:13" x14ac:dyDescent="0.25">
      <c r="A4103" s="36" t="s">
        <v>39</v>
      </c>
      <c r="B4103" s="37"/>
      <c r="C4103" s="38"/>
      <c r="D4103" s="38"/>
      <c r="E4103" s="38"/>
      <c r="F4103" s="38"/>
      <c r="G4103" s="38"/>
      <c r="H4103" s="13"/>
      <c r="I4103" s="95" t="s">
        <v>90</v>
      </c>
      <c r="J4103" s="96"/>
      <c r="K4103" s="97">
        <v>1.35</v>
      </c>
      <c r="L4103" s="98"/>
      <c r="M4103" s="23">
        <f>K4103*12*I4073</f>
        <v>7962.3000000000011</v>
      </c>
    </row>
    <row r="4104" spans="1:13" x14ac:dyDescent="0.25">
      <c r="A4104" s="36" t="s">
        <v>41</v>
      </c>
      <c r="B4104" s="37"/>
      <c r="C4104" s="38"/>
      <c r="D4104" s="38"/>
      <c r="E4104" s="38"/>
      <c r="F4104" s="38"/>
      <c r="G4104" s="38"/>
      <c r="H4104" s="13"/>
      <c r="I4104" s="39"/>
      <c r="J4104" s="15"/>
      <c r="K4104" s="40"/>
      <c r="L4104" s="41"/>
      <c r="M4104" s="23"/>
    </row>
    <row r="4105" spans="1:13" x14ac:dyDescent="0.25">
      <c r="A4105" s="36" t="s">
        <v>42</v>
      </c>
      <c r="B4105" s="37"/>
      <c r="C4105" s="38"/>
      <c r="D4105" s="38"/>
      <c r="E4105" s="38"/>
      <c r="F4105" s="38"/>
      <c r="G4105" s="38"/>
      <c r="H4105" s="13"/>
      <c r="I4105" s="95" t="s">
        <v>43</v>
      </c>
      <c r="J4105" s="96"/>
      <c r="K4105" s="97">
        <v>0.09</v>
      </c>
      <c r="L4105" s="98"/>
      <c r="M4105" s="23">
        <f>K4105*12*I4073</f>
        <v>530.82000000000005</v>
      </c>
    </row>
    <row r="4106" spans="1:13" x14ac:dyDescent="0.25">
      <c r="A4106" s="36" t="s">
        <v>44</v>
      </c>
      <c r="B4106" s="37"/>
      <c r="C4106" s="38"/>
      <c r="D4106" s="38"/>
      <c r="E4106" s="38"/>
      <c r="F4106" s="38"/>
      <c r="G4106" s="38"/>
      <c r="H4106" s="13"/>
      <c r="I4106" s="39"/>
      <c r="J4106" s="15"/>
      <c r="K4106" s="40"/>
      <c r="L4106" s="41"/>
      <c r="M4106" s="23"/>
    </row>
    <row r="4107" spans="1:13" x14ac:dyDescent="0.25">
      <c r="A4107" s="36" t="s">
        <v>45</v>
      </c>
      <c r="B4107" s="37"/>
      <c r="C4107" s="38"/>
      <c r="D4107" s="38"/>
      <c r="E4107" s="38"/>
      <c r="F4107" s="38"/>
      <c r="G4107" s="38"/>
      <c r="H4107" s="13"/>
      <c r="I4107" s="95" t="s">
        <v>43</v>
      </c>
      <c r="J4107" s="96"/>
      <c r="K4107" s="97">
        <v>0.06</v>
      </c>
      <c r="L4107" s="98"/>
      <c r="M4107" s="23">
        <f>K4107*12*I4073</f>
        <v>353.88</v>
      </c>
    </row>
    <row r="4108" spans="1:13" x14ac:dyDescent="0.25">
      <c r="A4108" s="42" t="s">
        <v>112</v>
      </c>
      <c r="B4108" s="37"/>
      <c r="C4108" s="38"/>
      <c r="D4108" s="38"/>
      <c r="E4108" s="38"/>
      <c r="F4108" s="38"/>
      <c r="G4108" s="38"/>
      <c r="H4108" s="13"/>
      <c r="I4108" s="95" t="s">
        <v>46</v>
      </c>
      <c r="J4108" s="96"/>
      <c r="K4108" s="99">
        <v>0.06</v>
      </c>
      <c r="L4108" s="100"/>
      <c r="M4108" s="21">
        <f>K4108*12*I4073</f>
        <v>353.88</v>
      </c>
    </row>
    <row r="4109" spans="1:13" ht="15.75" x14ac:dyDescent="0.25">
      <c r="A4109" s="85" t="s">
        <v>50</v>
      </c>
      <c r="B4109" s="86"/>
      <c r="C4109" s="86"/>
      <c r="D4109" s="86"/>
      <c r="E4109" s="86"/>
      <c r="F4109" s="86"/>
      <c r="G4109" s="86"/>
      <c r="H4109" s="87"/>
      <c r="I4109" s="34"/>
      <c r="J4109" s="32"/>
      <c r="K4109" s="101">
        <v>5.67</v>
      </c>
      <c r="L4109" s="102"/>
      <c r="M4109" s="35">
        <f>K4109*12*I4073</f>
        <v>33441.659999999996</v>
      </c>
    </row>
    <row r="4110" spans="1:13" x14ac:dyDescent="0.25">
      <c r="A4110" s="90" t="s">
        <v>59</v>
      </c>
      <c r="B4110" s="91"/>
      <c r="C4110" s="91"/>
      <c r="D4110" s="91"/>
      <c r="E4110" s="91"/>
      <c r="F4110" s="91"/>
      <c r="G4110" s="91"/>
      <c r="H4110" s="92"/>
      <c r="J4110" s="47"/>
      <c r="K4110" s="88">
        <f>K4079+K4083+K4086+K4089+K4090+K4109+K4101</f>
        <v>23.02</v>
      </c>
      <c r="L4110" s="89"/>
      <c r="M4110" s="21">
        <f>M4073+M4086+M4089+M4090+M4101+M4109</f>
        <v>135771.96</v>
      </c>
    </row>
    <row r="4111" spans="1:13" x14ac:dyDescent="0.25">
      <c r="A4111" s="90" t="s">
        <v>60</v>
      </c>
      <c r="B4111" s="91"/>
      <c r="C4111" s="91"/>
      <c r="D4111" s="91"/>
      <c r="E4111" s="91"/>
      <c r="F4111" s="91"/>
      <c r="G4111" s="91"/>
      <c r="H4111" s="92"/>
      <c r="I4111" s="34"/>
      <c r="J4111" s="48"/>
      <c r="K4111" s="110">
        <v>22.64</v>
      </c>
      <c r="L4111" s="111"/>
      <c r="M4111" s="21">
        <f>K4111*12*I4073</f>
        <v>133530.72</v>
      </c>
    </row>
    <row r="4112" spans="1:13" ht="15.75" x14ac:dyDescent="0.25">
      <c r="A4112" s="85" t="s">
        <v>61</v>
      </c>
      <c r="B4112" s="86"/>
      <c r="C4112" s="86"/>
      <c r="D4112" s="86"/>
      <c r="E4112" s="86"/>
      <c r="F4112" s="86"/>
      <c r="G4112" s="86"/>
      <c r="H4112" s="87"/>
      <c r="I4112" s="34"/>
      <c r="J4112" s="32"/>
      <c r="K4112" s="88">
        <v>3.45</v>
      </c>
      <c r="L4112" s="89"/>
      <c r="M4112" s="21">
        <f>K4112*12*I4073</f>
        <v>20348.100000000002</v>
      </c>
    </row>
    <row r="4113" spans="1:13" ht="15.75" x14ac:dyDescent="0.25">
      <c r="A4113" s="85" t="s">
        <v>62</v>
      </c>
      <c r="B4113" s="86"/>
      <c r="C4113" s="86"/>
      <c r="D4113" s="86"/>
      <c r="E4113" s="86"/>
      <c r="F4113" s="86"/>
      <c r="G4113" s="86"/>
      <c r="H4113" s="87"/>
      <c r="I4113" s="34"/>
      <c r="J4113" s="32"/>
      <c r="K4113" s="88">
        <v>0.81</v>
      </c>
      <c r="L4113" s="89"/>
      <c r="M4113" s="21">
        <f>K4113*12*I4073</f>
        <v>4777.38</v>
      </c>
    </row>
    <row r="4114" spans="1:13" x14ac:dyDescent="0.25">
      <c r="A4114" s="90" t="s">
        <v>92</v>
      </c>
      <c r="B4114" s="91"/>
      <c r="C4114" s="91"/>
      <c r="D4114" s="91"/>
      <c r="E4114" s="91"/>
      <c r="F4114" s="91"/>
      <c r="G4114" s="91"/>
      <c r="H4114" s="92"/>
      <c r="I4114" s="34"/>
      <c r="J4114" s="32"/>
      <c r="K4114" s="93">
        <v>1.32</v>
      </c>
      <c r="L4114" s="94"/>
      <c r="M4114" s="21">
        <f>K4114*12*I4073</f>
        <v>7785.36</v>
      </c>
    </row>
    <row r="4115" spans="1:13" ht="15.75" x14ac:dyDescent="0.25">
      <c r="A4115" s="49" t="s">
        <v>93</v>
      </c>
      <c r="B4115" s="50"/>
      <c r="C4115" s="50"/>
      <c r="D4115" s="50"/>
      <c r="E4115" s="50"/>
      <c r="F4115" s="50"/>
      <c r="G4115" s="50"/>
      <c r="H4115" s="51"/>
      <c r="I4115" s="34"/>
      <c r="J4115" s="32"/>
      <c r="K4115" s="88">
        <v>2.58</v>
      </c>
      <c r="L4115" s="89"/>
      <c r="M4115" s="21">
        <f>K4115*12*I4073</f>
        <v>15216.84</v>
      </c>
    </row>
    <row r="4116" spans="1:13" ht="15.75" x14ac:dyDescent="0.25">
      <c r="A4116" s="49" t="s">
        <v>63</v>
      </c>
      <c r="B4116" s="50"/>
      <c r="C4116" s="50"/>
      <c r="D4116" s="50"/>
      <c r="E4116" s="50"/>
      <c r="F4116" s="50"/>
      <c r="G4116" s="50"/>
      <c r="H4116" s="51"/>
      <c r="I4116" s="34"/>
      <c r="J4116" s="32"/>
      <c r="K4116" s="88">
        <v>0.13</v>
      </c>
      <c r="L4116" s="89"/>
      <c r="M4116" s="21">
        <f>K4116*12*I4073</f>
        <v>766.74</v>
      </c>
    </row>
    <row r="4117" spans="1:13" ht="15.75" x14ac:dyDescent="0.25">
      <c r="A4117" s="49" t="s">
        <v>64</v>
      </c>
      <c r="B4117" s="50"/>
      <c r="C4117" s="50"/>
      <c r="D4117" s="50"/>
      <c r="E4117" s="50"/>
      <c r="F4117" s="50"/>
      <c r="G4117" s="50"/>
      <c r="H4117" s="51"/>
      <c r="I4117" s="34"/>
      <c r="J4117" s="32"/>
      <c r="K4117" s="88">
        <v>0.36</v>
      </c>
      <c r="L4117" s="89"/>
      <c r="M4117" s="21">
        <f>K4117*12*I4073</f>
        <v>2123.2800000000002</v>
      </c>
    </row>
    <row r="4118" spans="1:13" x14ac:dyDescent="0.25">
      <c r="A4118" s="90" t="s">
        <v>65</v>
      </c>
      <c r="B4118" s="91"/>
      <c r="C4118" s="91"/>
      <c r="D4118" s="91"/>
      <c r="E4118" s="91"/>
      <c r="F4118" s="91"/>
      <c r="G4118" s="91"/>
      <c r="H4118" s="92"/>
      <c r="I4118" s="34"/>
      <c r="J4118" s="48"/>
      <c r="K4118" s="88">
        <f>K4110+K4112+K4113+K4114+K4111+K4115+K4116+K4117</f>
        <v>54.309999999999995</v>
      </c>
      <c r="L4118" s="89"/>
      <c r="M4118" s="21">
        <f>M4110+M4111+M4112+M4113+M4114+M4115+M4116+M4117</f>
        <v>320320.38</v>
      </c>
    </row>
    <row r="4119" spans="1:13" x14ac:dyDescent="0.25">
      <c r="M4119" s="5"/>
    </row>
    <row r="4120" spans="1:13" x14ac:dyDescent="0.25">
      <c r="A4120" s="119" t="s">
        <v>0</v>
      </c>
      <c r="B4120" s="119"/>
      <c r="C4120" s="119"/>
      <c r="D4120" s="119"/>
      <c r="E4120" s="119"/>
      <c r="F4120" s="119"/>
      <c r="G4120" s="119"/>
      <c r="H4120" s="119"/>
      <c r="I4120" s="119"/>
      <c r="J4120" s="119"/>
      <c r="K4120" s="119"/>
      <c r="L4120" s="119"/>
      <c r="M4120" s="5"/>
    </row>
    <row r="4121" spans="1:13" x14ac:dyDescent="0.25">
      <c r="A4121" s="120" t="s">
        <v>1</v>
      </c>
      <c r="B4121" s="120"/>
      <c r="C4121" s="120"/>
      <c r="D4121" s="120"/>
      <c r="E4121" s="120"/>
      <c r="F4121" s="120"/>
      <c r="G4121" s="120"/>
      <c r="H4121" s="120"/>
      <c r="I4121" s="120"/>
      <c r="J4121" s="120"/>
      <c r="K4121" s="120"/>
      <c r="L4121" s="120"/>
      <c r="M4121" s="120"/>
    </row>
    <row r="4122" spans="1:13" x14ac:dyDescent="0.25">
      <c r="A4122" s="121" t="s">
        <v>183</v>
      </c>
      <c r="B4122" s="121"/>
      <c r="C4122" s="121"/>
      <c r="D4122" s="121"/>
      <c r="E4122" s="121"/>
      <c r="F4122" s="121"/>
      <c r="G4122" s="121"/>
      <c r="H4122" s="121"/>
      <c r="I4122" s="121"/>
      <c r="J4122" s="121"/>
      <c r="K4122" s="121"/>
      <c r="L4122" s="121"/>
      <c r="M4122" s="121"/>
    </row>
    <row r="4123" spans="1:13" x14ac:dyDescent="0.25">
      <c r="A4123" s="6"/>
      <c r="B4123" s="7"/>
      <c r="C4123" s="7" t="s">
        <v>3</v>
      </c>
      <c r="D4123" s="7"/>
      <c r="E4123" s="7"/>
      <c r="F4123" s="7"/>
      <c r="G4123" s="7"/>
      <c r="H4123" s="8"/>
      <c r="I4123" s="7" t="s">
        <v>4</v>
      </c>
      <c r="J4123" s="8"/>
      <c r="K4123" s="9" t="s">
        <v>5</v>
      </c>
      <c r="L4123" s="10"/>
      <c r="M4123" s="11"/>
    </row>
    <row r="4124" spans="1:13" x14ac:dyDescent="0.25">
      <c r="A4124" s="12"/>
      <c r="B4124" s="2"/>
      <c r="C4124" s="2"/>
      <c r="D4124" s="2"/>
      <c r="E4124" s="2"/>
      <c r="F4124" s="2"/>
      <c r="G4124" s="2"/>
      <c r="H4124" s="13"/>
      <c r="I4124" s="2"/>
      <c r="J4124" s="13"/>
      <c r="K4124" s="14" t="s">
        <v>7</v>
      </c>
      <c r="L4124" s="15"/>
      <c r="M4124" s="16" t="s">
        <v>8</v>
      </c>
    </row>
    <row r="4125" spans="1:13" x14ac:dyDescent="0.25">
      <c r="A4125" s="17"/>
      <c r="B4125" s="18"/>
      <c r="C4125" s="18"/>
      <c r="D4125" s="18"/>
      <c r="E4125" s="18"/>
      <c r="F4125" s="18"/>
      <c r="G4125" s="18"/>
      <c r="H4125" s="19"/>
      <c r="I4125" s="122" t="s">
        <v>9</v>
      </c>
      <c r="J4125" s="123"/>
      <c r="K4125" s="18" t="s">
        <v>10</v>
      </c>
      <c r="L4125" s="19"/>
      <c r="M4125" s="20" t="s">
        <v>11</v>
      </c>
    </row>
    <row r="4126" spans="1:13" x14ac:dyDescent="0.25">
      <c r="A4126" s="90"/>
      <c r="B4126" s="91"/>
      <c r="C4126" s="91"/>
      <c r="D4126" s="91"/>
      <c r="E4126" s="91"/>
      <c r="F4126" s="91"/>
      <c r="G4126" s="91"/>
      <c r="H4126" s="92"/>
      <c r="I4126" s="124">
        <v>1083.5999999999999</v>
      </c>
      <c r="J4126" s="125"/>
      <c r="K4126" s="126">
        <f>K4132+K4136</f>
        <v>8.98</v>
      </c>
      <c r="L4126" s="145"/>
      <c r="M4126" s="21">
        <f>M4132+M4136</f>
        <v>116768.73599999998</v>
      </c>
    </row>
    <row r="4127" spans="1:13" x14ac:dyDescent="0.25">
      <c r="A4127" s="22" t="s">
        <v>13</v>
      </c>
      <c r="F4127" s="2"/>
      <c r="H4127" s="13"/>
      <c r="J4127" s="13"/>
      <c r="L4127" s="13"/>
      <c r="M4127" s="23"/>
    </row>
    <row r="4128" spans="1:13" x14ac:dyDescent="0.25">
      <c r="A4128" s="22" t="s">
        <v>14</v>
      </c>
      <c r="F4128" s="2"/>
      <c r="H4128" s="13"/>
      <c r="J4128" s="13"/>
      <c r="L4128" s="13"/>
      <c r="M4128" s="23"/>
    </row>
    <row r="4129" spans="1:13" x14ac:dyDescent="0.25">
      <c r="A4129" s="24" t="s">
        <v>15</v>
      </c>
      <c r="B4129" s="25"/>
      <c r="C4129" s="25"/>
      <c r="D4129" s="25"/>
      <c r="E4129" s="25"/>
      <c r="F4129" s="26"/>
      <c r="G4129" s="25"/>
      <c r="H4129" s="27"/>
      <c r="J4129" s="13"/>
      <c r="L4129" s="13"/>
      <c r="M4129" s="23"/>
    </row>
    <row r="4130" spans="1:13" x14ac:dyDescent="0.25">
      <c r="A4130" s="24" t="s">
        <v>16</v>
      </c>
      <c r="B4130" s="25"/>
      <c r="C4130" s="25"/>
      <c r="D4130" s="25"/>
      <c r="E4130" s="25"/>
      <c r="F4130" s="26"/>
      <c r="G4130" s="25"/>
      <c r="H4130" s="27"/>
      <c r="J4130" s="13"/>
      <c r="L4130" s="13"/>
      <c r="M4130" s="23"/>
    </row>
    <row r="4131" spans="1:13" x14ac:dyDescent="0.25">
      <c r="A4131" s="24" t="s">
        <v>68</v>
      </c>
      <c r="B4131" s="25"/>
      <c r="C4131" s="25"/>
      <c r="D4131" s="25"/>
      <c r="E4131" s="25"/>
      <c r="F4131" s="26"/>
      <c r="G4131" s="25"/>
      <c r="H4131" s="27"/>
      <c r="J4131" s="13"/>
      <c r="L4131" s="13"/>
      <c r="M4131" s="23"/>
    </row>
    <row r="4132" spans="1:13" x14ac:dyDescent="0.25">
      <c r="A4132" s="24"/>
      <c r="B4132" s="25"/>
      <c r="C4132" s="25"/>
      <c r="D4132" s="25"/>
      <c r="E4132" s="25"/>
      <c r="F4132" s="26"/>
      <c r="G4132" s="25"/>
      <c r="H4132" s="27"/>
      <c r="J4132" s="13"/>
      <c r="K4132" s="112">
        <v>4.93</v>
      </c>
      <c r="L4132" s="113"/>
      <c r="M4132" s="23">
        <f>K4132*I4126*12</f>
        <v>64105.775999999991</v>
      </c>
    </row>
    <row r="4133" spans="1:13" x14ac:dyDescent="0.25">
      <c r="A4133" s="22" t="s">
        <v>22</v>
      </c>
      <c r="B4133" s="25"/>
      <c r="C4133" s="25"/>
      <c r="D4133" s="25"/>
      <c r="E4133" s="25"/>
      <c r="F4133" s="26"/>
      <c r="G4133" s="25"/>
      <c r="H4133" s="27"/>
      <c r="J4133" s="13"/>
      <c r="L4133" s="13"/>
      <c r="M4133" s="23"/>
    </row>
    <row r="4134" spans="1:13" x14ac:dyDescent="0.25">
      <c r="A4134" s="24" t="s">
        <v>23</v>
      </c>
      <c r="B4134" s="25"/>
      <c r="C4134" s="25"/>
      <c r="D4134" s="25"/>
      <c r="E4134" s="25"/>
      <c r="F4134" s="26"/>
      <c r="G4134" s="25"/>
      <c r="H4134" s="27"/>
      <c r="J4134" s="13"/>
      <c r="L4134" s="13"/>
      <c r="M4134" s="23"/>
    </row>
    <row r="4135" spans="1:13" x14ac:dyDescent="0.25">
      <c r="A4135" s="24" t="s">
        <v>69</v>
      </c>
      <c r="B4135" s="25"/>
      <c r="C4135" s="25"/>
      <c r="D4135" s="25"/>
      <c r="E4135" s="25"/>
      <c r="F4135" s="26"/>
      <c r="G4135" s="25"/>
      <c r="H4135" s="27"/>
      <c r="J4135" s="13"/>
      <c r="L4135" s="13"/>
      <c r="M4135" s="23"/>
    </row>
    <row r="4136" spans="1:13" x14ac:dyDescent="0.25">
      <c r="A4136" s="24"/>
      <c r="B4136" s="25"/>
      <c r="C4136" s="25"/>
      <c r="D4136" s="25"/>
      <c r="E4136" s="25"/>
      <c r="F4136" s="26"/>
      <c r="G4136" s="25"/>
      <c r="H4136" s="27"/>
      <c r="I4136" s="17"/>
      <c r="J4136" s="19"/>
      <c r="K4136" s="138">
        <v>4.05</v>
      </c>
      <c r="L4136" s="139"/>
      <c r="M4136" s="21">
        <f>K4136*I4126*12</f>
        <v>52662.959999999992</v>
      </c>
    </row>
    <row r="4137" spans="1:13" x14ac:dyDescent="0.25">
      <c r="A4137" s="128" t="s">
        <v>28</v>
      </c>
      <c r="B4137" s="129"/>
      <c r="C4137" s="129"/>
      <c r="D4137" s="129"/>
      <c r="E4137" s="129"/>
      <c r="F4137" s="129"/>
      <c r="G4137" s="129"/>
      <c r="H4137" s="130"/>
      <c r="I4137" s="2" t="s">
        <v>29</v>
      </c>
      <c r="J4137" s="13"/>
      <c r="K4137" s="2"/>
      <c r="L4137" s="13"/>
      <c r="M4137" s="23"/>
    </row>
    <row r="4138" spans="1:13" x14ac:dyDescent="0.25">
      <c r="A4138" s="12"/>
      <c r="B4138" s="2"/>
      <c r="C4138" s="2"/>
      <c r="D4138" s="2"/>
      <c r="E4138" s="2"/>
      <c r="F4138" s="2"/>
      <c r="G4138" s="2"/>
      <c r="H4138" s="13"/>
      <c r="I4138" s="2" t="s">
        <v>30</v>
      </c>
      <c r="J4138" s="13"/>
      <c r="K4138" s="2"/>
      <c r="L4138" s="13"/>
      <c r="M4138" s="23"/>
    </row>
    <row r="4139" spans="1:13" x14ac:dyDescent="0.25">
      <c r="A4139" s="12"/>
      <c r="B4139" s="2"/>
      <c r="C4139" s="2"/>
      <c r="D4139" s="2"/>
      <c r="E4139" s="2"/>
      <c r="F4139" s="2"/>
      <c r="G4139" s="2"/>
      <c r="H4139" s="13"/>
      <c r="I4139" s="2" t="s">
        <v>31</v>
      </c>
      <c r="J4139" s="13"/>
      <c r="K4139" s="108">
        <v>1.1200000000000001</v>
      </c>
      <c r="L4139" s="109"/>
      <c r="M4139" s="23">
        <f>K4139*12*I4126</f>
        <v>14563.584000000001</v>
      </c>
    </row>
    <row r="4140" spans="1:13" x14ac:dyDescent="0.25">
      <c r="A4140" s="12"/>
      <c r="B4140" s="2"/>
      <c r="C4140" s="2"/>
      <c r="D4140" s="2"/>
      <c r="E4140" s="2"/>
      <c r="F4140" s="2"/>
      <c r="G4140" s="2"/>
      <c r="H4140" s="13"/>
      <c r="I4140" s="2" t="s">
        <v>32</v>
      </c>
      <c r="J4140" s="13"/>
      <c r="K4140" s="2"/>
      <c r="L4140" s="13"/>
      <c r="M4140" s="23"/>
    </row>
    <row r="4141" spans="1:13" x14ac:dyDescent="0.25">
      <c r="A4141" s="17"/>
      <c r="B4141" s="18"/>
      <c r="C4141" s="18"/>
      <c r="D4141" s="18"/>
      <c r="E4141" s="18"/>
      <c r="F4141" s="18"/>
      <c r="G4141" s="18"/>
      <c r="H4141" s="19"/>
      <c r="I4141" s="18" t="s">
        <v>33</v>
      </c>
      <c r="J4141" s="19"/>
      <c r="K4141" s="18"/>
      <c r="L4141" s="19"/>
      <c r="M4141" s="21"/>
    </row>
    <row r="4142" spans="1:13" x14ac:dyDescent="0.25">
      <c r="A4142" s="90" t="s">
        <v>34</v>
      </c>
      <c r="B4142" s="91"/>
      <c r="C4142" s="91"/>
      <c r="D4142" s="91"/>
      <c r="E4142" s="91"/>
      <c r="F4142" s="91"/>
      <c r="G4142" s="91"/>
      <c r="H4142" s="92"/>
      <c r="I4142" s="31" t="s">
        <v>46</v>
      </c>
      <c r="J4142" s="32"/>
      <c r="K4142" s="88">
        <v>1.39</v>
      </c>
      <c r="L4142" s="89"/>
      <c r="M4142" s="33">
        <f>K4142*12*I4126</f>
        <v>18074.447999999997</v>
      </c>
    </row>
    <row r="4143" spans="1:13" x14ac:dyDescent="0.25">
      <c r="A4143" s="131" t="s">
        <v>74</v>
      </c>
      <c r="B4143" s="132"/>
      <c r="C4143" s="132"/>
      <c r="D4143" s="132"/>
      <c r="E4143" s="132"/>
      <c r="F4143" s="132"/>
      <c r="G4143" s="132"/>
      <c r="H4143" s="133"/>
      <c r="I4143" s="52"/>
      <c r="J4143" s="13"/>
      <c r="K4143" s="149">
        <f>K4144+K4150</f>
        <v>1.8900000000000001</v>
      </c>
      <c r="L4143" s="150"/>
      <c r="M4143" s="53">
        <f>M4144+M4150</f>
        <v>24576.048000000003</v>
      </c>
    </row>
    <row r="4144" spans="1:13" x14ac:dyDescent="0.25">
      <c r="A4144" s="114" t="s">
        <v>75</v>
      </c>
      <c r="B4144" s="115"/>
      <c r="C4144" s="115"/>
      <c r="D4144" s="115"/>
      <c r="E4144" s="115"/>
      <c r="F4144" s="115"/>
      <c r="G4144" s="115"/>
      <c r="H4144" s="116"/>
      <c r="J4144" s="13"/>
      <c r="K4144" s="108">
        <f>K4145+K4146+K4147+K4149</f>
        <v>1.1100000000000001</v>
      </c>
      <c r="L4144" s="109"/>
      <c r="M4144" s="46">
        <f>M4145+M4146+M4147+M4149</f>
        <v>14433.552000000001</v>
      </c>
    </row>
    <row r="4145" spans="1:13" x14ac:dyDescent="0.25">
      <c r="A4145" s="12" t="s">
        <v>76</v>
      </c>
      <c r="H4145" s="13"/>
      <c r="I4145" t="s">
        <v>77</v>
      </c>
      <c r="J4145" s="13"/>
      <c r="K4145" s="112">
        <v>0.81</v>
      </c>
      <c r="L4145" s="113"/>
      <c r="M4145" s="23">
        <f>K4145*12*I4126</f>
        <v>10532.592000000001</v>
      </c>
    </row>
    <row r="4146" spans="1:13" x14ac:dyDescent="0.25">
      <c r="A4146" s="12" t="s">
        <v>78</v>
      </c>
      <c r="H4146" s="13"/>
      <c r="I4146" t="s">
        <v>79</v>
      </c>
      <c r="J4146" s="13"/>
      <c r="K4146" s="112">
        <v>0.18</v>
      </c>
      <c r="L4146" s="113"/>
      <c r="M4146" s="23">
        <f>K4146*12*I4126</f>
        <v>2340.576</v>
      </c>
    </row>
    <row r="4147" spans="1:13" x14ac:dyDescent="0.25">
      <c r="A4147" s="12" t="s">
        <v>80</v>
      </c>
      <c r="H4147" s="13"/>
      <c r="I4147" t="s">
        <v>81</v>
      </c>
      <c r="J4147" s="13"/>
      <c r="K4147" s="112">
        <v>0.08</v>
      </c>
      <c r="L4147" s="113"/>
      <c r="M4147" s="23">
        <f>K4147*12*I4126</f>
        <v>1040.2559999999999</v>
      </c>
    </row>
    <row r="4148" spans="1:13" x14ac:dyDescent="0.25">
      <c r="A4148" s="12" t="s">
        <v>82</v>
      </c>
      <c r="H4148" s="13"/>
      <c r="J4148" s="13"/>
      <c r="L4148" s="13"/>
      <c r="M4148" s="23"/>
    </row>
    <row r="4149" spans="1:13" x14ac:dyDescent="0.25">
      <c r="A4149" s="12" t="s">
        <v>83</v>
      </c>
      <c r="H4149" s="13"/>
      <c r="I4149" t="s">
        <v>84</v>
      </c>
      <c r="J4149" s="13"/>
      <c r="K4149" s="112">
        <v>0.04</v>
      </c>
      <c r="L4149" s="113"/>
      <c r="M4149" s="23">
        <f>K4149*12*I4126</f>
        <v>520.12799999999993</v>
      </c>
    </row>
    <row r="4150" spans="1:13" x14ac:dyDescent="0.25">
      <c r="A4150" s="114" t="s">
        <v>85</v>
      </c>
      <c r="B4150" s="115"/>
      <c r="C4150" s="115"/>
      <c r="D4150" s="115"/>
      <c r="E4150" s="115"/>
      <c r="F4150" s="115"/>
      <c r="G4150" s="115"/>
      <c r="H4150" s="116"/>
      <c r="J4150" s="13"/>
      <c r="K4150" s="108">
        <f>K4151+K4152+K4153</f>
        <v>0.78</v>
      </c>
      <c r="L4150" s="109"/>
      <c r="M4150" s="46">
        <f>M4151+M4152+M4153</f>
        <v>10142.496000000001</v>
      </c>
    </row>
    <row r="4151" spans="1:13" x14ac:dyDescent="0.25">
      <c r="A4151" s="12" t="s">
        <v>86</v>
      </c>
      <c r="H4151" s="13"/>
      <c r="I4151" t="s">
        <v>81</v>
      </c>
      <c r="J4151" s="13"/>
      <c r="K4151" s="112">
        <v>0.28000000000000003</v>
      </c>
      <c r="L4151" s="113"/>
      <c r="M4151" s="23">
        <f>K4151*12*I4126</f>
        <v>3640.8960000000002</v>
      </c>
    </row>
    <row r="4152" spans="1:13" x14ac:dyDescent="0.25">
      <c r="A4152" s="12" t="s">
        <v>87</v>
      </c>
      <c r="H4152" s="13"/>
      <c r="I4152" t="s">
        <v>77</v>
      </c>
      <c r="J4152" s="13"/>
      <c r="K4152" s="112">
        <v>0.46</v>
      </c>
      <c r="L4152" s="113"/>
      <c r="M4152" s="23">
        <f>K4152*12*I4126</f>
        <v>5981.4719999999998</v>
      </c>
    </row>
    <row r="4153" spans="1:13" x14ac:dyDescent="0.25">
      <c r="A4153" s="12" t="s">
        <v>88</v>
      </c>
      <c r="H4153" s="13"/>
      <c r="I4153" t="s">
        <v>81</v>
      </c>
      <c r="J4153" s="13"/>
      <c r="K4153" s="138">
        <v>0.04</v>
      </c>
      <c r="L4153" s="139"/>
      <c r="M4153" s="21">
        <f>K4153*12*I4126</f>
        <v>520.12799999999993</v>
      </c>
    </row>
    <row r="4154" spans="1:13" ht="15.75" x14ac:dyDescent="0.25">
      <c r="A4154" s="85" t="s">
        <v>36</v>
      </c>
      <c r="B4154" s="86"/>
      <c r="C4154" s="86"/>
      <c r="D4154" s="86"/>
      <c r="E4154" s="86"/>
      <c r="F4154" s="86"/>
      <c r="G4154" s="86"/>
      <c r="H4154" s="87"/>
      <c r="I4154" s="34"/>
      <c r="J4154" s="32"/>
      <c r="K4154" s="88">
        <f>K4155+K4156+K4158+K4160+K4161</f>
        <v>2.13</v>
      </c>
      <c r="L4154" s="89"/>
      <c r="M4154" s="35">
        <f>M4155+M4156+M4158+M4160+M4161</f>
        <v>27696.816000000003</v>
      </c>
    </row>
    <row r="4155" spans="1:13" x14ac:dyDescent="0.25">
      <c r="A4155" s="36" t="s">
        <v>89</v>
      </c>
      <c r="B4155" s="37"/>
      <c r="C4155" s="38"/>
      <c r="D4155" s="38"/>
      <c r="E4155" s="38"/>
      <c r="F4155" s="38"/>
      <c r="G4155" s="38"/>
      <c r="H4155" s="13"/>
      <c r="I4155" s="95" t="s">
        <v>38</v>
      </c>
      <c r="J4155" s="96"/>
      <c r="K4155" s="117">
        <v>0.56999999999999995</v>
      </c>
      <c r="L4155" s="118"/>
      <c r="M4155" s="23">
        <f>K4155*12*I4126</f>
        <v>7411.8239999999996</v>
      </c>
    </row>
    <row r="4156" spans="1:13" x14ac:dyDescent="0.25">
      <c r="A4156" s="36" t="s">
        <v>39</v>
      </c>
      <c r="B4156" s="37"/>
      <c r="C4156" s="38"/>
      <c r="D4156" s="38"/>
      <c r="E4156" s="38"/>
      <c r="F4156" s="38"/>
      <c r="G4156" s="38"/>
      <c r="H4156" s="13"/>
      <c r="I4156" s="95" t="s">
        <v>90</v>
      </c>
      <c r="J4156" s="96"/>
      <c r="K4156" s="97">
        <v>1.35</v>
      </c>
      <c r="L4156" s="98"/>
      <c r="M4156" s="23">
        <f>K4156*12*I4126</f>
        <v>17554.320000000003</v>
      </c>
    </row>
    <row r="4157" spans="1:13" x14ac:dyDescent="0.25">
      <c r="A4157" s="36" t="s">
        <v>41</v>
      </c>
      <c r="B4157" s="37"/>
      <c r="C4157" s="38"/>
      <c r="D4157" s="38"/>
      <c r="E4157" s="38"/>
      <c r="F4157" s="38"/>
      <c r="G4157" s="38"/>
      <c r="H4157" s="13"/>
      <c r="I4157" s="39"/>
      <c r="J4157" s="15"/>
      <c r="K4157" s="40"/>
      <c r="L4157" s="41"/>
      <c r="M4157" s="23"/>
    </row>
    <row r="4158" spans="1:13" x14ac:dyDescent="0.25">
      <c r="A4158" s="36" t="s">
        <v>42</v>
      </c>
      <c r="B4158" s="37"/>
      <c r="C4158" s="38"/>
      <c r="D4158" s="38"/>
      <c r="E4158" s="38"/>
      <c r="F4158" s="38"/>
      <c r="G4158" s="38"/>
      <c r="H4158" s="13"/>
      <c r="I4158" s="95" t="s">
        <v>43</v>
      </c>
      <c r="J4158" s="96"/>
      <c r="K4158" s="97">
        <v>0.09</v>
      </c>
      <c r="L4158" s="98"/>
      <c r="M4158" s="23">
        <f>K4158*12*I4126</f>
        <v>1170.288</v>
      </c>
    </row>
    <row r="4159" spans="1:13" x14ac:dyDescent="0.25">
      <c r="A4159" s="36" t="s">
        <v>44</v>
      </c>
      <c r="B4159" s="37"/>
      <c r="C4159" s="38"/>
      <c r="D4159" s="38"/>
      <c r="E4159" s="38"/>
      <c r="F4159" s="38"/>
      <c r="G4159" s="38"/>
      <c r="H4159" s="13"/>
      <c r="I4159" s="39"/>
      <c r="J4159" s="15"/>
      <c r="K4159" s="40"/>
      <c r="L4159" s="41"/>
      <c r="M4159" s="23"/>
    </row>
    <row r="4160" spans="1:13" x14ac:dyDescent="0.25">
      <c r="A4160" s="36" t="s">
        <v>45</v>
      </c>
      <c r="B4160" s="37"/>
      <c r="C4160" s="38"/>
      <c r="D4160" s="38"/>
      <c r="E4160" s="38"/>
      <c r="F4160" s="38"/>
      <c r="G4160" s="38"/>
      <c r="H4160" s="13"/>
      <c r="I4160" s="95" t="s">
        <v>43</v>
      </c>
      <c r="J4160" s="96"/>
      <c r="K4160" s="97">
        <v>0.06</v>
      </c>
      <c r="L4160" s="98"/>
      <c r="M4160" s="23">
        <f>K4160*12*I4126</f>
        <v>780.19199999999989</v>
      </c>
    </row>
    <row r="4161" spans="1:13" x14ac:dyDescent="0.25">
      <c r="A4161" s="42" t="s">
        <v>112</v>
      </c>
      <c r="B4161" s="37"/>
      <c r="C4161" s="38"/>
      <c r="D4161" s="38"/>
      <c r="E4161" s="38"/>
      <c r="F4161" s="38"/>
      <c r="G4161" s="38"/>
      <c r="H4161" s="13"/>
      <c r="I4161" s="95" t="s">
        <v>46</v>
      </c>
      <c r="J4161" s="96"/>
      <c r="K4161" s="99">
        <v>0.06</v>
      </c>
      <c r="L4161" s="100"/>
      <c r="M4161" s="21">
        <f>K4161*12*I4126</f>
        <v>780.19199999999989</v>
      </c>
    </row>
    <row r="4162" spans="1:13" ht="15.75" x14ac:dyDescent="0.25">
      <c r="A4162" s="85" t="s">
        <v>50</v>
      </c>
      <c r="B4162" s="86"/>
      <c r="C4162" s="86"/>
      <c r="D4162" s="86"/>
      <c r="E4162" s="86"/>
      <c r="F4162" s="86"/>
      <c r="G4162" s="86"/>
      <c r="H4162" s="87"/>
      <c r="I4162" s="34"/>
      <c r="J4162" s="32"/>
      <c r="K4162" s="101">
        <v>5.67</v>
      </c>
      <c r="L4162" s="102"/>
      <c r="M4162" s="35">
        <f>K4162*12*I4126</f>
        <v>73728.143999999986</v>
      </c>
    </row>
    <row r="4163" spans="1:13" x14ac:dyDescent="0.25">
      <c r="A4163" s="90" t="s">
        <v>59</v>
      </c>
      <c r="B4163" s="91"/>
      <c r="C4163" s="91"/>
      <c r="D4163" s="91"/>
      <c r="E4163" s="91"/>
      <c r="F4163" s="91"/>
      <c r="G4163" s="91"/>
      <c r="H4163" s="92"/>
      <c r="J4163" s="47"/>
      <c r="K4163" s="88">
        <f>K4132+K4136+K4139+K4142+K4143+K4162+K4154</f>
        <v>21.180000000000003</v>
      </c>
      <c r="L4163" s="89"/>
      <c r="M4163" s="21">
        <f>M4126+M4139+M4142+M4143+M4154+M4162</f>
        <v>275407.77599999995</v>
      </c>
    </row>
    <row r="4164" spans="1:13" x14ac:dyDescent="0.25">
      <c r="A4164" s="90" t="s">
        <v>60</v>
      </c>
      <c r="B4164" s="91"/>
      <c r="C4164" s="91"/>
      <c r="D4164" s="91"/>
      <c r="E4164" s="91"/>
      <c r="F4164" s="91"/>
      <c r="G4164" s="91"/>
      <c r="H4164" s="92"/>
      <c r="I4164" s="34"/>
      <c r="J4164" s="48"/>
      <c r="K4164" s="110">
        <v>10.69</v>
      </c>
      <c r="L4164" s="111"/>
      <c r="M4164" s="21">
        <f>K4164*12*I4126</f>
        <v>139004.20799999998</v>
      </c>
    </row>
    <row r="4165" spans="1:13" ht="15.75" x14ac:dyDescent="0.25">
      <c r="A4165" s="85" t="s">
        <v>61</v>
      </c>
      <c r="B4165" s="86"/>
      <c r="C4165" s="86"/>
      <c r="D4165" s="86"/>
      <c r="E4165" s="86"/>
      <c r="F4165" s="86"/>
      <c r="G4165" s="86"/>
      <c r="H4165" s="87"/>
      <c r="I4165" s="34"/>
      <c r="J4165" s="32"/>
      <c r="K4165" s="88">
        <v>3.45</v>
      </c>
      <c r="L4165" s="89"/>
      <c r="M4165" s="21">
        <f>K4165*12*I4126</f>
        <v>44861.04</v>
      </c>
    </row>
    <row r="4166" spans="1:13" ht="15.75" x14ac:dyDescent="0.25">
      <c r="A4166" s="85" t="s">
        <v>62</v>
      </c>
      <c r="B4166" s="86"/>
      <c r="C4166" s="86"/>
      <c r="D4166" s="86"/>
      <c r="E4166" s="86"/>
      <c r="F4166" s="86"/>
      <c r="G4166" s="86"/>
      <c r="H4166" s="87"/>
      <c r="I4166" s="34"/>
      <c r="J4166" s="32"/>
      <c r="K4166" s="88">
        <v>0.81</v>
      </c>
      <c r="L4166" s="89"/>
      <c r="M4166" s="21">
        <f>K4166*12*I4126</f>
        <v>10532.592000000001</v>
      </c>
    </row>
    <row r="4167" spans="1:13" x14ac:dyDescent="0.25">
      <c r="A4167" s="90" t="s">
        <v>92</v>
      </c>
      <c r="B4167" s="91"/>
      <c r="C4167" s="91"/>
      <c r="D4167" s="91"/>
      <c r="E4167" s="91"/>
      <c r="F4167" s="91"/>
      <c r="G4167" s="91"/>
      <c r="H4167" s="92"/>
      <c r="I4167" s="34"/>
      <c r="J4167" s="32"/>
      <c r="K4167" s="93">
        <v>1.32</v>
      </c>
      <c r="L4167" s="94"/>
      <c r="M4167" s="21">
        <f>K4167*12*I4126</f>
        <v>17164.223999999998</v>
      </c>
    </row>
    <row r="4168" spans="1:13" ht="15.75" x14ac:dyDescent="0.25">
      <c r="A4168" s="49" t="s">
        <v>107</v>
      </c>
      <c r="B4168" s="50"/>
      <c r="C4168" s="50"/>
      <c r="D4168" s="50"/>
      <c r="E4168" s="50"/>
      <c r="F4168" s="50"/>
      <c r="G4168" s="50"/>
      <c r="H4168" s="51"/>
      <c r="I4168" s="34"/>
      <c r="J4168" s="32"/>
      <c r="K4168" s="88">
        <v>0</v>
      </c>
      <c r="L4168" s="89"/>
      <c r="M4168" s="21">
        <v>0</v>
      </c>
    </row>
    <row r="4169" spans="1:13" ht="15.75" x14ac:dyDescent="0.25">
      <c r="A4169" s="49" t="s">
        <v>63</v>
      </c>
      <c r="B4169" s="50"/>
      <c r="C4169" s="50"/>
      <c r="D4169" s="50"/>
      <c r="E4169" s="50"/>
      <c r="F4169" s="50"/>
      <c r="G4169" s="50"/>
      <c r="H4169" s="51"/>
      <c r="I4169" s="34"/>
      <c r="J4169" s="32"/>
      <c r="K4169" s="88">
        <v>0.06</v>
      </c>
      <c r="L4169" s="89"/>
      <c r="M4169" s="21">
        <f>K4169*12*I4126</f>
        <v>780.19199999999989</v>
      </c>
    </row>
    <row r="4170" spans="1:13" ht="15.75" x14ac:dyDescent="0.25">
      <c r="A4170" s="49" t="s">
        <v>64</v>
      </c>
      <c r="B4170" s="50"/>
      <c r="C4170" s="50"/>
      <c r="D4170" s="50"/>
      <c r="E4170" s="50"/>
      <c r="F4170" s="50"/>
      <c r="G4170" s="50"/>
      <c r="H4170" s="51"/>
      <c r="I4170" s="34"/>
      <c r="J4170" s="32"/>
      <c r="K4170" s="88">
        <v>1.44</v>
      </c>
      <c r="L4170" s="89"/>
      <c r="M4170" s="21">
        <f>K4170*12*I4126</f>
        <v>18724.608</v>
      </c>
    </row>
    <row r="4171" spans="1:13" x14ac:dyDescent="0.25">
      <c r="A4171" s="90" t="s">
        <v>65</v>
      </c>
      <c r="B4171" s="91"/>
      <c r="C4171" s="91"/>
      <c r="D4171" s="91"/>
      <c r="E4171" s="91"/>
      <c r="F4171" s="91"/>
      <c r="G4171" s="91"/>
      <c r="H4171" s="92"/>
      <c r="I4171" s="34"/>
      <c r="J4171" s="48"/>
      <c r="K4171" s="88">
        <f>K4163+K4165+K4166+K4167+K4164+K4168+K4169+K4170</f>
        <v>38.950000000000003</v>
      </c>
      <c r="L4171" s="89"/>
      <c r="M4171" s="21">
        <f>M4163+M4164+M4165+M4166+M4167+M4168+M4169+M4170</f>
        <v>506474.6399999999</v>
      </c>
    </row>
    <row r="4172" spans="1:13" x14ac:dyDescent="0.25">
      <c r="M4172" s="5"/>
    </row>
    <row r="4173" spans="1:13" x14ac:dyDescent="0.25">
      <c r="A4173" s="119" t="s">
        <v>0</v>
      </c>
      <c r="B4173" s="119"/>
      <c r="C4173" s="119"/>
      <c r="D4173" s="119"/>
      <c r="E4173" s="119"/>
      <c r="F4173" s="119"/>
      <c r="G4173" s="119"/>
      <c r="H4173" s="119"/>
      <c r="I4173" s="119"/>
      <c r="J4173" s="119"/>
      <c r="K4173" s="119"/>
      <c r="L4173" s="119"/>
      <c r="M4173" s="5"/>
    </row>
    <row r="4174" spans="1:13" x14ac:dyDescent="0.25">
      <c r="A4174" s="120" t="s">
        <v>1</v>
      </c>
      <c r="B4174" s="120"/>
      <c r="C4174" s="120"/>
      <c r="D4174" s="120"/>
      <c r="E4174" s="120"/>
      <c r="F4174" s="120"/>
      <c r="G4174" s="120"/>
      <c r="H4174" s="120"/>
      <c r="I4174" s="120"/>
      <c r="J4174" s="120"/>
      <c r="K4174" s="120"/>
      <c r="L4174" s="120"/>
      <c r="M4174" s="120"/>
    </row>
    <row r="4175" spans="1:13" x14ac:dyDescent="0.25">
      <c r="A4175" s="121" t="s">
        <v>184</v>
      </c>
      <c r="B4175" s="121"/>
      <c r="C4175" s="121"/>
      <c r="D4175" s="121"/>
      <c r="E4175" s="121"/>
      <c r="F4175" s="121"/>
      <c r="G4175" s="121"/>
      <c r="H4175" s="121"/>
      <c r="I4175" s="121"/>
      <c r="J4175" s="121"/>
      <c r="K4175" s="121"/>
      <c r="L4175" s="121"/>
      <c r="M4175" s="121"/>
    </row>
    <row r="4176" spans="1:13" x14ac:dyDescent="0.25">
      <c r="A4176" s="6"/>
      <c r="B4176" s="7"/>
      <c r="C4176" s="7" t="s">
        <v>3</v>
      </c>
      <c r="D4176" s="7"/>
      <c r="E4176" s="7"/>
      <c r="F4176" s="7"/>
      <c r="G4176" s="7"/>
      <c r="H4176" s="8"/>
      <c r="I4176" s="7" t="s">
        <v>4</v>
      </c>
      <c r="J4176" s="8"/>
      <c r="K4176" s="9" t="s">
        <v>5</v>
      </c>
      <c r="L4176" s="10"/>
      <c r="M4176" s="11"/>
    </row>
    <row r="4177" spans="1:13" x14ac:dyDescent="0.25">
      <c r="A4177" s="12"/>
      <c r="B4177" s="2"/>
      <c r="C4177" s="2"/>
      <c r="D4177" s="2"/>
      <c r="E4177" s="2"/>
      <c r="F4177" s="2"/>
      <c r="G4177" s="2"/>
      <c r="H4177" s="13"/>
      <c r="I4177" s="2"/>
      <c r="J4177" s="13"/>
      <c r="K4177" s="14" t="s">
        <v>7</v>
      </c>
      <c r="L4177" s="15"/>
      <c r="M4177" s="16" t="s">
        <v>8</v>
      </c>
    </row>
    <row r="4178" spans="1:13" x14ac:dyDescent="0.25">
      <c r="A4178" s="17"/>
      <c r="B4178" s="18"/>
      <c r="C4178" s="18"/>
      <c r="D4178" s="18"/>
      <c r="E4178" s="18"/>
      <c r="F4178" s="18"/>
      <c r="G4178" s="18"/>
      <c r="H4178" s="19"/>
      <c r="I4178" s="122" t="s">
        <v>9</v>
      </c>
      <c r="J4178" s="123"/>
      <c r="K4178" s="18" t="s">
        <v>10</v>
      </c>
      <c r="L4178" s="19"/>
      <c r="M4178" s="20" t="s">
        <v>11</v>
      </c>
    </row>
    <row r="4179" spans="1:13" x14ac:dyDescent="0.25">
      <c r="A4179" s="90"/>
      <c r="B4179" s="91"/>
      <c r="C4179" s="91"/>
      <c r="D4179" s="91"/>
      <c r="E4179" s="91"/>
      <c r="F4179" s="91"/>
      <c r="G4179" s="91"/>
      <c r="H4179" s="92"/>
      <c r="I4179" s="124">
        <v>1057.5</v>
      </c>
      <c r="J4179" s="125"/>
      <c r="K4179" s="126">
        <f>K4185+K4189</f>
        <v>8.98</v>
      </c>
      <c r="L4179" s="145"/>
      <c r="M4179" s="21">
        <f>M4185+M4189</f>
        <v>113956.2</v>
      </c>
    </row>
    <row r="4180" spans="1:13" x14ac:dyDescent="0.25">
      <c r="A4180" s="22" t="s">
        <v>13</v>
      </c>
      <c r="F4180" s="2"/>
      <c r="H4180" s="13"/>
      <c r="J4180" s="13"/>
      <c r="L4180" s="13"/>
      <c r="M4180" s="23"/>
    </row>
    <row r="4181" spans="1:13" x14ac:dyDescent="0.25">
      <c r="A4181" s="22" t="s">
        <v>14</v>
      </c>
      <c r="F4181" s="2"/>
      <c r="H4181" s="13"/>
      <c r="J4181" s="13"/>
      <c r="L4181" s="13"/>
      <c r="M4181" s="23"/>
    </row>
    <row r="4182" spans="1:13" x14ac:dyDescent="0.25">
      <c r="A4182" s="24" t="s">
        <v>15</v>
      </c>
      <c r="B4182" s="25"/>
      <c r="C4182" s="25"/>
      <c r="D4182" s="25"/>
      <c r="E4182" s="25"/>
      <c r="F4182" s="26"/>
      <c r="G4182" s="25"/>
      <c r="H4182" s="27"/>
      <c r="J4182" s="13"/>
      <c r="L4182" s="13"/>
      <c r="M4182" s="23"/>
    </row>
    <row r="4183" spans="1:13" x14ac:dyDescent="0.25">
      <c r="A4183" s="24" t="s">
        <v>16</v>
      </c>
      <c r="B4183" s="25"/>
      <c r="C4183" s="25"/>
      <c r="D4183" s="25"/>
      <c r="E4183" s="25"/>
      <c r="F4183" s="26"/>
      <c r="G4183" s="25"/>
      <c r="H4183" s="27"/>
      <c r="J4183" s="13"/>
      <c r="L4183" s="13"/>
      <c r="M4183" s="23"/>
    </row>
    <row r="4184" spans="1:13" x14ac:dyDescent="0.25">
      <c r="A4184" s="24" t="s">
        <v>68</v>
      </c>
      <c r="B4184" s="25"/>
      <c r="C4184" s="25"/>
      <c r="D4184" s="25"/>
      <c r="E4184" s="25"/>
      <c r="F4184" s="26"/>
      <c r="G4184" s="25"/>
      <c r="H4184" s="27"/>
      <c r="J4184" s="13"/>
      <c r="L4184" s="13"/>
      <c r="M4184" s="23"/>
    </row>
    <row r="4185" spans="1:13" x14ac:dyDescent="0.25">
      <c r="A4185" s="24"/>
      <c r="B4185" s="25"/>
      <c r="C4185" s="25"/>
      <c r="D4185" s="25"/>
      <c r="E4185" s="25"/>
      <c r="F4185" s="26"/>
      <c r="G4185" s="25"/>
      <c r="H4185" s="27"/>
      <c r="J4185" s="13"/>
      <c r="K4185" s="112">
        <v>4.93</v>
      </c>
      <c r="L4185" s="113"/>
      <c r="M4185" s="23">
        <f>K4185*I4179*12</f>
        <v>62561.7</v>
      </c>
    </row>
    <row r="4186" spans="1:13" x14ac:dyDescent="0.25">
      <c r="A4186" s="22" t="s">
        <v>22</v>
      </c>
      <c r="B4186" s="25"/>
      <c r="C4186" s="25"/>
      <c r="D4186" s="25"/>
      <c r="E4186" s="25"/>
      <c r="F4186" s="26"/>
      <c r="G4186" s="25"/>
      <c r="H4186" s="27"/>
      <c r="J4186" s="13"/>
      <c r="L4186" s="13"/>
      <c r="M4186" s="23"/>
    </row>
    <row r="4187" spans="1:13" x14ac:dyDescent="0.25">
      <c r="A4187" s="24" t="s">
        <v>23</v>
      </c>
      <c r="B4187" s="25"/>
      <c r="C4187" s="25"/>
      <c r="D4187" s="25"/>
      <c r="E4187" s="25"/>
      <c r="F4187" s="26"/>
      <c r="G4187" s="25"/>
      <c r="H4187" s="27"/>
      <c r="J4187" s="13"/>
      <c r="L4187" s="13"/>
      <c r="M4187" s="23"/>
    </row>
    <row r="4188" spans="1:13" x14ac:dyDescent="0.25">
      <c r="A4188" s="24" t="s">
        <v>69</v>
      </c>
      <c r="B4188" s="25"/>
      <c r="C4188" s="25"/>
      <c r="D4188" s="25"/>
      <c r="E4188" s="25"/>
      <c r="F4188" s="26"/>
      <c r="G4188" s="25"/>
      <c r="H4188" s="27"/>
      <c r="J4188" s="13"/>
      <c r="L4188" s="13"/>
      <c r="M4188" s="23"/>
    </row>
    <row r="4189" spans="1:13" x14ac:dyDescent="0.25">
      <c r="A4189" s="24"/>
      <c r="B4189" s="25"/>
      <c r="C4189" s="25"/>
      <c r="D4189" s="25"/>
      <c r="E4189" s="25"/>
      <c r="F4189" s="26"/>
      <c r="G4189" s="25"/>
      <c r="H4189" s="27"/>
      <c r="I4189" s="17"/>
      <c r="J4189" s="19"/>
      <c r="K4189" s="138">
        <v>4.05</v>
      </c>
      <c r="L4189" s="139"/>
      <c r="M4189" s="21">
        <f>K4189*I4179*12</f>
        <v>51394.5</v>
      </c>
    </row>
    <row r="4190" spans="1:13" x14ac:dyDescent="0.25">
      <c r="A4190" s="128" t="s">
        <v>28</v>
      </c>
      <c r="B4190" s="129"/>
      <c r="C4190" s="129"/>
      <c r="D4190" s="129"/>
      <c r="E4190" s="129"/>
      <c r="F4190" s="129"/>
      <c r="G4190" s="129"/>
      <c r="H4190" s="130"/>
      <c r="I4190" s="2" t="s">
        <v>29</v>
      </c>
      <c r="J4190" s="13"/>
      <c r="K4190" s="2"/>
      <c r="L4190" s="13"/>
      <c r="M4190" s="23"/>
    </row>
    <row r="4191" spans="1:13" x14ac:dyDescent="0.25">
      <c r="A4191" s="12"/>
      <c r="B4191" s="2"/>
      <c r="C4191" s="2"/>
      <c r="D4191" s="2"/>
      <c r="E4191" s="2"/>
      <c r="F4191" s="2"/>
      <c r="G4191" s="2"/>
      <c r="H4191" s="13"/>
      <c r="I4191" s="2" t="s">
        <v>30</v>
      </c>
      <c r="J4191" s="13"/>
      <c r="K4191" s="2"/>
      <c r="L4191" s="13"/>
      <c r="M4191" s="23"/>
    </row>
    <row r="4192" spans="1:13" x14ac:dyDescent="0.25">
      <c r="A4192" s="12"/>
      <c r="B4192" s="2"/>
      <c r="C4192" s="2"/>
      <c r="D4192" s="2"/>
      <c r="E4192" s="2"/>
      <c r="F4192" s="2"/>
      <c r="G4192" s="2"/>
      <c r="H4192" s="13"/>
      <c r="I4192" s="2" t="s">
        <v>31</v>
      </c>
      <c r="J4192" s="13"/>
      <c r="K4192" s="108">
        <v>1.1200000000000001</v>
      </c>
      <c r="L4192" s="109"/>
      <c r="M4192" s="23">
        <f>K4192*12*I4179</f>
        <v>14212.800000000001</v>
      </c>
    </row>
    <row r="4193" spans="1:13" x14ac:dyDescent="0.25">
      <c r="A4193" s="12"/>
      <c r="B4193" s="2"/>
      <c r="C4193" s="2"/>
      <c r="D4193" s="2"/>
      <c r="E4193" s="2"/>
      <c r="F4193" s="2"/>
      <c r="G4193" s="2"/>
      <c r="H4193" s="13"/>
      <c r="I4193" s="2" t="s">
        <v>32</v>
      </c>
      <c r="J4193" s="13"/>
      <c r="K4193" s="2"/>
      <c r="L4193" s="13"/>
      <c r="M4193" s="23"/>
    </row>
    <row r="4194" spans="1:13" x14ac:dyDescent="0.25">
      <c r="A4194" s="17"/>
      <c r="B4194" s="18"/>
      <c r="C4194" s="18"/>
      <c r="D4194" s="18"/>
      <c r="E4194" s="18"/>
      <c r="F4194" s="18"/>
      <c r="G4194" s="18"/>
      <c r="H4194" s="19"/>
      <c r="I4194" s="18" t="s">
        <v>33</v>
      </c>
      <c r="J4194" s="19"/>
      <c r="K4194" s="18"/>
      <c r="L4194" s="19"/>
      <c r="M4194" s="21"/>
    </row>
    <row r="4195" spans="1:13" x14ac:dyDescent="0.25">
      <c r="A4195" s="90" t="s">
        <v>34</v>
      </c>
      <c r="B4195" s="91"/>
      <c r="C4195" s="91"/>
      <c r="D4195" s="91"/>
      <c r="E4195" s="91"/>
      <c r="F4195" s="91"/>
      <c r="G4195" s="91"/>
      <c r="H4195" s="92"/>
      <c r="I4195" s="31" t="s">
        <v>46</v>
      </c>
      <c r="J4195" s="32"/>
      <c r="K4195" s="88">
        <v>2.0499999999999998</v>
      </c>
      <c r="L4195" s="89"/>
      <c r="M4195" s="33">
        <f>K4195*12*I4179</f>
        <v>26014.499999999996</v>
      </c>
    </row>
    <row r="4196" spans="1:13" x14ac:dyDescent="0.25">
      <c r="A4196" s="131" t="s">
        <v>74</v>
      </c>
      <c r="B4196" s="132"/>
      <c r="C4196" s="132"/>
      <c r="D4196" s="132"/>
      <c r="E4196" s="132"/>
      <c r="F4196" s="132"/>
      <c r="G4196" s="132"/>
      <c r="H4196" s="133"/>
      <c r="I4196" s="52"/>
      <c r="J4196" s="13"/>
      <c r="K4196" s="149">
        <f>K4197+K4203</f>
        <v>1.8900000000000001</v>
      </c>
      <c r="L4196" s="150"/>
      <c r="M4196" s="53">
        <f>M4197+M4203</f>
        <v>23984.100000000006</v>
      </c>
    </row>
    <row r="4197" spans="1:13" x14ac:dyDescent="0.25">
      <c r="A4197" s="114" t="s">
        <v>75</v>
      </c>
      <c r="B4197" s="115"/>
      <c r="C4197" s="115"/>
      <c r="D4197" s="115"/>
      <c r="E4197" s="115"/>
      <c r="F4197" s="115"/>
      <c r="G4197" s="115"/>
      <c r="H4197" s="116"/>
      <c r="J4197" s="13"/>
      <c r="K4197" s="108">
        <f>K4198+K4199+K4200+K4202</f>
        <v>1.1100000000000001</v>
      </c>
      <c r="L4197" s="109"/>
      <c r="M4197" s="46">
        <f>M4198+M4199+M4200+M4202</f>
        <v>14085.900000000003</v>
      </c>
    </row>
    <row r="4198" spans="1:13" x14ac:dyDescent="0.25">
      <c r="A4198" s="12" t="s">
        <v>76</v>
      </c>
      <c r="H4198" s="13"/>
      <c r="I4198" t="s">
        <v>77</v>
      </c>
      <c r="J4198" s="13"/>
      <c r="K4198" s="112">
        <v>0.81</v>
      </c>
      <c r="L4198" s="113"/>
      <c r="M4198" s="23">
        <f>K4198*12*I4179</f>
        <v>10278.900000000001</v>
      </c>
    </row>
    <row r="4199" spans="1:13" x14ac:dyDescent="0.25">
      <c r="A4199" s="12" t="s">
        <v>78</v>
      </c>
      <c r="H4199" s="13"/>
      <c r="I4199" t="s">
        <v>79</v>
      </c>
      <c r="J4199" s="13"/>
      <c r="K4199" s="112">
        <v>0.18</v>
      </c>
      <c r="L4199" s="113"/>
      <c r="M4199" s="23">
        <f>K4199*12*I4179</f>
        <v>2284.2000000000003</v>
      </c>
    </row>
    <row r="4200" spans="1:13" x14ac:dyDescent="0.25">
      <c r="A4200" s="12" t="s">
        <v>80</v>
      </c>
      <c r="H4200" s="13"/>
      <c r="I4200" t="s">
        <v>81</v>
      </c>
      <c r="J4200" s="13"/>
      <c r="K4200" s="112">
        <v>0.08</v>
      </c>
      <c r="L4200" s="113"/>
      <c r="M4200" s="23">
        <f>K4200*12*I4179</f>
        <v>1015.1999999999999</v>
      </c>
    </row>
    <row r="4201" spans="1:13" x14ac:dyDescent="0.25">
      <c r="A4201" s="12" t="s">
        <v>82</v>
      </c>
      <c r="H4201" s="13"/>
      <c r="J4201" s="13"/>
      <c r="L4201" s="13"/>
      <c r="M4201" s="23"/>
    </row>
    <row r="4202" spans="1:13" x14ac:dyDescent="0.25">
      <c r="A4202" s="12" t="s">
        <v>83</v>
      </c>
      <c r="H4202" s="13"/>
      <c r="I4202" t="s">
        <v>84</v>
      </c>
      <c r="J4202" s="13"/>
      <c r="K4202" s="112">
        <v>0.04</v>
      </c>
      <c r="L4202" s="113"/>
      <c r="M4202" s="23">
        <f>K4202*12*I4179</f>
        <v>507.59999999999997</v>
      </c>
    </row>
    <row r="4203" spans="1:13" x14ac:dyDescent="0.25">
      <c r="A4203" s="114" t="s">
        <v>85</v>
      </c>
      <c r="B4203" s="115"/>
      <c r="C4203" s="115"/>
      <c r="D4203" s="115"/>
      <c r="E4203" s="115"/>
      <c r="F4203" s="115"/>
      <c r="G4203" s="115"/>
      <c r="H4203" s="116"/>
      <c r="J4203" s="13"/>
      <c r="K4203" s="108">
        <f>K4204+K4205+K4206</f>
        <v>0.78</v>
      </c>
      <c r="L4203" s="109"/>
      <c r="M4203" s="46">
        <f>M4204+M4205+M4206</f>
        <v>9898.2000000000007</v>
      </c>
    </row>
    <row r="4204" spans="1:13" x14ac:dyDescent="0.25">
      <c r="A4204" s="12" t="s">
        <v>86</v>
      </c>
      <c r="H4204" s="13"/>
      <c r="I4204" t="s">
        <v>81</v>
      </c>
      <c r="J4204" s="13"/>
      <c r="K4204" s="112">
        <v>0.28000000000000003</v>
      </c>
      <c r="L4204" s="113"/>
      <c r="M4204" s="23">
        <f>K4204*12*I4179</f>
        <v>3553.2000000000003</v>
      </c>
    </row>
    <row r="4205" spans="1:13" x14ac:dyDescent="0.25">
      <c r="A4205" s="12" t="s">
        <v>87</v>
      </c>
      <c r="H4205" s="13"/>
      <c r="I4205" t="s">
        <v>35</v>
      </c>
      <c r="J4205" s="13"/>
      <c r="K4205" s="112">
        <v>0.46</v>
      </c>
      <c r="L4205" s="113"/>
      <c r="M4205" s="23">
        <f>K4205*12*I4179</f>
        <v>5837.4000000000005</v>
      </c>
    </row>
    <row r="4206" spans="1:13" x14ac:dyDescent="0.25">
      <c r="A4206" s="12" t="s">
        <v>88</v>
      </c>
      <c r="H4206" s="13"/>
      <c r="I4206" t="s">
        <v>81</v>
      </c>
      <c r="J4206" s="13"/>
      <c r="K4206" s="138">
        <v>0.04</v>
      </c>
      <c r="L4206" s="139"/>
      <c r="M4206" s="21">
        <f>K4206*12*I4179</f>
        <v>507.59999999999997</v>
      </c>
    </row>
    <row r="4207" spans="1:13" ht="15.75" x14ac:dyDescent="0.25">
      <c r="A4207" s="85" t="s">
        <v>36</v>
      </c>
      <c r="B4207" s="86"/>
      <c r="C4207" s="86"/>
      <c r="D4207" s="86"/>
      <c r="E4207" s="86"/>
      <c r="F4207" s="86"/>
      <c r="G4207" s="86"/>
      <c r="H4207" s="87"/>
      <c r="I4207" s="34"/>
      <c r="J4207" s="32"/>
      <c r="K4207" s="88">
        <f>K4208+K4209+K4211+K4213+K4214</f>
        <v>2.13</v>
      </c>
      <c r="L4207" s="89"/>
      <c r="M4207" s="35">
        <f>M4208+M4209+M4211+M4213+M4214</f>
        <v>27029.700000000004</v>
      </c>
    </row>
    <row r="4208" spans="1:13" x14ac:dyDescent="0.25">
      <c r="A4208" s="36" t="s">
        <v>89</v>
      </c>
      <c r="B4208" s="37"/>
      <c r="C4208" s="38"/>
      <c r="D4208" s="38"/>
      <c r="E4208" s="38"/>
      <c r="F4208" s="38"/>
      <c r="G4208" s="38"/>
      <c r="H4208" s="13"/>
      <c r="I4208" s="95" t="s">
        <v>38</v>
      </c>
      <c r="J4208" s="96"/>
      <c r="K4208" s="117">
        <v>0.56999999999999995</v>
      </c>
      <c r="L4208" s="118"/>
      <c r="M4208" s="23">
        <f>K4208*12*I4179</f>
        <v>7233.3</v>
      </c>
    </row>
    <row r="4209" spans="1:13" x14ac:dyDescent="0.25">
      <c r="A4209" s="36" t="s">
        <v>39</v>
      </c>
      <c r="B4209" s="37"/>
      <c r="C4209" s="38"/>
      <c r="D4209" s="38"/>
      <c r="E4209" s="38"/>
      <c r="F4209" s="38"/>
      <c r="G4209" s="38"/>
      <c r="H4209" s="13"/>
      <c r="I4209" s="95" t="s">
        <v>90</v>
      </c>
      <c r="J4209" s="96"/>
      <c r="K4209" s="97">
        <v>1.35</v>
      </c>
      <c r="L4209" s="98"/>
      <c r="M4209" s="23">
        <f>K4209*12*I4179</f>
        <v>17131.500000000004</v>
      </c>
    </row>
    <row r="4210" spans="1:13" x14ac:dyDescent="0.25">
      <c r="A4210" s="36" t="s">
        <v>41</v>
      </c>
      <c r="B4210" s="37"/>
      <c r="C4210" s="38"/>
      <c r="D4210" s="38"/>
      <c r="E4210" s="38"/>
      <c r="F4210" s="38"/>
      <c r="G4210" s="38"/>
      <c r="H4210" s="13"/>
      <c r="I4210" s="39"/>
      <c r="J4210" s="15"/>
      <c r="K4210" s="40"/>
      <c r="L4210" s="41"/>
      <c r="M4210" s="23"/>
    </row>
    <row r="4211" spans="1:13" x14ac:dyDescent="0.25">
      <c r="A4211" s="36" t="s">
        <v>42</v>
      </c>
      <c r="B4211" s="37"/>
      <c r="C4211" s="38"/>
      <c r="D4211" s="38"/>
      <c r="E4211" s="38"/>
      <c r="F4211" s="38"/>
      <c r="G4211" s="38"/>
      <c r="H4211" s="13"/>
      <c r="I4211" s="95" t="s">
        <v>43</v>
      </c>
      <c r="J4211" s="96"/>
      <c r="K4211" s="97">
        <v>0.09</v>
      </c>
      <c r="L4211" s="98"/>
      <c r="M4211" s="23">
        <f>K4211*12*I4179</f>
        <v>1142.1000000000001</v>
      </c>
    </row>
    <row r="4212" spans="1:13" x14ac:dyDescent="0.25">
      <c r="A4212" s="36" t="s">
        <v>44</v>
      </c>
      <c r="B4212" s="37"/>
      <c r="C4212" s="38"/>
      <c r="D4212" s="38"/>
      <c r="E4212" s="38"/>
      <c r="F4212" s="38"/>
      <c r="G4212" s="38"/>
      <c r="H4212" s="13"/>
      <c r="I4212" s="39"/>
      <c r="J4212" s="15"/>
      <c r="K4212" s="40"/>
      <c r="L4212" s="41"/>
      <c r="M4212" s="23"/>
    </row>
    <row r="4213" spans="1:13" x14ac:dyDescent="0.25">
      <c r="A4213" s="36" t="s">
        <v>45</v>
      </c>
      <c r="B4213" s="37"/>
      <c r="C4213" s="38"/>
      <c r="D4213" s="38"/>
      <c r="E4213" s="38"/>
      <c r="F4213" s="38"/>
      <c r="G4213" s="38"/>
      <c r="H4213" s="13"/>
      <c r="I4213" s="95" t="s">
        <v>43</v>
      </c>
      <c r="J4213" s="96"/>
      <c r="K4213" s="97">
        <v>0.06</v>
      </c>
      <c r="L4213" s="98"/>
      <c r="M4213" s="23">
        <f>K4213*12*I4179</f>
        <v>761.4</v>
      </c>
    </row>
    <row r="4214" spans="1:13" x14ac:dyDescent="0.25">
      <c r="A4214" s="42" t="s">
        <v>112</v>
      </c>
      <c r="B4214" s="37"/>
      <c r="C4214" s="38"/>
      <c r="D4214" s="38"/>
      <c r="E4214" s="38"/>
      <c r="F4214" s="38"/>
      <c r="G4214" s="38"/>
      <c r="H4214" s="13"/>
      <c r="I4214" s="95" t="s">
        <v>46</v>
      </c>
      <c r="J4214" s="96"/>
      <c r="K4214" s="99">
        <v>0.06</v>
      </c>
      <c r="L4214" s="100"/>
      <c r="M4214" s="21">
        <f>K4214*12*I4179</f>
        <v>761.4</v>
      </c>
    </row>
    <row r="4215" spans="1:13" ht="15.75" x14ac:dyDescent="0.25">
      <c r="A4215" s="85" t="s">
        <v>50</v>
      </c>
      <c r="B4215" s="86"/>
      <c r="C4215" s="86"/>
      <c r="D4215" s="86"/>
      <c r="E4215" s="86"/>
      <c r="F4215" s="86"/>
      <c r="G4215" s="86"/>
      <c r="H4215" s="87"/>
      <c r="I4215" s="34"/>
      <c r="J4215" s="32"/>
      <c r="K4215" s="101">
        <v>5.67</v>
      </c>
      <c r="L4215" s="102"/>
      <c r="M4215" s="35">
        <f>K4215*12*I4179</f>
        <v>71952.299999999988</v>
      </c>
    </row>
    <row r="4216" spans="1:13" x14ac:dyDescent="0.25">
      <c r="A4216" s="90" t="s">
        <v>59</v>
      </c>
      <c r="B4216" s="91"/>
      <c r="C4216" s="91"/>
      <c r="D4216" s="91"/>
      <c r="E4216" s="91"/>
      <c r="F4216" s="91"/>
      <c r="G4216" s="91"/>
      <c r="H4216" s="92"/>
      <c r="J4216" s="47"/>
      <c r="K4216" s="88">
        <f>K4185+K4189+K4192+K4195+K4196+K4215+K4207</f>
        <v>21.84</v>
      </c>
      <c r="L4216" s="89"/>
      <c r="M4216" s="21">
        <f>M4179+M4192+M4195+M4196+M4207+M4215</f>
        <v>277149.59999999998</v>
      </c>
    </row>
    <row r="4217" spans="1:13" x14ac:dyDescent="0.25">
      <c r="A4217" s="90" t="s">
        <v>60</v>
      </c>
      <c r="B4217" s="91"/>
      <c r="C4217" s="91"/>
      <c r="D4217" s="91"/>
      <c r="E4217" s="91"/>
      <c r="F4217" s="91"/>
      <c r="G4217" s="91"/>
      <c r="H4217" s="92"/>
      <c r="I4217" s="34"/>
      <c r="J4217" s="48"/>
      <c r="K4217" s="110">
        <v>14.43</v>
      </c>
      <c r="L4217" s="111"/>
      <c r="M4217" s="21">
        <f>K4217*12*I4179</f>
        <v>183116.69999999998</v>
      </c>
    </row>
    <row r="4218" spans="1:13" ht="15.75" x14ac:dyDescent="0.25">
      <c r="A4218" s="85" t="s">
        <v>61</v>
      </c>
      <c r="B4218" s="86"/>
      <c r="C4218" s="86"/>
      <c r="D4218" s="86"/>
      <c r="E4218" s="86"/>
      <c r="F4218" s="86"/>
      <c r="G4218" s="86"/>
      <c r="H4218" s="87"/>
      <c r="I4218" s="34"/>
      <c r="J4218" s="32"/>
      <c r="K4218" s="88">
        <v>3.45</v>
      </c>
      <c r="L4218" s="89"/>
      <c r="M4218" s="21">
        <f>K4218*12*I4179</f>
        <v>43780.500000000007</v>
      </c>
    </row>
    <row r="4219" spans="1:13" ht="15.75" x14ac:dyDescent="0.25">
      <c r="A4219" s="85" t="s">
        <v>62</v>
      </c>
      <c r="B4219" s="86"/>
      <c r="C4219" s="86"/>
      <c r="D4219" s="86"/>
      <c r="E4219" s="86"/>
      <c r="F4219" s="86"/>
      <c r="G4219" s="86"/>
      <c r="H4219" s="87"/>
      <c r="I4219" s="34"/>
      <c r="J4219" s="32"/>
      <c r="K4219" s="88">
        <v>0.81</v>
      </c>
      <c r="L4219" s="89"/>
      <c r="M4219" s="21">
        <f>K4219*12*I4179</f>
        <v>10278.900000000001</v>
      </c>
    </row>
    <row r="4220" spans="1:13" x14ac:dyDescent="0.25">
      <c r="A4220" s="90" t="s">
        <v>92</v>
      </c>
      <c r="B4220" s="91"/>
      <c r="C4220" s="91"/>
      <c r="D4220" s="91"/>
      <c r="E4220" s="91"/>
      <c r="F4220" s="91"/>
      <c r="G4220" s="91"/>
      <c r="H4220" s="92"/>
      <c r="I4220" s="34"/>
      <c r="J4220" s="32"/>
      <c r="K4220" s="93">
        <v>1.32</v>
      </c>
      <c r="L4220" s="94"/>
      <c r="M4220" s="21">
        <f>K4220*12*I4179</f>
        <v>16750.8</v>
      </c>
    </row>
    <row r="4221" spans="1:13" x14ac:dyDescent="0.25">
      <c r="A4221" s="54" t="s">
        <v>109</v>
      </c>
      <c r="B4221" s="55"/>
      <c r="C4221" s="55"/>
      <c r="D4221" s="55"/>
      <c r="E4221" s="55"/>
      <c r="F4221" s="55"/>
      <c r="G4221" s="55"/>
      <c r="H4221" s="56"/>
      <c r="I4221" s="34"/>
      <c r="J4221" s="32"/>
      <c r="K4221" s="88">
        <v>0</v>
      </c>
      <c r="L4221" s="89"/>
      <c r="M4221" s="21">
        <f>K4221*I4179*12</f>
        <v>0</v>
      </c>
    </row>
    <row r="4222" spans="1:13" ht="15.75" x14ac:dyDescent="0.25">
      <c r="A4222" s="49" t="s">
        <v>107</v>
      </c>
      <c r="B4222" s="50"/>
      <c r="C4222" s="50"/>
      <c r="D4222" s="50"/>
      <c r="E4222" s="50"/>
      <c r="F4222" s="50"/>
      <c r="G4222" s="50"/>
      <c r="H4222" s="51"/>
      <c r="I4222" s="34"/>
      <c r="J4222" s="32"/>
      <c r="K4222" s="88">
        <v>0</v>
      </c>
      <c r="L4222" s="89"/>
      <c r="M4222" s="21">
        <v>0</v>
      </c>
    </row>
    <row r="4223" spans="1:13" ht="15.75" x14ac:dyDescent="0.25">
      <c r="A4223" s="49" t="s">
        <v>63</v>
      </c>
      <c r="B4223" s="50"/>
      <c r="C4223" s="50"/>
      <c r="D4223" s="50"/>
      <c r="E4223" s="50"/>
      <c r="F4223" s="50"/>
      <c r="G4223" s="50"/>
      <c r="H4223" s="51"/>
      <c r="I4223" s="34"/>
      <c r="J4223" s="32"/>
      <c r="K4223" s="88">
        <v>0.06</v>
      </c>
      <c r="L4223" s="89"/>
      <c r="M4223" s="21">
        <f>K4223*12*I4179</f>
        <v>761.4</v>
      </c>
    </row>
    <row r="4224" spans="1:13" ht="15.75" x14ac:dyDescent="0.25">
      <c r="A4224" s="49" t="s">
        <v>64</v>
      </c>
      <c r="B4224" s="50"/>
      <c r="C4224" s="50"/>
      <c r="D4224" s="50"/>
      <c r="E4224" s="50"/>
      <c r="F4224" s="50"/>
      <c r="G4224" s="50"/>
      <c r="H4224" s="51"/>
      <c r="I4224" s="34"/>
      <c r="J4224" s="32"/>
      <c r="K4224" s="88">
        <v>0.93</v>
      </c>
      <c r="L4224" s="89"/>
      <c r="M4224" s="21">
        <f>K4224*12*I4179</f>
        <v>11801.7</v>
      </c>
    </row>
    <row r="4225" spans="1:13" x14ac:dyDescent="0.25">
      <c r="A4225" s="90" t="s">
        <v>65</v>
      </c>
      <c r="B4225" s="91"/>
      <c r="C4225" s="91"/>
      <c r="D4225" s="91"/>
      <c r="E4225" s="91"/>
      <c r="F4225" s="91"/>
      <c r="G4225" s="91"/>
      <c r="H4225" s="92"/>
      <c r="I4225" s="34"/>
      <c r="J4225" s="48"/>
      <c r="K4225" s="88">
        <f>K4216+K4218+K4219+K4220+K4217+K4221+K4222+K4223+K4224</f>
        <v>42.839999999999996</v>
      </c>
      <c r="L4225" s="89"/>
      <c r="M4225" s="21">
        <f>M4216+M4217+M4218+M4219+M4220+M4221+M4222+M4223+M4224</f>
        <v>543639.6</v>
      </c>
    </row>
    <row r="4226" spans="1:13" x14ac:dyDescent="0.25">
      <c r="M4226" s="5"/>
    </row>
    <row r="4227" spans="1:13" x14ac:dyDescent="0.25">
      <c r="A4227" s="119" t="s">
        <v>0</v>
      </c>
      <c r="B4227" s="119"/>
      <c r="C4227" s="119"/>
      <c r="D4227" s="119"/>
      <c r="E4227" s="119"/>
      <c r="F4227" s="119"/>
      <c r="G4227" s="119"/>
      <c r="H4227" s="119"/>
      <c r="I4227" s="119"/>
      <c r="J4227" s="119"/>
      <c r="K4227" s="119"/>
      <c r="L4227" s="119"/>
      <c r="M4227" s="5"/>
    </row>
    <row r="4228" spans="1:13" x14ac:dyDescent="0.25">
      <c r="A4228" s="120" t="s">
        <v>1</v>
      </c>
      <c r="B4228" s="120"/>
      <c r="C4228" s="120"/>
      <c r="D4228" s="120"/>
      <c r="E4228" s="120"/>
      <c r="F4228" s="120"/>
      <c r="G4228" s="120"/>
      <c r="H4228" s="120"/>
      <c r="I4228" s="120"/>
      <c r="J4228" s="120"/>
      <c r="K4228" s="120"/>
      <c r="L4228" s="120"/>
      <c r="M4228" s="120"/>
    </row>
    <row r="4229" spans="1:13" x14ac:dyDescent="0.25">
      <c r="A4229" s="121" t="s">
        <v>185</v>
      </c>
      <c r="B4229" s="121"/>
      <c r="C4229" s="121"/>
      <c r="D4229" s="121"/>
      <c r="E4229" s="121"/>
      <c r="F4229" s="121"/>
      <c r="G4229" s="121"/>
      <c r="H4229" s="121"/>
      <c r="I4229" s="121"/>
      <c r="J4229" s="121"/>
      <c r="K4229" s="121"/>
      <c r="L4229" s="121"/>
      <c r="M4229" s="121"/>
    </row>
    <row r="4230" spans="1:13" x14ac:dyDescent="0.25">
      <c r="A4230" s="6"/>
      <c r="B4230" s="7"/>
      <c r="C4230" s="7" t="s">
        <v>3</v>
      </c>
      <c r="D4230" s="7"/>
      <c r="E4230" s="7"/>
      <c r="F4230" s="7"/>
      <c r="G4230" s="7"/>
      <c r="H4230" s="8"/>
      <c r="I4230" s="7" t="s">
        <v>4</v>
      </c>
      <c r="J4230" s="8"/>
      <c r="K4230" s="9" t="s">
        <v>5</v>
      </c>
      <c r="L4230" s="10"/>
      <c r="M4230" s="11"/>
    </row>
    <row r="4231" spans="1:13" x14ac:dyDescent="0.25">
      <c r="A4231" s="12"/>
      <c r="B4231" s="2"/>
      <c r="C4231" s="2"/>
      <c r="D4231" s="2"/>
      <c r="E4231" s="2"/>
      <c r="F4231" s="2"/>
      <c r="G4231" s="2"/>
      <c r="H4231" s="13"/>
      <c r="I4231" s="2"/>
      <c r="J4231" s="13"/>
      <c r="K4231" s="14" t="s">
        <v>7</v>
      </c>
      <c r="L4231" s="15"/>
      <c r="M4231" s="16" t="s">
        <v>8</v>
      </c>
    </row>
    <row r="4232" spans="1:13" x14ac:dyDescent="0.25">
      <c r="A4232" s="17"/>
      <c r="B4232" s="18"/>
      <c r="C4232" s="18"/>
      <c r="D4232" s="18"/>
      <c r="E4232" s="18"/>
      <c r="F4232" s="18"/>
      <c r="G4232" s="18"/>
      <c r="H4232" s="19"/>
      <c r="I4232" s="122" t="s">
        <v>9</v>
      </c>
      <c r="J4232" s="123"/>
      <c r="K4232" s="18" t="s">
        <v>10</v>
      </c>
      <c r="L4232" s="19"/>
      <c r="M4232" s="20" t="s">
        <v>11</v>
      </c>
    </row>
    <row r="4233" spans="1:13" x14ac:dyDescent="0.25">
      <c r="A4233" s="90"/>
      <c r="B4233" s="91"/>
      <c r="C4233" s="91"/>
      <c r="D4233" s="91"/>
      <c r="E4233" s="91"/>
      <c r="F4233" s="91"/>
      <c r="G4233" s="91"/>
      <c r="H4233" s="92"/>
      <c r="I4233" s="124">
        <v>961.9</v>
      </c>
      <c r="J4233" s="125"/>
      <c r="K4233" s="126">
        <f>K4239+K4243</f>
        <v>8.98</v>
      </c>
      <c r="L4233" s="145"/>
      <c r="M4233" s="21">
        <f>M4239+M4243</f>
        <v>103654.34399999998</v>
      </c>
    </row>
    <row r="4234" spans="1:13" x14ac:dyDescent="0.25">
      <c r="A4234" s="22" t="s">
        <v>13</v>
      </c>
      <c r="F4234" s="2"/>
      <c r="H4234" s="13"/>
      <c r="J4234" s="13"/>
      <c r="L4234" s="13"/>
      <c r="M4234" s="23"/>
    </row>
    <row r="4235" spans="1:13" x14ac:dyDescent="0.25">
      <c r="A4235" s="22" t="s">
        <v>14</v>
      </c>
      <c r="F4235" s="2"/>
      <c r="H4235" s="13"/>
      <c r="J4235" s="13"/>
      <c r="L4235" s="13"/>
      <c r="M4235" s="23"/>
    </row>
    <row r="4236" spans="1:13" x14ac:dyDescent="0.25">
      <c r="A4236" s="24" t="s">
        <v>15</v>
      </c>
      <c r="B4236" s="25"/>
      <c r="C4236" s="25"/>
      <c r="D4236" s="25"/>
      <c r="E4236" s="25"/>
      <c r="F4236" s="26"/>
      <c r="G4236" s="25"/>
      <c r="H4236" s="27"/>
      <c r="J4236" s="13"/>
      <c r="L4236" s="13"/>
      <c r="M4236" s="23"/>
    </row>
    <row r="4237" spans="1:13" x14ac:dyDescent="0.25">
      <c r="A4237" s="24" t="s">
        <v>16</v>
      </c>
      <c r="B4237" s="25"/>
      <c r="C4237" s="25"/>
      <c r="D4237" s="25"/>
      <c r="E4237" s="25"/>
      <c r="F4237" s="26"/>
      <c r="G4237" s="25"/>
      <c r="H4237" s="27"/>
      <c r="J4237" s="13"/>
      <c r="L4237" s="13"/>
      <c r="M4237" s="23"/>
    </row>
    <row r="4238" spans="1:13" x14ac:dyDescent="0.25">
      <c r="A4238" s="24" t="s">
        <v>68</v>
      </c>
      <c r="B4238" s="25"/>
      <c r="C4238" s="25"/>
      <c r="D4238" s="25"/>
      <c r="E4238" s="25"/>
      <c r="F4238" s="26"/>
      <c r="G4238" s="25"/>
      <c r="H4238" s="27"/>
      <c r="J4238" s="13"/>
      <c r="L4238" s="13"/>
      <c r="M4238" s="23"/>
    </row>
    <row r="4239" spans="1:13" x14ac:dyDescent="0.25">
      <c r="B4239" s="25"/>
      <c r="C4239" s="25"/>
      <c r="D4239" s="25"/>
      <c r="E4239" s="25"/>
      <c r="F4239" s="26"/>
      <c r="G4239" s="25"/>
      <c r="H4239" s="27"/>
      <c r="J4239" s="13"/>
      <c r="K4239" s="112">
        <v>4.93</v>
      </c>
      <c r="L4239" s="113"/>
      <c r="M4239" s="23">
        <f>K4239*I4233*12</f>
        <v>56906.003999999994</v>
      </c>
    </row>
    <row r="4240" spans="1:13" x14ac:dyDescent="0.25">
      <c r="A4240" s="22" t="s">
        <v>22</v>
      </c>
      <c r="B4240" s="25"/>
      <c r="C4240" s="25"/>
      <c r="D4240" s="25"/>
      <c r="E4240" s="25"/>
      <c r="F4240" s="26"/>
      <c r="G4240" s="25"/>
      <c r="H4240" s="27"/>
      <c r="J4240" s="13"/>
      <c r="L4240" s="13"/>
      <c r="M4240" s="23"/>
    </row>
    <row r="4241" spans="1:13" x14ac:dyDescent="0.25">
      <c r="A4241" s="24" t="s">
        <v>23</v>
      </c>
      <c r="B4241" s="25"/>
      <c r="C4241" s="25"/>
      <c r="D4241" s="25"/>
      <c r="E4241" s="25"/>
      <c r="F4241" s="26"/>
      <c r="G4241" s="25"/>
      <c r="H4241" s="27"/>
      <c r="J4241" s="13"/>
      <c r="L4241" s="13"/>
      <c r="M4241" s="23"/>
    </row>
    <row r="4242" spans="1:13" x14ac:dyDescent="0.25">
      <c r="A4242" s="24" t="s">
        <v>69</v>
      </c>
      <c r="B4242" s="25"/>
      <c r="C4242" s="25"/>
      <c r="D4242" s="25"/>
      <c r="E4242" s="25"/>
      <c r="F4242" s="26"/>
      <c r="G4242" s="25"/>
      <c r="H4242" s="27"/>
      <c r="J4242" s="13"/>
      <c r="L4242" s="13"/>
      <c r="M4242" s="23"/>
    </row>
    <row r="4243" spans="1:13" x14ac:dyDescent="0.25">
      <c r="A4243" s="24"/>
      <c r="B4243" s="25"/>
      <c r="C4243" s="25"/>
      <c r="D4243" s="25"/>
      <c r="E4243" s="25"/>
      <c r="F4243" s="26"/>
      <c r="G4243" s="25"/>
      <c r="H4243" s="27"/>
      <c r="I4243" s="17"/>
      <c r="J4243" s="19"/>
      <c r="K4243" s="138">
        <v>4.05</v>
      </c>
      <c r="L4243" s="139"/>
      <c r="M4243" s="21">
        <f>K4243*I4233*12</f>
        <v>46748.34</v>
      </c>
    </row>
    <row r="4244" spans="1:13" x14ac:dyDescent="0.25">
      <c r="A4244" s="128" t="s">
        <v>28</v>
      </c>
      <c r="B4244" s="129"/>
      <c r="C4244" s="129"/>
      <c r="D4244" s="129"/>
      <c r="E4244" s="129"/>
      <c r="F4244" s="129"/>
      <c r="G4244" s="129"/>
      <c r="H4244" s="130"/>
      <c r="I4244" s="2" t="s">
        <v>29</v>
      </c>
      <c r="J4244" s="13"/>
      <c r="K4244" s="2"/>
      <c r="L4244" s="13"/>
      <c r="M4244" s="23"/>
    </row>
    <row r="4245" spans="1:13" x14ac:dyDescent="0.25">
      <c r="A4245" s="12"/>
      <c r="B4245" s="2"/>
      <c r="C4245" s="2"/>
      <c r="D4245" s="2"/>
      <c r="E4245" s="2"/>
      <c r="F4245" s="2"/>
      <c r="G4245" s="2"/>
      <c r="H4245" s="13"/>
      <c r="I4245" s="2" t="s">
        <v>30</v>
      </c>
      <c r="J4245" s="13"/>
      <c r="K4245" s="2"/>
      <c r="L4245" s="13"/>
      <c r="M4245" s="23"/>
    </row>
    <row r="4246" spans="1:13" x14ac:dyDescent="0.25">
      <c r="A4246" s="12"/>
      <c r="B4246" s="2"/>
      <c r="C4246" s="2"/>
      <c r="D4246" s="2"/>
      <c r="E4246" s="2"/>
      <c r="F4246" s="2"/>
      <c r="G4246" s="2"/>
      <c r="H4246" s="13"/>
      <c r="I4246" s="2" t="s">
        <v>31</v>
      </c>
      <c r="J4246" s="13"/>
      <c r="K4246" s="108">
        <v>1.1200000000000001</v>
      </c>
      <c r="L4246" s="109"/>
      <c r="M4246" s="23">
        <f>K4246*12*I4233</f>
        <v>12927.936000000002</v>
      </c>
    </row>
    <row r="4247" spans="1:13" x14ac:dyDescent="0.25">
      <c r="A4247" s="12"/>
      <c r="B4247" s="2"/>
      <c r="C4247" s="2"/>
      <c r="D4247" s="2"/>
      <c r="E4247" s="2"/>
      <c r="F4247" s="2"/>
      <c r="G4247" s="2"/>
      <c r="H4247" s="13"/>
      <c r="I4247" s="2" t="s">
        <v>32</v>
      </c>
      <c r="J4247" s="13"/>
      <c r="K4247" s="2"/>
      <c r="L4247" s="13"/>
      <c r="M4247" s="23"/>
    </row>
    <row r="4248" spans="1:13" x14ac:dyDescent="0.25">
      <c r="A4248" s="17"/>
      <c r="B4248" s="18"/>
      <c r="C4248" s="18"/>
      <c r="D4248" s="18"/>
      <c r="E4248" s="18"/>
      <c r="F4248" s="18"/>
      <c r="G4248" s="18"/>
      <c r="H4248" s="19"/>
      <c r="I4248" s="18" t="s">
        <v>33</v>
      </c>
      <c r="J4248" s="19"/>
      <c r="K4248" s="18"/>
      <c r="L4248" s="19"/>
      <c r="M4248" s="21"/>
    </row>
    <row r="4249" spans="1:13" x14ac:dyDescent="0.25">
      <c r="A4249" s="90" t="s">
        <v>34</v>
      </c>
      <c r="B4249" s="91"/>
      <c r="C4249" s="91"/>
      <c r="D4249" s="91"/>
      <c r="E4249" s="91"/>
      <c r="F4249" s="91"/>
      <c r="G4249" s="91"/>
      <c r="H4249" s="92"/>
      <c r="I4249" s="31" t="s">
        <v>46</v>
      </c>
      <c r="J4249" s="32"/>
      <c r="K4249" s="88">
        <v>1.56</v>
      </c>
      <c r="L4249" s="89"/>
      <c r="M4249" s="33">
        <f>K4249*12*I4233</f>
        <v>18006.768</v>
      </c>
    </row>
    <row r="4250" spans="1:13" x14ac:dyDescent="0.25">
      <c r="A4250" s="131" t="s">
        <v>74</v>
      </c>
      <c r="B4250" s="132"/>
      <c r="C4250" s="132"/>
      <c r="D4250" s="132"/>
      <c r="E4250" s="132"/>
      <c r="F4250" s="132"/>
      <c r="G4250" s="132"/>
      <c r="H4250" s="133"/>
      <c r="I4250" s="52"/>
      <c r="J4250" s="13"/>
      <c r="K4250" s="149">
        <f>K4251+K4257</f>
        <v>1.8900000000000001</v>
      </c>
      <c r="L4250" s="150"/>
      <c r="M4250" s="53">
        <f>M4251+M4257</f>
        <v>21815.892</v>
      </c>
    </row>
    <row r="4251" spans="1:13" x14ac:dyDescent="0.25">
      <c r="A4251" s="114" t="s">
        <v>75</v>
      </c>
      <c r="B4251" s="115"/>
      <c r="C4251" s="115"/>
      <c r="D4251" s="115"/>
      <c r="E4251" s="115"/>
      <c r="F4251" s="115"/>
      <c r="G4251" s="115"/>
      <c r="H4251" s="116"/>
      <c r="J4251" s="13"/>
      <c r="K4251" s="108">
        <f>K4252+K4253+K4254+K4256</f>
        <v>1.1100000000000001</v>
      </c>
      <c r="L4251" s="109"/>
      <c r="M4251" s="46">
        <f>M4252+M4253+M4254+M4256</f>
        <v>12812.507999999998</v>
      </c>
    </row>
    <row r="4252" spans="1:13" x14ac:dyDescent="0.25">
      <c r="A4252" s="12" t="s">
        <v>76</v>
      </c>
      <c r="H4252" s="13"/>
      <c r="I4252" t="s">
        <v>77</v>
      </c>
      <c r="J4252" s="13"/>
      <c r="K4252" s="112">
        <v>0.81</v>
      </c>
      <c r="L4252" s="113"/>
      <c r="M4252" s="23">
        <f>K4252*12*I4233</f>
        <v>9349.6679999999997</v>
      </c>
    </row>
    <row r="4253" spans="1:13" x14ac:dyDescent="0.25">
      <c r="A4253" s="12" t="s">
        <v>78</v>
      </c>
      <c r="H4253" s="13"/>
      <c r="I4253" t="s">
        <v>79</v>
      </c>
      <c r="J4253" s="13"/>
      <c r="K4253" s="112">
        <v>0.18</v>
      </c>
      <c r="L4253" s="113"/>
      <c r="M4253" s="23">
        <f>K4253*12*I4233</f>
        <v>2077.7040000000002</v>
      </c>
    </row>
    <row r="4254" spans="1:13" x14ac:dyDescent="0.25">
      <c r="A4254" s="12" t="s">
        <v>80</v>
      </c>
      <c r="H4254" s="13"/>
      <c r="I4254" t="s">
        <v>81</v>
      </c>
      <c r="J4254" s="13"/>
      <c r="K4254" s="112">
        <v>0.08</v>
      </c>
      <c r="L4254" s="113"/>
      <c r="M4254" s="23">
        <f>K4254*12*I4233</f>
        <v>923.42399999999998</v>
      </c>
    </row>
    <row r="4255" spans="1:13" x14ac:dyDescent="0.25">
      <c r="A4255" s="12" t="s">
        <v>82</v>
      </c>
      <c r="H4255" s="13"/>
      <c r="J4255" s="13"/>
      <c r="L4255" s="13"/>
      <c r="M4255" s="23"/>
    </row>
    <row r="4256" spans="1:13" x14ac:dyDescent="0.25">
      <c r="A4256" s="12" t="s">
        <v>83</v>
      </c>
      <c r="H4256" s="13"/>
      <c r="I4256" t="s">
        <v>84</v>
      </c>
      <c r="J4256" s="13"/>
      <c r="K4256" s="112">
        <v>0.04</v>
      </c>
      <c r="L4256" s="113"/>
      <c r="M4256" s="23">
        <f>K4256*12*I4233</f>
        <v>461.71199999999999</v>
      </c>
    </row>
    <row r="4257" spans="1:13" x14ac:dyDescent="0.25">
      <c r="A4257" s="114" t="s">
        <v>85</v>
      </c>
      <c r="B4257" s="115"/>
      <c r="C4257" s="115"/>
      <c r="D4257" s="115"/>
      <c r="E4257" s="115"/>
      <c r="F4257" s="115"/>
      <c r="G4257" s="115"/>
      <c r="H4257" s="116"/>
      <c r="J4257" s="13"/>
      <c r="K4257" s="108">
        <f>K4258+K4259+K4260</f>
        <v>0.78</v>
      </c>
      <c r="L4257" s="109"/>
      <c r="M4257" s="46">
        <f>M4258+M4259+M4260</f>
        <v>9003.384</v>
      </c>
    </row>
    <row r="4258" spans="1:13" x14ac:dyDescent="0.25">
      <c r="A4258" s="12" t="s">
        <v>86</v>
      </c>
      <c r="H4258" s="13"/>
      <c r="I4258" t="s">
        <v>81</v>
      </c>
      <c r="J4258" s="13"/>
      <c r="K4258" s="112">
        <v>0.28000000000000003</v>
      </c>
      <c r="L4258" s="113"/>
      <c r="M4258" s="23">
        <f>K4258*12*I4233</f>
        <v>3231.9840000000004</v>
      </c>
    </row>
    <row r="4259" spans="1:13" x14ac:dyDescent="0.25">
      <c r="A4259" s="12" t="s">
        <v>87</v>
      </c>
      <c r="H4259" s="13"/>
      <c r="I4259" t="s">
        <v>35</v>
      </c>
      <c r="J4259" s="13"/>
      <c r="K4259" s="112">
        <v>0.46</v>
      </c>
      <c r="L4259" s="113"/>
      <c r="M4259" s="23">
        <f>K4259*12*I4233</f>
        <v>5309.6880000000001</v>
      </c>
    </row>
    <row r="4260" spans="1:13" x14ac:dyDescent="0.25">
      <c r="A4260" s="12" t="s">
        <v>88</v>
      </c>
      <c r="H4260" s="13"/>
      <c r="I4260" t="s">
        <v>81</v>
      </c>
      <c r="J4260" s="13"/>
      <c r="K4260" s="138">
        <v>0.04</v>
      </c>
      <c r="L4260" s="139"/>
      <c r="M4260" s="21">
        <f>K4260*12*I4233</f>
        <v>461.71199999999999</v>
      </c>
    </row>
    <row r="4261" spans="1:13" ht="15.75" x14ac:dyDescent="0.25">
      <c r="A4261" s="85" t="s">
        <v>36</v>
      </c>
      <c r="B4261" s="86"/>
      <c r="C4261" s="86"/>
      <c r="D4261" s="86"/>
      <c r="E4261" s="86"/>
      <c r="F4261" s="86"/>
      <c r="G4261" s="86"/>
      <c r="H4261" s="87"/>
      <c r="I4261" s="34"/>
      <c r="J4261" s="32"/>
      <c r="K4261" s="88">
        <f>K4262+K4263+K4265+K4267+K4268</f>
        <v>2.13</v>
      </c>
      <c r="L4261" s="89"/>
      <c r="M4261" s="35">
        <f>M4262+M4263+M4265+M4267+M4268</f>
        <v>24586.164000000001</v>
      </c>
    </row>
    <row r="4262" spans="1:13" x14ac:dyDescent="0.25">
      <c r="A4262" s="36" t="s">
        <v>89</v>
      </c>
      <c r="B4262" s="37"/>
      <c r="C4262" s="38"/>
      <c r="D4262" s="38"/>
      <c r="E4262" s="38"/>
      <c r="F4262" s="38"/>
      <c r="G4262" s="38"/>
      <c r="H4262" s="13"/>
      <c r="I4262" s="95" t="s">
        <v>38</v>
      </c>
      <c r="J4262" s="96"/>
      <c r="K4262" s="117">
        <v>0.56999999999999995</v>
      </c>
      <c r="L4262" s="118"/>
      <c r="M4262" s="23">
        <f>K4262*12*I4233</f>
        <v>6579.3959999999997</v>
      </c>
    </row>
    <row r="4263" spans="1:13" x14ac:dyDescent="0.25">
      <c r="A4263" s="36" t="s">
        <v>39</v>
      </c>
      <c r="B4263" s="37"/>
      <c r="C4263" s="38"/>
      <c r="D4263" s="38"/>
      <c r="E4263" s="38"/>
      <c r="F4263" s="38"/>
      <c r="G4263" s="38"/>
      <c r="H4263" s="13"/>
      <c r="I4263" s="95" t="s">
        <v>90</v>
      </c>
      <c r="J4263" s="96"/>
      <c r="K4263" s="97">
        <v>1.35</v>
      </c>
      <c r="L4263" s="98"/>
      <c r="M4263" s="23">
        <f>K4263*12*I4233</f>
        <v>15582.780000000002</v>
      </c>
    </row>
    <row r="4264" spans="1:13" x14ac:dyDescent="0.25">
      <c r="A4264" s="36" t="s">
        <v>41</v>
      </c>
      <c r="B4264" s="37"/>
      <c r="C4264" s="38"/>
      <c r="D4264" s="38"/>
      <c r="E4264" s="38"/>
      <c r="F4264" s="38"/>
      <c r="G4264" s="38"/>
      <c r="H4264" s="13"/>
      <c r="I4264" s="39"/>
      <c r="J4264" s="15"/>
      <c r="K4264" s="40"/>
      <c r="L4264" s="41"/>
      <c r="M4264" s="23"/>
    </row>
    <row r="4265" spans="1:13" x14ac:dyDescent="0.25">
      <c r="A4265" s="36" t="s">
        <v>42</v>
      </c>
      <c r="B4265" s="37"/>
      <c r="C4265" s="38"/>
      <c r="D4265" s="38"/>
      <c r="E4265" s="38"/>
      <c r="F4265" s="38"/>
      <c r="G4265" s="38"/>
      <c r="H4265" s="13"/>
      <c r="I4265" s="95" t="s">
        <v>43</v>
      </c>
      <c r="J4265" s="96"/>
      <c r="K4265" s="97">
        <v>0.09</v>
      </c>
      <c r="L4265" s="98"/>
      <c r="M4265" s="23">
        <f>K4265*12*I4233</f>
        <v>1038.8520000000001</v>
      </c>
    </row>
    <row r="4266" spans="1:13" x14ac:dyDescent="0.25">
      <c r="A4266" s="36" t="s">
        <v>44</v>
      </c>
      <c r="B4266" s="37"/>
      <c r="C4266" s="38"/>
      <c r="D4266" s="38"/>
      <c r="E4266" s="38"/>
      <c r="F4266" s="38"/>
      <c r="G4266" s="38"/>
      <c r="H4266" s="13"/>
      <c r="I4266" s="39"/>
      <c r="J4266" s="15"/>
      <c r="K4266" s="40"/>
      <c r="L4266" s="41"/>
      <c r="M4266" s="23"/>
    </row>
    <row r="4267" spans="1:13" x14ac:dyDescent="0.25">
      <c r="A4267" s="36" t="s">
        <v>45</v>
      </c>
      <c r="B4267" s="37"/>
      <c r="C4267" s="38"/>
      <c r="D4267" s="38"/>
      <c r="E4267" s="38"/>
      <c r="F4267" s="38"/>
      <c r="G4267" s="38"/>
      <c r="H4267" s="13"/>
      <c r="I4267" s="95" t="s">
        <v>43</v>
      </c>
      <c r="J4267" s="96"/>
      <c r="K4267" s="97">
        <v>0.06</v>
      </c>
      <c r="L4267" s="98"/>
      <c r="M4267" s="23">
        <f>K4267*12*I4233</f>
        <v>692.56799999999998</v>
      </c>
    </row>
    <row r="4268" spans="1:13" x14ac:dyDescent="0.25">
      <c r="A4268" s="42" t="s">
        <v>112</v>
      </c>
      <c r="B4268" s="37"/>
      <c r="C4268" s="38"/>
      <c r="D4268" s="38"/>
      <c r="E4268" s="38"/>
      <c r="F4268" s="38"/>
      <c r="G4268" s="38"/>
      <c r="H4268" s="13"/>
      <c r="I4268" s="95" t="s">
        <v>46</v>
      </c>
      <c r="J4268" s="96"/>
      <c r="K4268" s="99">
        <v>0.06</v>
      </c>
      <c r="L4268" s="100"/>
      <c r="M4268" s="21">
        <f>K4268*12*I4233</f>
        <v>692.56799999999998</v>
      </c>
    </row>
    <row r="4269" spans="1:13" ht="15.75" x14ac:dyDescent="0.25">
      <c r="A4269" s="85" t="s">
        <v>50</v>
      </c>
      <c r="B4269" s="86"/>
      <c r="C4269" s="86"/>
      <c r="D4269" s="86"/>
      <c r="E4269" s="86"/>
      <c r="F4269" s="86"/>
      <c r="G4269" s="86"/>
      <c r="H4269" s="87"/>
      <c r="I4269" s="34"/>
      <c r="J4269" s="32"/>
      <c r="K4269" s="101">
        <v>5.67</v>
      </c>
      <c r="L4269" s="102"/>
      <c r="M4269" s="35">
        <f>K4269*12*I4233</f>
        <v>65447.675999999992</v>
      </c>
    </row>
    <row r="4270" spans="1:13" x14ac:dyDescent="0.25">
      <c r="A4270" s="90" t="s">
        <v>59</v>
      </c>
      <c r="B4270" s="91"/>
      <c r="C4270" s="91"/>
      <c r="D4270" s="91"/>
      <c r="E4270" s="91"/>
      <c r="F4270" s="91"/>
      <c r="G4270" s="91"/>
      <c r="H4270" s="92"/>
      <c r="J4270" s="47"/>
      <c r="K4270" s="88">
        <f>K4239+K4243+K4246+K4249+K4250+K4269+K4261</f>
        <v>21.35</v>
      </c>
      <c r="L4270" s="89"/>
      <c r="M4270" s="21">
        <f>M4233+M4246+M4249+M4250+M4261+M4269</f>
        <v>246438.77999999997</v>
      </c>
    </row>
    <row r="4271" spans="1:13" x14ac:dyDescent="0.25">
      <c r="A4271" s="90" t="s">
        <v>60</v>
      </c>
      <c r="B4271" s="91"/>
      <c r="C4271" s="91"/>
      <c r="D4271" s="91"/>
      <c r="E4271" s="91"/>
      <c r="F4271" s="91"/>
      <c r="G4271" s="91"/>
      <c r="H4271" s="92"/>
      <c r="I4271" s="34"/>
      <c r="J4271" s="48"/>
      <c r="K4271" s="110">
        <v>18.66</v>
      </c>
      <c r="L4271" s="111"/>
      <c r="M4271" s="21">
        <f>K4271*12*I4233</f>
        <v>215388.64800000002</v>
      </c>
    </row>
    <row r="4272" spans="1:13" ht="15.75" x14ac:dyDescent="0.25">
      <c r="A4272" s="85" t="s">
        <v>61</v>
      </c>
      <c r="B4272" s="86"/>
      <c r="C4272" s="86"/>
      <c r="D4272" s="86"/>
      <c r="E4272" s="86"/>
      <c r="F4272" s="86"/>
      <c r="G4272" s="86"/>
      <c r="H4272" s="87"/>
      <c r="I4272" s="34"/>
      <c r="J4272" s="32"/>
      <c r="K4272" s="88">
        <v>3.45</v>
      </c>
      <c r="L4272" s="89"/>
      <c r="M4272" s="21">
        <f>K4272*12*I4233</f>
        <v>39822.660000000003</v>
      </c>
    </row>
    <row r="4273" spans="1:13" ht="15.75" x14ac:dyDescent="0.25">
      <c r="A4273" s="85" t="s">
        <v>62</v>
      </c>
      <c r="B4273" s="86"/>
      <c r="C4273" s="86"/>
      <c r="D4273" s="86"/>
      <c r="E4273" s="86"/>
      <c r="F4273" s="86"/>
      <c r="G4273" s="86"/>
      <c r="H4273" s="87"/>
      <c r="I4273" s="34"/>
      <c r="J4273" s="32"/>
      <c r="K4273" s="88">
        <v>0.81</v>
      </c>
      <c r="L4273" s="89"/>
      <c r="M4273" s="21">
        <f>K4273*12*I4233</f>
        <v>9349.6679999999997</v>
      </c>
    </row>
    <row r="4274" spans="1:13" x14ac:dyDescent="0.25">
      <c r="A4274" s="90" t="s">
        <v>92</v>
      </c>
      <c r="B4274" s="91"/>
      <c r="C4274" s="91"/>
      <c r="D4274" s="91"/>
      <c r="E4274" s="91"/>
      <c r="F4274" s="91"/>
      <c r="G4274" s="91"/>
      <c r="H4274" s="92"/>
      <c r="I4274" s="34"/>
      <c r="J4274" s="32"/>
      <c r="K4274" s="93">
        <v>1.32</v>
      </c>
      <c r="L4274" s="94"/>
      <c r="M4274" s="21">
        <f>K4274*12*I4233</f>
        <v>15236.495999999999</v>
      </c>
    </row>
    <row r="4275" spans="1:13" ht="15.75" x14ac:dyDescent="0.25">
      <c r="A4275" s="49" t="s">
        <v>107</v>
      </c>
      <c r="B4275" s="50"/>
      <c r="C4275" s="50"/>
      <c r="D4275" s="50"/>
      <c r="E4275" s="50"/>
      <c r="F4275" s="50"/>
      <c r="G4275" s="50"/>
      <c r="H4275" s="51"/>
      <c r="I4275" s="34"/>
      <c r="J4275" s="32"/>
      <c r="K4275" s="88">
        <v>0</v>
      </c>
      <c r="L4275" s="89"/>
      <c r="M4275" s="21">
        <v>0</v>
      </c>
    </row>
    <row r="4276" spans="1:13" ht="15.75" x14ac:dyDescent="0.25">
      <c r="A4276" s="49" t="s">
        <v>63</v>
      </c>
      <c r="B4276" s="50"/>
      <c r="C4276" s="50"/>
      <c r="D4276" s="50"/>
      <c r="E4276" s="50"/>
      <c r="F4276" s="50"/>
      <c r="G4276" s="50"/>
      <c r="H4276" s="51"/>
      <c r="I4276" s="34"/>
      <c r="J4276" s="32"/>
      <c r="K4276" s="88">
        <v>0.06</v>
      </c>
      <c r="L4276" s="89"/>
      <c r="M4276" s="21">
        <f>K4276*12*I4233</f>
        <v>692.56799999999998</v>
      </c>
    </row>
    <row r="4277" spans="1:13" ht="15.75" x14ac:dyDescent="0.25">
      <c r="A4277" s="49" t="s">
        <v>64</v>
      </c>
      <c r="B4277" s="50"/>
      <c r="C4277" s="50"/>
      <c r="D4277" s="50"/>
      <c r="E4277" s="50"/>
      <c r="F4277" s="50"/>
      <c r="G4277" s="50"/>
      <c r="H4277" s="51"/>
      <c r="I4277" s="34"/>
      <c r="J4277" s="32"/>
      <c r="K4277" s="88">
        <v>0.4</v>
      </c>
      <c r="L4277" s="89"/>
      <c r="M4277" s="21">
        <f>K4277*12*I4233</f>
        <v>4617.1200000000008</v>
      </c>
    </row>
    <row r="4278" spans="1:13" x14ac:dyDescent="0.25">
      <c r="A4278" s="90" t="s">
        <v>65</v>
      </c>
      <c r="B4278" s="91"/>
      <c r="C4278" s="91"/>
      <c r="D4278" s="91"/>
      <c r="E4278" s="91"/>
      <c r="F4278" s="91"/>
      <c r="G4278" s="91"/>
      <c r="H4278" s="92"/>
      <c r="I4278" s="34"/>
      <c r="J4278" s="48"/>
      <c r="K4278" s="88">
        <f>K4270+K4272+K4273+K4274+K4271+K4275+K4276+K4277</f>
        <v>46.050000000000004</v>
      </c>
      <c r="L4278" s="89"/>
      <c r="M4278" s="21">
        <f>M4270+M4271+M4272+M4273+M4274+M4275+M4276+M4277</f>
        <v>531545.93999999994</v>
      </c>
    </row>
    <row r="4279" spans="1:13" x14ac:dyDescent="0.25">
      <c r="M4279" s="5"/>
    </row>
    <row r="4280" spans="1:13" x14ac:dyDescent="0.25">
      <c r="A4280" s="119" t="s">
        <v>0</v>
      </c>
      <c r="B4280" s="119"/>
      <c r="C4280" s="119"/>
      <c r="D4280" s="119"/>
      <c r="E4280" s="119"/>
      <c r="F4280" s="119"/>
      <c r="G4280" s="119"/>
      <c r="H4280" s="119"/>
      <c r="I4280" s="119"/>
      <c r="J4280" s="119"/>
      <c r="K4280" s="119"/>
      <c r="L4280" s="119"/>
      <c r="M4280" s="5"/>
    </row>
    <row r="4281" spans="1:13" x14ac:dyDescent="0.25">
      <c r="A4281" s="120" t="s">
        <v>1</v>
      </c>
      <c r="B4281" s="120"/>
      <c r="C4281" s="120"/>
      <c r="D4281" s="120"/>
      <c r="E4281" s="120"/>
      <c r="F4281" s="120"/>
      <c r="G4281" s="120"/>
      <c r="H4281" s="120"/>
      <c r="I4281" s="120"/>
      <c r="J4281" s="120"/>
      <c r="K4281" s="120"/>
      <c r="L4281" s="120"/>
      <c r="M4281" s="120"/>
    </row>
    <row r="4282" spans="1:13" x14ac:dyDescent="0.25">
      <c r="A4282" s="121" t="s">
        <v>186</v>
      </c>
      <c r="B4282" s="121"/>
      <c r="C4282" s="121"/>
      <c r="D4282" s="121"/>
      <c r="E4282" s="121"/>
      <c r="F4282" s="121"/>
      <c r="G4282" s="121"/>
      <c r="H4282" s="121"/>
      <c r="I4282" s="121"/>
      <c r="J4282" s="121"/>
      <c r="K4282" s="121"/>
      <c r="L4282" s="121"/>
      <c r="M4282" s="121"/>
    </row>
    <row r="4283" spans="1:13" x14ac:dyDescent="0.25">
      <c r="A4283" s="6"/>
      <c r="B4283" s="7"/>
      <c r="C4283" s="7" t="s">
        <v>3</v>
      </c>
      <c r="D4283" s="7"/>
      <c r="E4283" s="7"/>
      <c r="F4283" s="7"/>
      <c r="G4283" s="7"/>
      <c r="H4283" s="8"/>
      <c r="I4283" s="7" t="s">
        <v>4</v>
      </c>
      <c r="J4283" s="8"/>
      <c r="K4283" s="9" t="s">
        <v>5</v>
      </c>
      <c r="L4283" s="10"/>
      <c r="M4283" s="11"/>
    </row>
    <row r="4284" spans="1:13" x14ac:dyDescent="0.25">
      <c r="A4284" s="12"/>
      <c r="B4284" s="2"/>
      <c r="C4284" s="2"/>
      <c r="D4284" s="2"/>
      <c r="E4284" s="2"/>
      <c r="F4284" s="2"/>
      <c r="G4284" s="2"/>
      <c r="H4284" s="13"/>
      <c r="I4284" s="2"/>
      <c r="J4284" s="13"/>
      <c r="K4284" s="14" t="s">
        <v>7</v>
      </c>
      <c r="L4284" s="15"/>
      <c r="M4284" s="16" t="s">
        <v>8</v>
      </c>
    </row>
    <row r="4285" spans="1:13" x14ac:dyDescent="0.25">
      <c r="A4285" s="17"/>
      <c r="B4285" s="18"/>
      <c r="C4285" s="18"/>
      <c r="D4285" s="18"/>
      <c r="E4285" s="18"/>
      <c r="F4285" s="18"/>
      <c r="G4285" s="18"/>
      <c r="H4285" s="19"/>
      <c r="I4285" s="122" t="s">
        <v>9</v>
      </c>
      <c r="J4285" s="123"/>
      <c r="K4285" s="18" t="s">
        <v>10</v>
      </c>
      <c r="L4285" s="19"/>
      <c r="M4285" s="20" t="s">
        <v>11</v>
      </c>
    </row>
    <row r="4286" spans="1:13" x14ac:dyDescent="0.25">
      <c r="A4286" s="90"/>
      <c r="B4286" s="91"/>
      <c r="C4286" s="91"/>
      <c r="D4286" s="91"/>
      <c r="E4286" s="91"/>
      <c r="F4286" s="91"/>
      <c r="G4286" s="91"/>
      <c r="H4286" s="92"/>
      <c r="I4286" s="124">
        <v>726.93</v>
      </c>
      <c r="J4286" s="125"/>
      <c r="K4286" s="126">
        <f>K4292+K4296</f>
        <v>8.98</v>
      </c>
      <c r="L4286" s="145"/>
      <c r="M4286" s="21">
        <f>M4292+M4296</f>
        <v>78333.976799999989</v>
      </c>
    </row>
    <row r="4287" spans="1:13" x14ac:dyDescent="0.25">
      <c r="A4287" s="22" t="s">
        <v>13</v>
      </c>
      <c r="F4287" s="2"/>
      <c r="H4287" s="13"/>
      <c r="J4287" s="13"/>
      <c r="L4287" s="13"/>
      <c r="M4287" s="23"/>
    </row>
    <row r="4288" spans="1:13" x14ac:dyDescent="0.25">
      <c r="A4288" s="22" t="s">
        <v>14</v>
      </c>
      <c r="F4288" s="2"/>
      <c r="H4288" s="13"/>
      <c r="J4288" s="13"/>
      <c r="L4288" s="13"/>
      <c r="M4288" s="23"/>
    </row>
    <row r="4289" spans="1:13" x14ac:dyDescent="0.25">
      <c r="A4289" s="24" t="s">
        <v>15</v>
      </c>
      <c r="B4289" s="25"/>
      <c r="C4289" s="25"/>
      <c r="D4289" s="25"/>
      <c r="E4289" s="25"/>
      <c r="F4289" s="26"/>
      <c r="G4289" s="25"/>
      <c r="H4289" s="27"/>
      <c r="J4289" s="13"/>
      <c r="L4289" s="13"/>
      <c r="M4289" s="23"/>
    </row>
    <row r="4290" spans="1:13" x14ac:dyDescent="0.25">
      <c r="A4290" s="24" t="s">
        <v>16</v>
      </c>
      <c r="B4290" s="25"/>
      <c r="C4290" s="25"/>
      <c r="D4290" s="25"/>
      <c r="E4290" s="25"/>
      <c r="F4290" s="26"/>
      <c r="G4290" s="25"/>
      <c r="H4290" s="27"/>
      <c r="J4290" s="13"/>
      <c r="L4290" s="13"/>
      <c r="M4290" s="23"/>
    </row>
    <row r="4291" spans="1:13" x14ac:dyDescent="0.25">
      <c r="A4291" s="24" t="s">
        <v>68</v>
      </c>
      <c r="B4291" s="25"/>
      <c r="C4291" s="25"/>
      <c r="D4291" s="25"/>
      <c r="E4291" s="25"/>
      <c r="F4291" s="26"/>
      <c r="G4291" s="25"/>
      <c r="H4291" s="27"/>
      <c r="J4291" s="13"/>
      <c r="L4291" s="13"/>
      <c r="M4291" s="23"/>
    </row>
    <row r="4292" spans="1:13" x14ac:dyDescent="0.25">
      <c r="A4292" s="24"/>
      <c r="B4292" s="25"/>
      <c r="C4292" s="25"/>
      <c r="D4292" s="25"/>
      <c r="E4292" s="25"/>
      <c r="F4292" s="26"/>
      <c r="G4292" s="25"/>
      <c r="H4292" s="27"/>
      <c r="J4292" s="13"/>
      <c r="K4292" s="112">
        <v>4.93</v>
      </c>
      <c r="L4292" s="113"/>
      <c r="M4292" s="23">
        <f>K4292*I4286*12</f>
        <v>43005.178799999994</v>
      </c>
    </row>
    <row r="4293" spans="1:13" x14ac:dyDescent="0.25">
      <c r="A4293" s="22" t="s">
        <v>22</v>
      </c>
      <c r="B4293" s="25"/>
      <c r="C4293" s="25"/>
      <c r="D4293" s="25"/>
      <c r="E4293" s="25"/>
      <c r="F4293" s="26"/>
      <c r="G4293" s="25"/>
      <c r="H4293" s="27"/>
      <c r="J4293" s="13"/>
      <c r="L4293" s="13"/>
      <c r="M4293" s="23"/>
    </row>
    <row r="4294" spans="1:13" x14ac:dyDescent="0.25">
      <c r="A4294" s="24" t="s">
        <v>23</v>
      </c>
      <c r="B4294" s="25"/>
      <c r="C4294" s="25"/>
      <c r="D4294" s="25"/>
      <c r="E4294" s="25"/>
      <c r="F4294" s="26"/>
      <c r="G4294" s="25"/>
      <c r="H4294" s="27"/>
      <c r="J4294" s="13"/>
      <c r="L4294" s="13"/>
      <c r="M4294" s="23"/>
    </row>
    <row r="4295" spans="1:13" x14ac:dyDescent="0.25">
      <c r="A4295" s="24" t="s">
        <v>69</v>
      </c>
      <c r="B4295" s="25"/>
      <c r="C4295" s="25"/>
      <c r="D4295" s="25"/>
      <c r="E4295" s="25"/>
      <c r="F4295" s="26"/>
      <c r="G4295" s="25"/>
      <c r="H4295" s="27"/>
      <c r="J4295" s="13"/>
      <c r="L4295" s="13"/>
      <c r="M4295" s="23"/>
    </row>
    <row r="4296" spans="1:13" x14ac:dyDescent="0.25">
      <c r="A4296" s="24"/>
      <c r="B4296" s="25"/>
      <c r="C4296" s="25"/>
      <c r="D4296" s="25"/>
      <c r="E4296" s="25"/>
      <c r="F4296" s="26"/>
      <c r="G4296" s="25"/>
      <c r="H4296" s="27"/>
      <c r="I4296" s="17"/>
      <c r="J4296" s="19"/>
      <c r="K4296" s="138">
        <v>4.05</v>
      </c>
      <c r="L4296" s="139"/>
      <c r="M4296" s="21">
        <f>K4296*I4286*12</f>
        <v>35328.797999999995</v>
      </c>
    </row>
    <row r="4297" spans="1:13" x14ac:dyDescent="0.25">
      <c r="A4297" s="128" t="s">
        <v>28</v>
      </c>
      <c r="B4297" s="129"/>
      <c r="C4297" s="129"/>
      <c r="D4297" s="129"/>
      <c r="E4297" s="129"/>
      <c r="F4297" s="129"/>
      <c r="G4297" s="129"/>
      <c r="H4297" s="130"/>
      <c r="I4297" s="2" t="s">
        <v>29</v>
      </c>
      <c r="J4297" s="13"/>
      <c r="K4297" s="2"/>
      <c r="L4297" s="13"/>
      <c r="M4297" s="23"/>
    </row>
    <row r="4298" spans="1:13" x14ac:dyDescent="0.25">
      <c r="A4298" s="12"/>
      <c r="B4298" s="2"/>
      <c r="C4298" s="2"/>
      <c r="D4298" s="2"/>
      <c r="E4298" s="2"/>
      <c r="F4298" s="2"/>
      <c r="G4298" s="2"/>
      <c r="H4298" s="13"/>
      <c r="I4298" s="2" t="s">
        <v>30</v>
      </c>
      <c r="J4298" s="13"/>
      <c r="K4298" s="2"/>
      <c r="L4298" s="13"/>
      <c r="M4298" s="23"/>
    </row>
    <row r="4299" spans="1:13" x14ac:dyDescent="0.25">
      <c r="A4299" s="12"/>
      <c r="B4299" s="2"/>
      <c r="C4299" s="2"/>
      <c r="D4299" s="2"/>
      <c r="E4299" s="2"/>
      <c r="F4299" s="2"/>
      <c r="G4299" s="2"/>
      <c r="H4299" s="13"/>
      <c r="I4299" s="2" t="s">
        <v>31</v>
      </c>
      <c r="J4299" s="13"/>
      <c r="K4299" s="108">
        <v>1.1200000000000001</v>
      </c>
      <c r="L4299" s="109"/>
      <c r="M4299" s="23">
        <f>K4299*12*I4286</f>
        <v>9769.9392000000007</v>
      </c>
    </row>
    <row r="4300" spans="1:13" x14ac:dyDescent="0.25">
      <c r="A4300" s="12"/>
      <c r="B4300" s="2"/>
      <c r="C4300" s="2"/>
      <c r="D4300" s="2"/>
      <c r="E4300" s="2"/>
      <c r="F4300" s="2"/>
      <c r="G4300" s="2"/>
      <c r="H4300" s="13"/>
      <c r="I4300" s="2" t="s">
        <v>32</v>
      </c>
      <c r="J4300" s="13"/>
      <c r="K4300" s="2"/>
      <c r="L4300" s="13"/>
      <c r="M4300" s="23"/>
    </row>
    <row r="4301" spans="1:13" x14ac:dyDescent="0.25">
      <c r="A4301" s="17"/>
      <c r="B4301" s="18"/>
      <c r="C4301" s="18"/>
      <c r="D4301" s="18"/>
      <c r="E4301" s="18"/>
      <c r="F4301" s="18"/>
      <c r="G4301" s="18"/>
      <c r="H4301" s="19"/>
      <c r="I4301" s="18" t="s">
        <v>33</v>
      </c>
      <c r="J4301" s="19"/>
      <c r="K4301" s="18"/>
      <c r="L4301" s="19"/>
      <c r="M4301" s="21"/>
    </row>
    <row r="4302" spans="1:13" x14ac:dyDescent="0.25">
      <c r="A4302" s="90" t="s">
        <v>34</v>
      </c>
      <c r="B4302" s="91"/>
      <c r="C4302" s="91"/>
      <c r="D4302" s="91"/>
      <c r="E4302" s="91"/>
      <c r="F4302" s="91"/>
      <c r="G4302" s="91"/>
      <c r="H4302" s="92"/>
      <c r="I4302" s="31" t="s">
        <v>46</v>
      </c>
      <c r="J4302" s="32"/>
      <c r="K4302" s="88">
        <v>2.0699999999999998</v>
      </c>
      <c r="L4302" s="89"/>
      <c r="M4302" s="33">
        <f>K4302*12*I4286</f>
        <v>18056.941199999997</v>
      </c>
    </row>
    <row r="4303" spans="1:13" x14ac:dyDescent="0.25">
      <c r="A4303" s="131" t="s">
        <v>74</v>
      </c>
      <c r="B4303" s="132"/>
      <c r="C4303" s="132"/>
      <c r="D4303" s="132"/>
      <c r="E4303" s="132"/>
      <c r="F4303" s="132"/>
      <c r="G4303" s="132"/>
      <c r="H4303" s="133"/>
      <c r="I4303" s="52"/>
      <c r="J4303" s="13"/>
      <c r="K4303" s="149">
        <f>K4304+K4310</f>
        <v>1.8900000000000001</v>
      </c>
      <c r="L4303" s="150"/>
      <c r="M4303" s="53">
        <f>M4304+M4310</f>
        <v>16486.772400000002</v>
      </c>
    </row>
    <row r="4304" spans="1:13" x14ac:dyDescent="0.25">
      <c r="A4304" s="114" t="s">
        <v>75</v>
      </c>
      <c r="B4304" s="115"/>
      <c r="C4304" s="115"/>
      <c r="D4304" s="115"/>
      <c r="E4304" s="115"/>
      <c r="F4304" s="115"/>
      <c r="G4304" s="115"/>
      <c r="H4304" s="116"/>
      <c r="J4304" s="13"/>
      <c r="K4304" s="108">
        <f>K4305+K4306+K4307+K4309</f>
        <v>1.1100000000000001</v>
      </c>
      <c r="L4304" s="109"/>
      <c r="M4304" s="46">
        <f>M4305+M4306+M4307+M4309</f>
        <v>9682.7076000000015</v>
      </c>
    </row>
    <row r="4305" spans="1:13" x14ac:dyDescent="0.25">
      <c r="A4305" s="12" t="s">
        <v>76</v>
      </c>
      <c r="H4305" s="13"/>
      <c r="I4305" t="s">
        <v>77</v>
      </c>
      <c r="J4305" s="13"/>
      <c r="K4305" s="112">
        <v>0.81</v>
      </c>
      <c r="L4305" s="113"/>
      <c r="M4305" s="23">
        <f>K4305*12*I4286</f>
        <v>7065.7596000000003</v>
      </c>
    </row>
    <row r="4306" spans="1:13" x14ac:dyDescent="0.25">
      <c r="A4306" s="12" t="s">
        <v>78</v>
      </c>
      <c r="H4306" s="13"/>
      <c r="I4306" t="s">
        <v>79</v>
      </c>
      <c r="J4306" s="13"/>
      <c r="K4306" s="112">
        <v>0.18</v>
      </c>
      <c r="L4306" s="113"/>
      <c r="M4306" s="23">
        <f>K4306*12*I4286</f>
        <v>1570.1687999999999</v>
      </c>
    </row>
    <row r="4307" spans="1:13" x14ac:dyDescent="0.25">
      <c r="A4307" s="12" t="s">
        <v>80</v>
      </c>
      <c r="H4307" s="13"/>
      <c r="I4307" t="s">
        <v>81</v>
      </c>
      <c r="J4307" s="13"/>
      <c r="K4307" s="112">
        <v>0.08</v>
      </c>
      <c r="L4307" s="113"/>
      <c r="M4307" s="23">
        <f>K4307*12*I4286</f>
        <v>697.85279999999989</v>
      </c>
    </row>
    <row r="4308" spans="1:13" x14ac:dyDescent="0.25">
      <c r="A4308" s="12" t="s">
        <v>82</v>
      </c>
      <c r="H4308" s="13"/>
      <c r="J4308" s="13"/>
      <c r="L4308" s="13"/>
      <c r="M4308" s="23"/>
    </row>
    <row r="4309" spans="1:13" x14ac:dyDescent="0.25">
      <c r="A4309" s="12" t="s">
        <v>83</v>
      </c>
      <c r="H4309" s="13"/>
      <c r="I4309" t="s">
        <v>84</v>
      </c>
      <c r="J4309" s="13"/>
      <c r="K4309" s="112">
        <v>0.04</v>
      </c>
      <c r="L4309" s="113"/>
      <c r="M4309" s="23">
        <f>K4309*12*I4286</f>
        <v>348.92639999999994</v>
      </c>
    </row>
    <row r="4310" spans="1:13" x14ac:dyDescent="0.25">
      <c r="A4310" s="114" t="s">
        <v>85</v>
      </c>
      <c r="B4310" s="115"/>
      <c r="C4310" s="115"/>
      <c r="D4310" s="115"/>
      <c r="E4310" s="115"/>
      <c r="F4310" s="115"/>
      <c r="G4310" s="115"/>
      <c r="H4310" s="116"/>
      <c r="J4310" s="13"/>
      <c r="K4310" s="108">
        <f>K4311+K4312+K4313</f>
        <v>0.78</v>
      </c>
      <c r="L4310" s="109"/>
      <c r="M4310" s="46">
        <f>M4311+M4312+M4313</f>
        <v>6804.0648000000001</v>
      </c>
    </row>
    <row r="4311" spans="1:13" x14ac:dyDescent="0.25">
      <c r="A4311" s="12" t="s">
        <v>86</v>
      </c>
      <c r="H4311" s="13"/>
      <c r="I4311" t="s">
        <v>81</v>
      </c>
      <c r="J4311" s="13"/>
      <c r="K4311" s="112">
        <v>0.28000000000000003</v>
      </c>
      <c r="L4311" s="113"/>
      <c r="M4311" s="23">
        <f>K4311*12*I4286</f>
        <v>2442.4848000000002</v>
      </c>
    </row>
    <row r="4312" spans="1:13" x14ac:dyDescent="0.25">
      <c r="A4312" s="12" t="s">
        <v>87</v>
      </c>
      <c r="H4312" s="13"/>
      <c r="I4312" t="s">
        <v>77</v>
      </c>
      <c r="J4312" s="13"/>
      <c r="K4312" s="112">
        <v>0.46</v>
      </c>
      <c r="L4312" s="113"/>
      <c r="M4312" s="23">
        <f>K4312*12*I4286</f>
        <v>4012.6536000000001</v>
      </c>
    </row>
    <row r="4313" spans="1:13" x14ac:dyDescent="0.25">
      <c r="A4313" s="12" t="s">
        <v>88</v>
      </c>
      <c r="H4313" s="13"/>
      <c r="I4313" t="s">
        <v>81</v>
      </c>
      <c r="J4313" s="13"/>
      <c r="K4313" s="138">
        <v>0.04</v>
      </c>
      <c r="L4313" s="139"/>
      <c r="M4313" s="21">
        <f>K4313*12*I4286</f>
        <v>348.92639999999994</v>
      </c>
    </row>
    <row r="4314" spans="1:13" ht="15.75" x14ac:dyDescent="0.25">
      <c r="A4314" s="85" t="s">
        <v>36</v>
      </c>
      <c r="B4314" s="86"/>
      <c r="C4314" s="86"/>
      <c r="D4314" s="86"/>
      <c r="E4314" s="86"/>
      <c r="F4314" s="86"/>
      <c r="G4314" s="86"/>
      <c r="H4314" s="87"/>
      <c r="I4314" s="34"/>
      <c r="J4314" s="32"/>
      <c r="K4314" s="88">
        <f>K4315+K4316+K4318+K4320+K4321</f>
        <v>2.13</v>
      </c>
      <c r="L4314" s="89"/>
      <c r="M4314" s="35">
        <f>M4315+M4316+M4318+M4320+M4321</f>
        <v>18580.330799999996</v>
      </c>
    </row>
    <row r="4315" spans="1:13" x14ac:dyDescent="0.25">
      <c r="A4315" s="36" t="s">
        <v>89</v>
      </c>
      <c r="B4315" s="37"/>
      <c r="C4315" s="38"/>
      <c r="D4315" s="38"/>
      <c r="E4315" s="38"/>
      <c r="F4315" s="38"/>
      <c r="G4315" s="38"/>
      <c r="H4315" s="13"/>
      <c r="I4315" s="95" t="s">
        <v>38</v>
      </c>
      <c r="J4315" s="96"/>
      <c r="K4315" s="117">
        <v>0.56999999999999995</v>
      </c>
      <c r="L4315" s="118"/>
      <c r="M4315" s="23">
        <f>K4315*12*I4286</f>
        <v>4972.2011999999995</v>
      </c>
    </row>
    <row r="4316" spans="1:13" x14ac:dyDescent="0.25">
      <c r="A4316" s="36" t="s">
        <v>39</v>
      </c>
      <c r="B4316" s="37"/>
      <c r="C4316" s="38"/>
      <c r="D4316" s="38"/>
      <c r="E4316" s="38"/>
      <c r="F4316" s="38"/>
      <c r="G4316" s="38"/>
      <c r="H4316" s="13"/>
      <c r="I4316" s="95" t="s">
        <v>90</v>
      </c>
      <c r="J4316" s="96"/>
      <c r="K4316" s="97">
        <v>1.35</v>
      </c>
      <c r="L4316" s="98"/>
      <c r="M4316" s="23">
        <f>K4316*12*I4286</f>
        <v>11776.266000000001</v>
      </c>
    </row>
    <row r="4317" spans="1:13" x14ac:dyDescent="0.25">
      <c r="A4317" s="36" t="s">
        <v>41</v>
      </c>
      <c r="B4317" s="37"/>
      <c r="C4317" s="38"/>
      <c r="D4317" s="38"/>
      <c r="E4317" s="38"/>
      <c r="F4317" s="38"/>
      <c r="G4317" s="38"/>
      <c r="H4317" s="13"/>
      <c r="I4317" s="39"/>
      <c r="J4317" s="15"/>
      <c r="K4317" s="40"/>
      <c r="L4317" s="41"/>
      <c r="M4317" s="23"/>
    </row>
    <row r="4318" spans="1:13" x14ac:dyDescent="0.25">
      <c r="A4318" s="36" t="s">
        <v>42</v>
      </c>
      <c r="B4318" s="37"/>
      <c r="C4318" s="38"/>
      <c r="D4318" s="38"/>
      <c r="E4318" s="38"/>
      <c r="F4318" s="38"/>
      <c r="G4318" s="38"/>
      <c r="H4318" s="13"/>
      <c r="I4318" s="95" t="s">
        <v>43</v>
      </c>
      <c r="J4318" s="96"/>
      <c r="K4318" s="97">
        <v>0.09</v>
      </c>
      <c r="L4318" s="98"/>
      <c r="M4318" s="23">
        <f>K4318*12*I4286</f>
        <v>785.08439999999996</v>
      </c>
    </row>
    <row r="4319" spans="1:13" x14ac:dyDescent="0.25">
      <c r="A4319" s="36" t="s">
        <v>44</v>
      </c>
      <c r="B4319" s="37"/>
      <c r="C4319" s="38"/>
      <c r="D4319" s="38"/>
      <c r="E4319" s="38"/>
      <c r="F4319" s="38"/>
      <c r="G4319" s="38"/>
      <c r="H4319" s="13"/>
      <c r="I4319" s="39"/>
      <c r="J4319" s="15"/>
      <c r="K4319" s="40"/>
      <c r="L4319" s="41"/>
      <c r="M4319" s="23"/>
    </row>
    <row r="4320" spans="1:13" x14ac:dyDescent="0.25">
      <c r="A4320" s="36" t="s">
        <v>45</v>
      </c>
      <c r="B4320" s="37"/>
      <c r="C4320" s="38"/>
      <c r="D4320" s="38"/>
      <c r="E4320" s="38"/>
      <c r="F4320" s="38"/>
      <c r="G4320" s="38"/>
      <c r="H4320" s="13"/>
      <c r="I4320" s="95" t="s">
        <v>43</v>
      </c>
      <c r="J4320" s="96"/>
      <c r="K4320" s="97">
        <v>0.06</v>
      </c>
      <c r="L4320" s="98"/>
      <c r="M4320" s="23">
        <f>K4320*12*I4286</f>
        <v>523.38959999999997</v>
      </c>
    </row>
    <row r="4321" spans="1:13" x14ac:dyDescent="0.25">
      <c r="A4321" s="42" t="s">
        <v>112</v>
      </c>
      <c r="B4321" s="37"/>
      <c r="C4321" s="38"/>
      <c r="D4321" s="38"/>
      <c r="E4321" s="38"/>
      <c r="F4321" s="38"/>
      <c r="G4321" s="38"/>
      <c r="H4321" s="13"/>
      <c r="I4321" s="95" t="s">
        <v>46</v>
      </c>
      <c r="J4321" s="96"/>
      <c r="K4321" s="99">
        <v>0.06</v>
      </c>
      <c r="L4321" s="100"/>
      <c r="M4321" s="21">
        <f>K4321*12*I4286</f>
        <v>523.38959999999997</v>
      </c>
    </row>
    <row r="4322" spans="1:13" ht="15.75" x14ac:dyDescent="0.25">
      <c r="A4322" s="85" t="s">
        <v>50</v>
      </c>
      <c r="B4322" s="86"/>
      <c r="C4322" s="86"/>
      <c r="D4322" s="86"/>
      <c r="E4322" s="86"/>
      <c r="F4322" s="86"/>
      <c r="G4322" s="86"/>
      <c r="H4322" s="87"/>
      <c r="I4322" s="34"/>
      <c r="J4322" s="32"/>
      <c r="K4322" s="101">
        <v>5.67</v>
      </c>
      <c r="L4322" s="102"/>
      <c r="M4322" s="35">
        <f>K4322*12*I4286</f>
        <v>49460.31719999999</v>
      </c>
    </row>
    <row r="4323" spans="1:13" x14ac:dyDescent="0.25">
      <c r="A4323" s="90" t="s">
        <v>59</v>
      </c>
      <c r="B4323" s="91"/>
      <c r="C4323" s="91"/>
      <c r="D4323" s="91"/>
      <c r="E4323" s="91"/>
      <c r="F4323" s="91"/>
      <c r="G4323" s="91"/>
      <c r="H4323" s="92"/>
      <c r="J4323" s="47"/>
      <c r="K4323" s="88">
        <f>K4292+K4296+K4299+K4302+K4303+K4322+K4314</f>
        <v>21.860000000000003</v>
      </c>
      <c r="L4323" s="89"/>
      <c r="M4323" s="21">
        <f>M4286+M4299+M4302+M4303+M4314+M4322</f>
        <v>190688.27759999997</v>
      </c>
    </row>
    <row r="4324" spans="1:13" x14ac:dyDescent="0.25">
      <c r="A4324" s="90" t="s">
        <v>60</v>
      </c>
      <c r="B4324" s="91"/>
      <c r="C4324" s="91"/>
      <c r="D4324" s="91"/>
      <c r="E4324" s="91"/>
      <c r="F4324" s="91"/>
      <c r="G4324" s="91"/>
      <c r="H4324" s="92"/>
      <c r="I4324" s="34"/>
      <c r="J4324" s="48"/>
      <c r="K4324" s="110">
        <v>13.7</v>
      </c>
      <c r="L4324" s="111"/>
      <c r="M4324" s="21">
        <f>K4324*12*I4286</f>
        <v>119507.29199999997</v>
      </c>
    </row>
    <row r="4325" spans="1:13" ht="15.75" x14ac:dyDescent="0.25">
      <c r="A4325" s="85" t="s">
        <v>61</v>
      </c>
      <c r="B4325" s="86"/>
      <c r="C4325" s="86"/>
      <c r="D4325" s="86"/>
      <c r="E4325" s="86"/>
      <c r="F4325" s="86"/>
      <c r="G4325" s="86"/>
      <c r="H4325" s="87"/>
      <c r="I4325" s="34"/>
      <c r="J4325" s="32"/>
      <c r="K4325" s="88">
        <v>3.45</v>
      </c>
      <c r="L4325" s="89"/>
      <c r="M4325" s="21">
        <f>K4325*12*I4286</f>
        <v>30094.902000000002</v>
      </c>
    </row>
    <row r="4326" spans="1:13" ht="15.75" x14ac:dyDescent="0.25">
      <c r="A4326" s="85" t="s">
        <v>62</v>
      </c>
      <c r="B4326" s="86"/>
      <c r="C4326" s="86"/>
      <c r="D4326" s="86"/>
      <c r="E4326" s="86"/>
      <c r="F4326" s="86"/>
      <c r="G4326" s="86"/>
      <c r="H4326" s="87"/>
      <c r="I4326" s="34"/>
      <c r="J4326" s="32"/>
      <c r="K4326" s="88">
        <v>0.81</v>
      </c>
      <c r="L4326" s="89"/>
      <c r="M4326" s="21">
        <f>K4326*12*I4286</f>
        <v>7065.7596000000003</v>
      </c>
    </row>
    <row r="4327" spans="1:13" x14ac:dyDescent="0.25">
      <c r="A4327" s="90" t="s">
        <v>92</v>
      </c>
      <c r="B4327" s="91"/>
      <c r="C4327" s="91"/>
      <c r="D4327" s="91"/>
      <c r="E4327" s="91"/>
      <c r="F4327" s="91"/>
      <c r="G4327" s="91"/>
      <c r="H4327" s="92"/>
      <c r="I4327" s="34"/>
      <c r="J4327" s="32"/>
      <c r="K4327" s="93">
        <v>1.32</v>
      </c>
      <c r="L4327" s="94"/>
      <c r="M4327" s="21">
        <f>K4327*12*I4286</f>
        <v>11514.571199999998</v>
      </c>
    </row>
    <row r="4328" spans="1:13" x14ac:dyDescent="0.25">
      <c r="A4328" s="54" t="s">
        <v>109</v>
      </c>
      <c r="B4328" s="55"/>
      <c r="C4328" s="55"/>
      <c r="D4328" s="55"/>
      <c r="E4328" s="55"/>
      <c r="F4328" s="55"/>
      <c r="G4328" s="55"/>
      <c r="H4328" s="56"/>
      <c r="I4328" s="34"/>
      <c r="J4328" s="32"/>
      <c r="K4328" s="88">
        <v>0</v>
      </c>
      <c r="L4328" s="89"/>
      <c r="M4328" s="21">
        <f>K4328*I4286*12</f>
        <v>0</v>
      </c>
    </row>
    <row r="4329" spans="1:13" ht="15.75" x14ac:dyDescent="0.25">
      <c r="A4329" s="49" t="s">
        <v>107</v>
      </c>
      <c r="B4329" s="50"/>
      <c r="C4329" s="50"/>
      <c r="D4329" s="50"/>
      <c r="E4329" s="50"/>
      <c r="F4329" s="50"/>
      <c r="G4329" s="50"/>
      <c r="H4329" s="51"/>
      <c r="I4329" s="34"/>
      <c r="J4329" s="32"/>
      <c r="K4329" s="88">
        <v>0</v>
      </c>
      <c r="L4329" s="89"/>
      <c r="M4329" s="21">
        <v>0</v>
      </c>
    </row>
    <row r="4330" spans="1:13" ht="15.75" x14ac:dyDescent="0.25">
      <c r="A4330" s="49" t="s">
        <v>63</v>
      </c>
      <c r="B4330" s="50"/>
      <c r="C4330" s="50"/>
      <c r="D4330" s="50"/>
      <c r="E4330" s="50"/>
      <c r="F4330" s="50"/>
      <c r="G4330" s="50"/>
      <c r="H4330" s="51"/>
      <c r="I4330" s="34"/>
      <c r="J4330" s="32"/>
      <c r="K4330" s="88">
        <v>7.0000000000000007E-2</v>
      </c>
      <c r="L4330" s="89"/>
      <c r="M4330" s="21">
        <f>K4330*12*I4286</f>
        <v>610.62120000000004</v>
      </c>
    </row>
    <row r="4331" spans="1:13" ht="15.75" x14ac:dyDescent="0.25">
      <c r="A4331" s="49" t="s">
        <v>64</v>
      </c>
      <c r="B4331" s="50"/>
      <c r="C4331" s="50"/>
      <c r="D4331" s="50"/>
      <c r="E4331" s="50"/>
      <c r="F4331" s="50"/>
      <c r="G4331" s="50"/>
      <c r="H4331" s="51"/>
      <c r="I4331" s="34"/>
      <c r="J4331" s="32"/>
      <c r="K4331" s="88">
        <v>0.79</v>
      </c>
      <c r="L4331" s="89"/>
      <c r="M4331" s="21">
        <f>K4331*12*I4286</f>
        <v>6891.2964000000002</v>
      </c>
    </row>
    <row r="4332" spans="1:13" x14ac:dyDescent="0.25">
      <c r="A4332" s="90" t="s">
        <v>65</v>
      </c>
      <c r="B4332" s="91"/>
      <c r="C4332" s="91"/>
      <c r="D4332" s="91"/>
      <c r="E4332" s="91"/>
      <c r="F4332" s="91"/>
      <c r="G4332" s="91"/>
      <c r="H4332" s="92"/>
      <c r="I4332" s="34"/>
      <c r="J4332" s="48"/>
      <c r="K4332" s="88">
        <f>K4323+K4325+K4326+K4327+K4324+K4328+K4329+K4330+K4331</f>
        <v>42</v>
      </c>
      <c r="L4332" s="89"/>
      <c r="M4332" s="21">
        <f>M4323+M4324+M4325+M4326+M4327+M4328+M4329+M4330+M4331</f>
        <v>366372.71999999991</v>
      </c>
    </row>
    <row r="4333" spans="1:13" x14ac:dyDescent="0.25">
      <c r="M4333" s="5"/>
    </row>
    <row r="4334" spans="1:13" x14ac:dyDescent="0.25">
      <c r="A4334" s="119" t="s">
        <v>0</v>
      </c>
      <c r="B4334" s="119"/>
      <c r="C4334" s="119"/>
      <c r="D4334" s="119"/>
      <c r="E4334" s="119"/>
      <c r="F4334" s="119"/>
      <c r="G4334" s="119"/>
      <c r="H4334" s="119"/>
      <c r="I4334" s="119"/>
      <c r="J4334" s="119"/>
      <c r="K4334" s="119"/>
      <c r="L4334" s="119"/>
      <c r="M4334" s="5"/>
    </row>
    <row r="4335" spans="1:13" x14ac:dyDescent="0.25">
      <c r="A4335" s="120" t="s">
        <v>1</v>
      </c>
      <c r="B4335" s="120"/>
      <c r="C4335" s="120"/>
      <c r="D4335" s="120"/>
      <c r="E4335" s="120"/>
      <c r="F4335" s="120"/>
      <c r="G4335" s="120"/>
      <c r="H4335" s="120"/>
      <c r="I4335" s="120"/>
      <c r="J4335" s="120"/>
      <c r="K4335" s="120"/>
      <c r="L4335" s="120"/>
      <c r="M4335" s="120"/>
    </row>
    <row r="4336" spans="1:13" x14ac:dyDescent="0.25">
      <c r="A4336" s="121" t="s">
        <v>187</v>
      </c>
      <c r="B4336" s="121"/>
      <c r="C4336" s="121"/>
      <c r="D4336" s="121"/>
      <c r="E4336" s="121"/>
      <c r="F4336" s="121"/>
      <c r="G4336" s="121"/>
      <c r="H4336" s="121"/>
      <c r="I4336" s="121"/>
      <c r="J4336" s="121"/>
      <c r="K4336" s="121"/>
      <c r="L4336" s="121"/>
      <c r="M4336" s="121"/>
    </row>
    <row r="4337" spans="1:13" x14ac:dyDescent="0.25">
      <c r="A4337" s="6"/>
      <c r="B4337" s="7"/>
      <c r="C4337" s="7" t="s">
        <v>3</v>
      </c>
      <c r="D4337" s="7"/>
      <c r="E4337" s="7"/>
      <c r="F4337" s="7"/>
      <c r="G4337" s="7"/>
      <c r="H4337" s="8"/>
      <c r="I4337" s="7" t="s">
        <v>4</v>
      </c>
      <c r="J4337" s="8"/>
      <c r="K4337" s="9" t="s">
        <v>5</v>
      </c>
      <c r="L4337" s="10"/>
      <c r="M4337" s="11"/>
    </row>
    <row r="4338" spans="1:13" x14ac:dyDescent="0.25">
      <c r="A4338" s="12"/>
      <c r="B4338" s="2"/>
      <c r="C4338" s="2"/>
      <c r="D4338" s="2"/>
      <c r="E4338" s="2"/>
      <c r="F4338" s="2"/>
      <c r="G4338" s="2"/>
      <c r="H4338" s="13"/>
      <c r="I4338" s="2"/>
      <c r="J4338" s="13"/>
      <c r="K4338" s="14" t="s">
        <v>7</v>
      </c>
      <c r="L4338" s="15"/>
      <c r="M4338" s="16" t="s">
        <v>8</v>
      </c>
    </row>
    <row r="4339" spans="1:13" x14ac:dyDescent="0.25">
      <c r="A4339" s="17"/>
      <c r="B4339" s="18"/>
      <c r="C4339" s="18"/>
      <c r="D4339" s="18"/>
      <c r="E4339" s="18"/>
      <c r="F4339" s="18"/>
      <c r="G4339" s="18"/>
      <c r="H4339" s="19"/>
      <c r="I4339" s="122" t="s">
        <v>9</v>
      </c>
      <c r="J4339" s="123"/>
      <c r="K4339" s="18" t="s">
        <v>10</v>
      </c>
      <c r="L4339" s="19"/>
      <c r="M4339" s="20" t="s">
        <v>11</v>
      </c>
    </row>
    <row r="4340" spans="1:13" x14ac:dyDescent="0.25">
      <c r="A4340" s="90"/>
      <c r="B4340" s="91"/>
      <c r="C4340" s="91"/>
      <c r="D4340" s="91"/>
      <c r="E4340" s="91"/>
      <c r="F4340" s="91"/>
      <c r="G4340" s="91"/>
      <c r="H4340" s="92"/>
      <c r="I4340" s="124">
        <v>1087.99</v>
      </c>
      <c r="J4340" s="125"/>
      <c r="K4340" s="126">
        <f>K4346+K4350</f>
        <v>8.98</v>
      </c>
      <c r="L4340" s="145"/>
      <c r="M4340" s="21">
        <f>M4346+M4350</f>
        <v>117241.80239999999</v>
      </c>
    </row>
    <row r="4341" spans="1:13" x14ac:dyDescent="0.25">
      <c r="A4341" s="22" t="s">
        <v>13</v>
      </c>
      <c r="F4341" s="2"/>
      <c r="H4341" s="13"/>
      <c r="J4341" s="13"/>
      <c r="L4341" s="13"/>
      <c r="M4341" s="23"/>
    </row>
    <row r="4342" spans="1:13" x14ac:dyDescent="0.25">
      <c r="A4342" s="22" t="s">
        <v>14</v>
      </c>
      <c r="F4342" s="2"/>
      <c r="H4342" s="13"/>
      <c r="J4342" s="13"/>
      <c r="L4342" s="13"/>
      <c r="M4342" s="23"/>
    </row>
    <row r="4343" spans="1:13" x14ac:dyDescent="0.25">
      <c r="A4343" s="24" t="s">
        <v>15</v>
      </c>
      <c r="B4343" s="25"/>
      <c r="C4343" s="25"/>
      <c r="D4343" s="25"/>
      <c r="E4343" s="25"/>
      <c r="F4343" s="26"/>
      <c r="G4343" s="25"/>
      <c r="H4343" s="27"/>
      <c r="J4343" s="13"/>
      <c r="L4343" s="13"/>
      <c r="M4343" s="23"/>
    </row>
    <row r="4344" spans="1:13" x14ac:dyDescent="0.25">
      <c r="A4344" s="24" t="s">
        <v>16</v>
      </c>
      <c r="B4344" s="25"/>
      <c r="C4344" s="25"/>
      <c r="D4344" s="25"/>
      <c r="E4344" s="25"/>
      <c r="F4344" s="26"/>
      <c r="G4344" s="25"/>
      <c r="H4344" s="27"/>
      <c r="J4344" s="13"/>
      <c r="L4344" s="13"/>
      <c r="M4344" s="23"/>
    </row>
    <row r="4345" spans="1:13" x14ac:dyDescent="0.25">
      <c r="A4345" s="24" t="s">
        <v>68</v>
      </c>
      <c r="B4345" s="25"/>
      <c r="C4345" s="25"/>
      <c r="D4345" s="25"/>
      <c r="E4345" s="25"/>
      <c r="F4345" s="26"/>
      <c r="G4345" s="25"/>
      <c r="H4345" s="27"/>
      <c r="J4345" s="13"/>
      <c r="L4345" s="13"/>
      <c r="M4345" s="23"/>
    </row>
    <row r="4346" spans="1:13" x14ac:dyDescent="0.25">
      <c r="A4346" s="24"/>
      <c r="B4346" s="25"/>
      <c r="C4346" s="25"/>
      <c r="D4346" s="25"/>
      <c r="E4346" s="25"/>
      <c r="F4346" s="26"/>
      <c r="G4346" s="25"/>
      <c r="H4346" s="27"/>
      <c r="J4346" s="13"/>
      <c r="K4346" s="112">
        <v>4.93</v>
      </c>
      <c r="L4346" s="113"/>
      <c r="M4346" s="23">
        <f>K4346*I4340*12</f>
        <v>64365.488399999995</v>
      </c>
    </row>
    <row r="4347" spans="1:13" x14ac:dyDescent="0.25">
      <c r="A4347" s="22" t="s">
        <v>22</v>
      </c>
      <c r="B4347" s="25"/>
      <c r="C4347" s="25"/>
      <c r="D4347" s="25"/>
      <c r="E4347" s="25"/>
      <c r="F4347" s="26"/>
      <c r="G4347" s="25"/>
      <c r="H4347" s="27"/>
      <c r="J4347" s="13"/>
      <c r="L4347" s="13"/>
      <c r="M4347" s="23"/>
    </row>
    <row r="4348" spans="1:13" x14ac:dyDescent="0.25">
      <c r="A4348" s="24" t="s">
        <v>23</v>
      </c>
      <c r="B4348" s="25"/>
      <c r="C4348" s="25"/>
      <c r="D4348" s="25"/>
      <c r="E4348" s="25"/>
      <c r="F4348" s="26"/>
      <c r="G4348" s="25"/>
      <c r="H4348" s="27"/>
      <c r="J4348" s="13"/>
      <c r="L4348" s="13"/>
      <c r="M4348" s="23"/>
    </row>
    <row r="4349" spans="1:13" x14ac:dyDescent="0.25">
      <c r="A4349" s="24" t="s">
        <v>69</v>
      </c>
      <c r="B4349" s="25"/>
      <c r="C4349" s="25"/>
      <c r="D4349" s="25"/>
      <c r="E4349" s="25"/>
      <c r="F4349" s="26"/>
      <c r="G4349" s="25"/>
      <c r="H4349" s="27"/>
      <c r="J4349" s="13"/>
      <c r="L4349" s="13"/>
      <c r="M4349" s="23"/>
    </row>
    <row r="4350" spans="1:13" x14ac:dyDescent="0.25">
      <c r="A4350" s="24"/>
      <c r="B4350" s="25"/>
      <c r="C4350" s="25"/>
      <c r="D4350" s="25"/>
      <c r="E4350" s="25"/>
      <c r="F4350" s="26"/>
      <c r="G4350" s="25"/>
      <c r="H4350" s="27"/>
      <c r="I4350" s="17"/>
      <c r="J4350" s="19"/>
      <c r="K4350" s="138">
        <v>4.05</v>
      </c>
      <c r="L4350" s="139"/>
      <c r="M4350" s="21">
        <f>K4350*I4340*12</f>
        <v>52876.313999999998</v>
      </c>
    </row>
    <row r="4351" spans="1:13" x14ac:dyDescent="0.25">
      <c r="A4351" s="128" t="s">
        <v>28</v>
      </c>
      <c r="B4351" s="129"/>
      <c r="C4351" s="129"/>
      <c r="D4351" s="129"/>
      <c r="E4351" s="129"/>
      <c r="F4351" s="129"/>
      <c r="G4351" s="129"/>
      <c r="H4351" s="130"/>
      <c r="I4351" s="2" t="s">
        <v>29</v>
      </c>
      <c r="J4351" s="13"/>
      <c r="K4351" s="2"/>
      <c r="L4351" s="13"/>
      <c r="M4351" s="23"/>
    </row>
    <row r="4352" spans="1:13" x14ac:dyDescent="0.25">
      <c r="A4352" s="12"/>
      <c r="B4352" s="2"/>
      <c r="C4352" s="2"/>
      <c r="D4352" s="2"/>
      <c r="E4352" s="2"/>
      <c r="F4352" s="2"/>
      <c r="G4352" s="2"/>
      <c r="H4352" s="13"/>
      <c r="I4352" s="2" t="s">
        <v>30</v>
      </c>
      <c r="J4352" s="13"/>
      <c r="K4352" s="2"/>
      <c r="L4352" s="13"/>
      <c r="M4352" s="23"/>
    </row>
    <row r="4353" spans="1:13" x14ac:dyDescent="0.25">
      <c r="A4353" s="12"/>
      <c r="B4353" s="2"/>
      <c r="C4353" s="2"/>
      <c r="D4353" s="2"/>
      <c r="E4353" s="2"/>
      <c r="F4353" s="2"/>
      <c r="G4353" s="2"/>
      <c r="H4353" s="13"/>
      <c r="I4353" s="2" t="s">
        <v>31</v>
      </c>
      <c r="J4353" s="13"/>
      <c r="K4353" s="108">
        <v>1.1200000000000001</v>
      </c>
      <c r="L4353" s="109"/>
      <c r="M4353" s="23">
        <f>K4353*12*I4340</f>
        <v>14622.585600000002</v>
      </c>
    </row>
    <row r="4354" spans="1:13" x14ac:dyDescent="0.25">
      <c r="A4354" s="12"/>
      <c r="B4354" s="2"/>
      <c r="C4354" s="2"/>
      <c r="D4354" s="2"/>
      <c r="E4354" s="2"/>
      <c r="F4354" s="2"/>
      <c r="G4354" s="2"/>
      <c r="H4354" s="13"/>
      <c r="I4354" s="2" t="s">
        <v>32</v>
      </c>
      <c r="J4354" s="13"/>
      <c r="K4354" s="2"/>
      <c r="L4354" s="13"/>
      <c r="M4354" s="23"/>
    </row>
    <row r="4355" spans="1:13" x14ac:dyDescent="0.25">
      <c r="A4355" s="17"/>
      <c r="B4355" s="18"/>
      <c r="C4355" s="18"/>
      <c r="D4355" s="18"/>
      <c r="E4355" s="18"/>
      <c r="F4355" s="18"/>
      <c r="G4355" s="18"/>
      <c r="H4355" s="19"/>
      <c r="I4355" s="18" t="s">
        <v>33</v>
      </c>
      <c r="J4355" s="19"/>
      <c r="K4355" s="18"/>
      <c r="L4355" s="19"/>
      <c r="M4355" s="21"/>
    </row>
    <row r="4356" spans="1:13" x14ac:dyDescent="0.25">
      <c r="A4356" s="90" t="s">
        <v>34</v>
      </c>
      <c r="B4356" s="91"/>
      <c r="C4356" s="91"/>
      <c r="D4356" s="91"/>
      <c r="E4356" s="91"/>
      <c r="F4356" s="91"/>
      <c r="G4356" s="91"/>
      <c r="H4356" s="92"/>
      <c r="I4356" s="31" t="s">
        <v>46</v>
      </c>
      <c r="J4356" s="32"/>
      <c r="K4356" s="88">
        <v>1.38</v>
      </c>
      <c r="L4356" s="89"/>
      <c r="M4356" s="33">
        <f>K4356*12*I4340</f>
        <v>18017.114399999999</v>
      </c>
    </row>
    <row r="4357" spans="1:13" x14ac:dyDescent="0.25">
      <c r="A4357" s="131" t="s">
        <v>74</v>
      </c>
      <c r="B4357" s="132"/>
      <c r="C4357" s="132"/>
      <c r="D4357" s="132"/>
      <c r="E4357" s="132"/>
      <c r="F4357" s="132"/>
      <c r="G4357" s="132"/>
      <c r="H4357" s="133"/>
      <c r="I4357" s="52"/>
      <c r="J4357" s="13"/>
      <c r="K4357" s="149">
        <f>K4358+K4364</f>
        <v>1.8900000000000001</v>
      </c>
      <c r="L4357" s="150"/>
      <c r="M4357" s="53">
        <f>M4358+M4364</f>
        <v>24675.6132</v>
      </c>
    </row>
    <row r="4358" spans="1:13" x14ac:dyDescent="0.25">
      <c r="A4358" s="114" t="s">
        <v>75</v>
      </c>
      <c r="B4358" s="115"/>
      <c r="C4358" s="115"/>
      <c r="D4358" s="115"/>
      <c r="E4358" s="115"/>
      <c r="F4358" s="115"/>
      <c r="G4358" s="115"/>
      <c r="H4358" s="116"/>
      <c r="J4358" s="13"/>
      <c r="K4358" s="108">
        <f>K4359+K4360+K4361+K4363</f>
        <v>1.1100000000000001</v>
      </c>
      <c r="L4358" s="109"/>
      <c r="M4358" s="46">
        <f>M4359+M4360+M4361+M4363</f>
        <v>14492.0268</v>
      </c>
    </row>
    <row r="4359" spans="1:13" x14ac:dyDescent="0.25">
      <c r="A4359" s="12" t="s">
        <v>76</v>
      </c>
      <c r="H4359" s="13"/>
      <c r="I4359" t="s">
        <v>77</v>
      </c>
      <c r="J4359" s="13"/>
      <c r="K4359" s="112">
        <v>0.81</v>
      </c>
      <c r="L4359" s="113"/>
      <c r="M4359" s="23">
        <f>K4359*12*I4340</f>
        <v>10575.2628</v>
      </c>
    </row>
    <row r="4360" spans="1:13" x14ac:dyDescent="0.25">
      <c r="A4360" s="12" t="s">
        <v>78</v>
      </c>
      <c r="H4360" s="13"/>
      <c r="I4360" t="s">
        <v>79</v>
      </c>
      <c r="J4360" s="13"/>
      <c r="K4360" s="112">
        <v>0.18</v>
      </c>
      <c r="L4360" s="113"/>
      <c r="M4360" s="23">
        <f>K4360*12*I4340</f>
        <v>2350.0584000000003</v>
      </c>
    </row>
    <row r="4361" spans="1:13" x14ac:dyDescent="0.25">
      <c r="A4361" s="12" t="s">
        <v>80</v>
      </c>
      <c r="H4361" s="13"/>
      <c r="I4361" t="s">
        <v>81</v>
      </c>
      <c r="J4361" s="13"/>
      <c r="K4361" s="112">
        <v>0.08</v>
      </c>
      <c r="L4361" s="113"/>
      <c r="M4361" s="23">
        <f>K4361*12*I4340</f>
        <v>1044.4703999999999</v>
      </c>
    </row>
    <row r="4362" spans="1:13" x14ac:dyDescent="0.25">
      <c r="A4362" s="12" t="s">
        <v>82</v>
      </c>
      <c r="H4362" s="13"/>
      <c r="J4362" s="13"/>
      <c r="L4362" s="13"/>
      <c r="M4362" s="23"/>
    </row>
    <row r="4363" spans="1:13" x14ac:dyDescent="0.25">
      <c r="A4363" s="12" t="s">
        <v>83</v>
      </c>
      <c r="H4363" s="13"/>
      <c r="I4363" t="s">
        <v>84</v>
      </c>
      <c r="J4363" s="13"/>
      <c r="K4363" s="112">
        <v>0.04</v>
      </c>
      <c r="L4363" s="113"/>
      <c r="M4363" s="23">
        <f>K4363*12*I4340</f>
        <v>522.23519999999996</v>
      </c>
    </row>
    <row r="4364" spans="1:13" x14ac:dyDescent="0.25">
      <c r="A4364" s="114" t="s">
        <v>85</v>
      </c>
      <c r="B4364" s="115"/>
      <c r="C4364" s="115"/>
      <c r="D4364" s="115"/>
      <c r="E4364" s="115"/>
      <c r="F4364" s="115"/>
      <c r="G4364" s="115"/>
      <c r="H4364" s="116"/>
      <c r="J4364" s="13"/>
      <c r="K4364" s="108">
        <f>K4365+K4366+K4367</f>
        <v>0.78</v>
      </c>
      <c r="L4364" s="109"/>
      <c r="M4364" s="46">
        <f>M4365+M4366+M4367</f>
        <v>10183.5864</v>
      </c>
    </row>
    <row r="4365" spans="1:13" x14ac:dyDescent="0.25">
      <c r="A4365" s="12" t="s">
        <v>86</v>
      </c>
      <c r="H4365" s="13"/>
      <c r="I4365" t="s">
        <v>81</v>
      </c>
      <c r="J4365" s="13"/>
      <c r="K4365" s="112">
        <v>0.28000000000000003</v>
      </c>
      <c r="L4365" s="113"/>
      <c r="M4365" s="23">
        <f>K4365*12*I4340</f>
        <v>3655.6464000000005</v>
      </c>
    </row>
    <row r="4366" spans="1:13" x14ac:dyDescent="0.25">
      <c r="A4366" s="12" t="s">
        <v>87</v>
      </c>
      <c r="H4366" s="13"/>
      <c r="I4366" t="s">
        <v>35</v>
      </c>
      <c r="J4366" s="13"/>
      <c r="K4366" s="112">
        <v>0.46</v>
      </c>
      <c r="L4366" s="113"/>
      <c r="M4366" s="23">
        <f>K4366*12*I4340</f>
        <v>6005.7048000000004</v>
      </c>
    </row>
    <row r="4367" spans="1:13" x14ac:dyDescent="0.25">
      <c r="A4367" s="12" t="s">
        <v>88</v>
      </c>
      <c r="H4367" s="13"/>
      <c r="I4367" t="s">
        <v>81</v>
      </c>
      <c r="J4367" s="13"/>
      <c r="K4367" s="138">
        <v>0.04</v>
      </c>
      <c r="L4367" s="139"/>
      <c r="M4367" s="21">
        <f>K4367*12*I4340</f>
        <v>522.23519999999996</v>
      </c>
    </row>
    <row r="4368" spans="1:13" ht="15.75" x14ac:dyDescent="0.25">
      <c r="A4368" s="85" t="s">
        <v>36</v>
      </c>
      <c r="B4368" s="86"/>
      <c r="C4368" s="86"/>
      <c r="D4368" s="86"/>
      <c r="E4368" s="86"/>
      <c r="F4368" s="86"/>
      <c r="G4368" s="86"/>
      <c r="H4368" s="87"/>
      <c r="I4368" s="34"/>
      <c r="J4368" s="32"/>
      <c r="K4368" s="88">
        <f>K4369+K4370+K4372+K4374+K4375</f>
        <v>2.13</v>
      </c>
      <c r="L4368" s="89"/>
      <c r="M4368" s="35">
        <f>M4369+M4370+M4372+M4374+M4375</f>
        <v>27809.024400000006</v>
      </c>
    </row>
    <row r="4369" spans="1:13" x14ac:dyDescent="0.25">
      <c r="A4369" s="36" t="s">
        <v>89</v>
      </c>
      <c r="B4369" s="37"/>
      <c r="C4369" s="38"/>
      <c r="D4369" s="38"/>
      <c r="E4369" s="38"/>
      <c r="F4369" s="38"/>
      <c r="G4369" s="38"/>
      <c r="H4369" s="13"/>
      <c r="I4369" s="95" t="s">
        <v>38</v>
      </c>
      <c r="J4369" s="96"/>
      <c r="K4369" s="117">
        <v>0.56999999999999995</v>
      </c>
      <c r="L4369" s="118"/>
      <c r="M4369" s="23">
        <f>K4369*12*I4340</f>
        <v>7441.8516</v>
      </c>
    </row>
    <row r="4370" spans="1:13" x14ac:dyDescent="0.25">
      <c r="A4370" s="36" t="s">
        <v>39</v>
      </c>
      <c r="B4370" s="37"/>
      <c r="C4370" s="38"/>
      <c r="D4370" s="38"/>
      <c r="E4370" s="38"/>
      <c r="F4370" s="38"/>
      <c r="G4370" s="38"/>
      <c r="H4370" s="13"/>
      <c r="I4370" s="95" t="s">
        <v>90</v>
      </c>
      <c r="J4370" s="96"/>
      <c r="K4370" s="97">
        <v>1.35</v>
      </c>
      <c r="L4370" s="98"/>
      <c r="M4370" s="23">
        <f>K4370*12*I4340</f>
        <v>17625.438000000002</v>
      </c>
    </row>
    <row r="4371" spans="1:13" x14ac:dyDescent="0.25">
      <c r="A4371" s="36" t="s">
        <v>41</v>
      </c>
      <c r="B4371" s="37"/>
      <c r="C4371" s="38"/>
      <c r="D4371" s="38"/>
      <c r="E4371" s="38"/>
      <c r="F4371" s="38"/>
      <c r="G4371" s="38"/>
      <c r="H4371" s="13"/>
      <c r="I4371" s="39"/>
      <c r="J4371" s="15"/>
      <c r="K4371" s="40"/>
      <c r="L4371" s="41"/>
      <c r="M4371" s="23"/>
    </row>
    <row r="4372" spans="1:13" x14ac:dyDescent="0.25">
      <c r="A4372" s="36" t="s">
        <v>42</v>
      </c>
      <c r="B4372" s="37"/>
      <c r="C4372" s="38"/>
      <c r="D4372" s="38"/>
      <c r="E4372" s="38"/>
      <c r="F4372" s="38"/>
      <c r="G4372" s="38"/>
      <c r="H4372" s="13"/>
      <c r="I4372" s="95" t="s">
        <v>43</v>
      </c>
      <c r="J4372" s="96"/>
      <c r="K4372" s="97">
        <v>0.09</v>
      </c>
      <c r="L4372" s="98"/>
      <c r="M4372" s="23">
        <f>K4372*12*I4340</f>
        <v>1175.0292000000002</v>
      </c>
    </row>
    <row r="4373" spans="1:13" x14ac:dyDescent="0.25">
      <c r="A4373" s="36" t="s">
        <v>44</v>
      </c>
      <c r="B4373" s="37"/>
      <c r="C4373" s="38"/>
      <c r="D4373" s="38"/>
      <c r="E4373" s="38"/>
      <c r="F4373" s="38"/>
      <c r="G4373" s="38"/>
      <c r="H4373" s="13"/>
      <c r="I4373" s="39"/>
      <c r="J4373" s="15"/>
      <c r="K4373" s="40"/>
      <c r="L4373" s="41"/>
      <c r="M4373" s="23"/>
    </row>
    <row r="4374" spans="1:13" x14ac:dyDescent="0.25">
      <c r="A4374" s="36" t="s">
        <v>45</v>
      </c>
      <c r="B4374" s="37"/>
      <c r="C4374" s="38"/>
      <c r="D4374" s="38"/>
      <c r="E4374" s="38"/>
      <c r="F4374" s="38"/>
      <c r="G4374" s="38"/>
      <c r="H4374" s="13"/>
      <c r="I4374" s="95" t="s">
        <v>43</v>
      </c>
      <c r="J4374" s="96"/>
      <c r="K4374" s="97">
        <v>0.06</v>
      </c>
      <c r="L4374" s="98"/>
      <c r="M4374" s="23">
        <f>K4374*12*I4340</f>
        <v>783.3528</v>
      </c>
    </row>
    <row r="4375" spans="1:13" x14ac:dyDescent="0.25">
      <c r="A4375" s="42" t="s">
        <v>112</v>
      </c>
      <c r="B4375" s="37"/>
      <c r="C4375" s="38"/>
      <c r="D4375" s="38"/>
      <c r="E4375" s="38"/>
      <c r="F4375" s="38"/>
      <c r="G4375" s="38"/>
      <c r="H4375" s="13"/>
      <c r="I4375" s="95" t="s">
        <v>46</v>
      </c>
      <c r="J4375" s="96"/>
      <c r="K4375" s="99">
        <v>0.06</v>
      </c>
      <c r="L4375" s="100"/>
      <c r="M4375" s="21">
        <f>K4375*12*I4340</f>
        <v>783.3528</v>
      </c>
    </row>
    <row r="4376" spans="1:13" ht="15.75" x14ac:dyDescent="0.25">
      <c r="A4376" s="85" t="s">
        <v>50</v>
      </c>
      <c r="B4376" s="86"/>
      <c r="C4376" s="86"/>
      <c r="D4376" s="86"/>
      <c r="E4376" s="86"/>
      <c r="F4376" s="86"/>
      <c r="G4376" s="86"/>
      <c r="H4376" s="87"/>
      <c r="I4376" s="34"/>
      <c r="J4376" s="32"/>
      <c r="K4376" s="101">
        <v>5.67</v>
      </c>
      <c r="L4376" s="102"/>
      <c r="M4376" s="35">
        <f>K4376*12*I4340</f>
        <v>74026.839599999992</v>
      </c>
    </row>
    <row r="4377" spans="1:13" x14ac:dyDescent="0.25">
      <c r="A4377" s="90" t="s">
        <v>59</v>
      </c>
      <c r="B4377" s="91"/>
      <c r="C4377" s="91"/>
      <c r="D4377" s="91"/>
      <c r="E4377" s="91"/>
      <c r="F4377" s="91"/>
      <c r="G4377" s="91"/>
      <c r="H4377" s="92"/>
      <c r="J4377" s="47"/>
      <c r="K4377" s="88">
        <f>K4346+K4350+K4353+K4356+K4357+K4376+K4368</f>
        <v>21.169999999999998</v>
      </c>
      <c r="L4377" s="89"/>
      <c r="M4377" s="21">
        <f>M4340+M4353+M4356+M4357+M4368+M4376</f>
        <v>276392.97959999996</v>
      </c>
    </row>
    <row r="4378" spans="1:13" x14ac:dyDescent="0.25">
      <c r="A4378" s="90" t="s">
        <v>60</v>
      </c>
      <c r="B4378" s="91"/>
      <c r="C4378" s="91"/>
      <c r="D4378" s="91"/>
      <c r="E4378" s="91"/>
      <c r="F4378" s="91"/>
      <c r="G4378" s="91"/>
      <c r="H4378" s="92"/>
      <c r="I4378" s="34"/>
      <c r="J4378" s="48"/>
      <c r="K4378" s="110">
        <v>12.75</v>
      </c>
      <c r="L4378" s="111"/>
      <c r="M4378" s="21">
        <f>K4378*12*I4340</f>
        <v>166462.47</v>
      </c>
    </row>
    <row r="4379" spans="1:13" ht="15.75" x14ac:dyDescent="0.25">
      <c r="A4379" s="85" t="s">
        <v>61</v>
      </c>
      <c r="B4379" s="86"/>
      <c r="C4379" s="86"/>
      <c r="D4379" s="86"/>
      <c r="E4379" s="86"/>
      <c r="F4379" s="86"/>
      <c r="G4379" s="86"/>
      <c r="H4379" s="87"/>
      <c r="I4379" s="34"/>
      <c r="J4379" s="32"/>
      <c r="K4379" s="88">
        <v>3.45</v>
      </c>
      <c r="L4379" s="89"/>
      <c r="M4379" s="21">
        <f>K4379*12*I4340</f>
        <v>45042.786000000007</v>
      </c>
    </row>
    <row r="4380" spans="1:13" ht="15.75" x14ac:dyDescent="0.25">
      <c r="A4380" s="85" t="s">
        <v>62</v>
      </c>
      <c r="B4380" s="86"/>
      <c r="C4380" s="86"/>
      <c r="D4380" s="86"/>
      <c r="E4380" s="86"/>
      <c r="F4380" s="86"/>
      <c r="G4380" s="86"/>
      <c r="H4380" s="87"/>
      <c r="I4380" s="34"/>
      <c r="J4380" s="32"/>
      <c r="K4380" s="88">
        <v>0.81</v>
      </c>
      <c r="L4380" s="89"/>
      <c r="M4380" s="21">
        <f>K4380*12*I4340</f>
        <v>10575.2628</v>
      </c>
    </row>
    <row r="4381" spans="1:13" x14ac:dyDescent="0.25">
      <c r="A4381" s="90" t="s">
        <v>92</v>
      </c>
      <c r="B4381" s="91"/>
      <c r="C4381" s="91"/>
      <c r="D4381" s="91"/>
      <c r="E4381" s="91"/>
      <c r="F4381" s="91"/>
      <c r="G4381" s="91"/>
      <c r="H4381" s="92"/>
      <c r="I4381" s="34"/>
      <c r="J4381" s="32"/>
      <c r="K4381" s="93">
        <v>1.32</v>
      </c>
      <c r="L4381" s="94"/>
      <c r="M4381" s="21">
        <f>K4381*12*I4340</f>
        <v>17233.761600000002</v>
      </c>
    </row>
    <row r="4382" spans="1:13" ht="15.75" x14ac:dyDescent="0.25">
      <c r="A4382" s="49" t="s">
        <v>107</v>
      </c>
      <c r="B4382" s="50"/>
      <c r="C4382" s="50"/>
      <c r="D4382" s="50"/>
      <c r="E4382" s="50"/>
      <c r="F4382" s="50"/>
      <c r="G4382" s="50"/>
      <c r="H4382" s="51"/>
      <c r="I4382" s="34"/>
      <c r="J4382" s="32"/>
      <c r="K4382" s="88">
        <v>0</v>
      </c>
      <c r="L4382" s="89"/>
      <c r="M4382" s="21">
        <v>0</v>
      </c>
    </row>
    <row r="4383" spans="1:13" ht="15.75" x14ac:dyDescent="0.25">
      <c r="A4383" s="49" t="s">
        <v>63</v>
      </c>
      <c r="B4383" s="50"/>
      <c r="C4383" s="50"/>
      <c r="D4383" s="50"/>
      <c r="E4383" s="50"/>
      <c r="F4383" s="50"/>
      <c r="G4383" s="50"/>
      <c r="H4383" s="51"/>
      <c r="I4383" s="34"/>
      <c r="J4383" s="32"/>
      <c r="K4383" s="88">
        <v>0.06</v>
      </c>
      <c r="L4383" s="89"/>
      <c r="M4383" s="21">
        <f>K4383*12*I4340</f>
        <v>783.3528</v>
      </c>
    </row>
    <row r="4384" spans="1:13" ht="15.75" x14ac:dyDescent="0.25">
      <c r="A4384" s="49" t="s">
        <v>64</v>
      </c>
      <c r="B4384" s="50"/>
      <c r="C4384" s="50"/>
      <c r="D4384" s="50"/>
      <c r="E4384" s="50"/>
      <c r="F4384" s="50"/>
      <c r="G4384" s="50"/>
      <c r="H4384" s="51"/>
      <c r="I4384" s="34"/>
      <c r="J4384" s="32"/>
      <c r="K4384" s="88">
        <v>0.78</v>
      </c>
      <c r="L4384" s="89"/>
      <c r="M4384" s="21">
        <f>K4384*12*I4340</f>
        <v>10183.5864</v>
      </c>
    </row>
    <row r="4385" spans="1:13" x14ac:dyDescent="0.25">
      <c r="A4385" s="90" t="s">
        <v>65</v>
      </c>
      <c r="B4385" s="91"/>
      <c r="C4385" s="91"/>
      <c r="D4385" s="91"/>
      <c r="E4385" s="91"/>
      <c r="F4385" s="91"/>
      <c r="G4385" s="91"/>
      <c r="H4385" s="92"/>
      <c r="I4385" s="34"/>
      <c r="J4385" s="48"/>
      <c r="K4385" s="88">
        <f>K4377+K4379+K4380+K4381+K4378+K4382+K4383+K4384</f>
        <v>40.340000000000003</v>
      </c>
      <c r="L4385" s="89"/>
      <c r="M4385" s="21">
        <f>M4377+M4378+M4379+M4380+M4381+M4382+M4383+M4384</f>
        <v>526674.19920000003</v>
      </c>
    </row>
    <row r="4386" spans="1:13" x14ac:dyDescent="0.25">
      <c r="M4386" s="5"/>
    </row>
    <row r="4387" spans="1:13" x14ac:dyDescent="0.25">
      <c r="A4387" s="119" t="s">
        <v>0</v>
      </c>
      <c r="B4387" s="119"/>
      <c r="C4387" s="119"/>
      <c r="D4387" s="119"/>
      <c r="E4387" s="119"/>
      <c r="F4387" s="119"/>
      <c r="G4387" s="119"/>
      <c r="H4387" s="119"/>
      <c r="I4387" s="119"/>
      <c r="J4387" s="119"/>
      <c r="K4387" s="119"/>
      <c r="L4387" s="119"/>
      <c r="M4387" s="5"/>
    </row>
    <row r="4388" spans="1:13" x14ac:dyDescent="0.25">
      <c r="A4388" s="120" t="s">
        <v>1</v>
      </c>
      <c r="B4388" s="120"/>
      <c r="C4388" s="120"/>
      <c r="D4388" s="120"/>
      <c r="E4388" s="120"/>
      <c r="F4388" s="120"/>
      <c r="G4388" s="120"/>
      <c r="H4388" s="120"/>
      <c r="I4388" s="120"/>
      <c r="J4388" s="120"/>
      <c r="K4388" s="120"/>
      <c r="L4388" s="120"/>
      <c r="M4388" s="120"/>
    </row>
    <row r="4389" spans="1:13" x14ac:dyDescent="0.25">
      <c r="A4389" s="121" t="s">
        <v>257</v>
      </c>
      <c r="B4389" s="121"/>
      <c r="C4389" s="121"/>
      <c r="D4389" s="121"/>
      <c r="E4389" s="121"/>
      <c r="F4389" s="121"/>
      <c r="G4389" s="121"/>
      <c r="H4389" s="121"/>
      <c r="I4389" s="121"/>
      <c r="J4389" s="121"/>
      <c r="K4389" s="121"/>
      <c r="L4389" s="121"/>
      <c r="M4389" s="121"/>
    </row>
    <row r="4390" spans="1:13" x14ac:dyDescent="0.25">
      <c r="A4390" s="6"/>
      <c r="B4390" s="7"/>
      <c r="C4390" s="7" t="s">
        <v>3</v>
      </c>
      <c r="D4390" s="7"/>
      <c r="E4390" s="7"/>
      <c r="F4390" s="7"/>
      <c r="G4390" s="7"/>
      <c r="H4390" s="8"/>
      <c r="I4390" s="7" t="s">
        <v>4</v>
      </c>
      <c r="J4390" s="8"/>
      <c r="K4390" s="9" t="s">
        <v>5</v>
      </c>
      <c r="L4390" s="10"/>
      <c r="M4390" s="11"/>
    </row>
    <row r="4391" spans="1:13" x14ac:dyDescent="0.25">
      <c r="A4391" s="12"/>
      <c r="B4391" s="2"/>
      <c r="C4391" s="2"/>
      <c r="D4391" s="2"/>
      <c r="E4391" s="2"/>
      <c r="F4391" s="2"/>
      <c r="G4391" s="2"/>
      <c r="H4391" s="13"/>
      <c r="I4391" s="2"/>
      <c r="J4391" s="13"/>
      <c r="K4391" s="14" t="s">
        <v>7</v>
      </c>
      <c r="L4391" s="15"/>
      <c r="M4391" s="16" t="s">
        <v>8</v>
      </c>
    </row>
    <row r="4392" spans="1:13" x14ac:dyDescent="0.25">
      <c r="A4392" s="17"/>
      <c r="B4392" s="18"/>
      <c r="C4392" s="18"/>
      <c r="D4392" s="18"/>
      <c r="E4392" s="18"/>
      <c r="F4392" s="18"/>
      <c r="G4392" s="18"/>
      <c r="H4392" s="19"/>
      <c r="I4392" s="122" t="s">
        <v>9</v>
      </c>
      <c r="J4392" s="123"/>
      <c r="K4392" s="18" t="s">
        <v>10</v>
      </c>
      <c r="L4392" s="19"/>
      <c r="M4392" s="20" t="s">
        <v>11</v>
      </c>
    </row>
    <row r="4393" spans="1:13" x14ac:dyDescent="0.25">
      <c r="A4393" s="90"/>
      <c r="B4393" s="91"/>
      <c r="C4393" s="91"/>
      <c r="D4393" s="91"/>
      <c r="E4393" s="91"/>
      <c r="F4393" s="91"/>
      <c r="G4393" s="91"/>
      <c r="H4393" s="92"/>
      <c r="I4393" s="124">
        <v>930.5</v>
      </c>
      <c r="J4393" s="125"/>
      <c r="K4393" s="126">
        <f>K4399+K4403</f>
        <v>8.98</v>
      </c>
      <c r="L4393" s="145"/>
      <c r="M4393" s="21">
        <f>M4399+M4403</f>
        <v>100270.68</v>
      </c>
    </row>
    <row r="4394" spans="1:13" x14ac:dyDescent="0.25">
      <c r="A4394" s="22" t="s">
        <v>13</v>
      </c>
      <c r="F4394" s="2"/>
      <c r="H4394" s="13"/>
      <c r="J4394" s="13"/>
      <c r="L4394" s="13"/>
      <c r="M4394" s="23"/>
    </row>
    <row r="4395" spans="1:13" x14ac:dyDescent="0.25">
      <c r="A4395" s="22" t="s">
        <v>14</v>
      </c>
      <c r="F4395" s="2"/>
      <c r="H4395" s="13"/>
      <c r="J4395" s="13"/>
      <c r="L4395" s="13"/>
      <c r="M4395" s="23"/>
    </row>
    <row r="4396" spans="1:13" x14ac:dyDescent="0.25">
      <c r="A4396" s="24" t="s">
        <v>15</v>
      </c>
      <c r="B4396" s="25"/>
      <c r="C4396" s="25"/>
      <c r="D4396" s="25"/>
      <c r="E4396" s="25"/>
      <c r="F4396" s="26"/>
      <c r="G4396" s="25"/>
      <c r="H4396" s="27"/>
      <c r="J4396" s="13"/>
      <c r="L4396" s="13"/>
      <c r="M4396" s="23"/>
    </row>
    <row r="4397" spans="1:13" x14ac:dyDescent="0.25">
      <c r="A4397" s="24" t="s">
        <v>16</v>
      </c>
      <c r="B4397" s="25"/>
      <c r="C4397" s="25"/>
      <c r="D4397" s="25"/>
      <c r="E4397" s="25"/>
      <c r="F4397" s="26"/>
      <c r="G4397" s="25"/>
      <c r="H4397" s="27"/>
      <c r="J4397" s="13"/>
      <c r="L4397" s="13"/>
      <c r="M4397" s="23"/>
    </row>
    <row r="4398" spans="1:13" x14ac:dyDescent="0.25">
      <c r="A4398" s="24" t="s">
        <v>68</v>
      </c>
      <c r="B4398" s="25"/>
      <c r="C4398" s="25"/>
      <c r="D4398" s="25"/>
      <c r="E4398" s="25"/>
      <c r="F4398" s="26"/>
      <c r="G4398" s="25"/>
      <c r="H4398" s="27"/>
      <c r="J4398" s="13"/>
      <c r="L4398" s="13"/>
      <c r="M4398" s="23"/>
    </row>
    <row r="4399" spans="1:13" x14ac:dyDescent="0.25">
      <c r="A4399" s="24"/>
      <c r="B4399" s="25"/>
      <c r="C4399" s="25"/>
      <c r="D4399" s="25"/>
      <c r="E4399" s="25"/>
      <c r="F4399" s="26"/>
      <c r="G4399" s="25"/>
      <c r="H4399" s="27"/>
      <c r="J4399" s="13"/>
      <c r="K4399" s="112">
        <v>4.93</v>
      </c>
      <c r="L4399" s="113"/>
      <c r="M4399" s="23">
        <f>K4399*I4393*12</f>
        <v>55048.38</v>
      </c>
    </row>
    <row r="4400" spans="1:13" x14ac:dyDescent="0.25">
      <c r="A4400" s="22" t="s">
        <v>22</v>
      </c>
      <c r="B4400" s="25"/>
      <c r="C4400" s="25"/>
      <c r="D4400" s="25"/>
      <c r="E4400" s="25"/>
      <c r="F4400" s="26"/>
      <c r="G4400" s="25"/>
      <c r="H4400" s="27"/>
      <c r="J4400" s="13"/>
      <c r="L4400" s="13"/>
      <c r="M4400" s="23"/>
    </row>
    <row r="4401" spans="1:13" x14ac:dyDescent="0.25">
      <c r="A4401" s="24" t="s">
        <v>23</v>
      </c>
      <c r="B4401" s="25"/>
      <c r="C4401" s="25"/>
      <c r="D4401" s="25"/>
      <c r="E4401" s="25"/>
      <c r="F4401" s="26"/>
      <c r="G4401" s="25"/>
      <c r="H4401" s="27"/>
      <c r="J4401" s="13"/>
      <c r="L4401" s="13"/>
      <c r="M4401" s="23"/>
    </row>
    <row r="4402" spans="1:13" x14ac:dyDescent="0.25">
      <c r="A4402" s="24" t="s">
        <v>69</v>
      </c>
      <c r="B4402" s="25"/>
      <c r="C4402" s="25"/>
      <c r="D4402" s="25"/>
      <c r="E4402" s="25"/>
      <c r="F4402" s="26"/>
      <c r="G4402" s="25"/>
      <c r="H4402" s="27"/>
      <c r="J4402" s="13"/>
      <c r="L4402" s="13"/>
      <c r="M4402" s="23"/>
    </row>
    <row r="4403" spans="1:13" x14ac:dyDescent="0.25">
      <c r="A4403" s="24"/>
      <c r="B4403" s="25"/>
      <c r="C4403" s="25"/>
      <c r="D4403" s="25"/>
      <c r="E4403" s="25"/>
      <c r="F4403" s="26"/>
      <c r="G4403" s="25"/>
      <c r="H4403" s="27"/>
      <c r="I4403" s="17"/>
      <c r="J4403" s="19"/>
      <c r="K4403" s="138">
        <v>4.05</v>
      </c>
      <c r="L4403" s="139"/>
      <c r="M4403" s="21">
        <f>K4403*I4393*12</f>
        <v>45222.299999999996</v>
      </c>
    </row>
    <row r="4404" spans="1:13" x14ac:dyDescent="0.25">
      <c r="A4404" s="128" t="s">
        <v>28</v>
      </c>
      <c r="B4404" s="129"/>
      <c r="C4404" s="129"/>
      <c r="D4404" s="129"/>
      <c r="E4404" s="129"/>
      <c r="F4404" s="129"/>
      <c r="G4404" s="129"/>
      <c r="H4404" s="130"/>
      <c r="I4404" s="2" t="s">
        <v>29</v>
      </c>
      <c r="J4404" s="13"/>
      <c r="K4404" s="2"/>
      <c r="L4404" s="13"/>
      <c r="M4404" s="23"/>
    </row>
    <row r="4405" spans="1:13" x14ac:dyDescent="0.25">
      <c r="A4405" s="12"/>
      <c r="B4405" s="2"/>
      <c r="C4405" s="2"/>
      <c r="D4405" s="2"/>
      <c r="E4405" s="2"/>
      <c r="F4405" s="2"/>
      <c r="G4405" s="2"/>
      <c r="H4405" s="13"/>
      <c r="I4405" s="2" t="s">
        <v>30</v>
      </c>
      <c r="J4405" s="13"/>
      <c r="K4405" s="2"/>
      <c r="L4405" s="13"/>
      <c r="M4405" s="23"/>
    </row>
    <row r="4406" spans="1:13" x14ac:dyDescent="0.25">
      <c r="A4406" s="12"/>
      <c r="B4406" s="2"/>
      <c r="C4406" s="2"/>
      <c r="D4406" s="2"/>
      <c r="E4406" s="2"/>
      <c r="F4406" s="2"/>
      <c r="G4406" s="2"/>
      <c r="H4406" s="13"/>
      <c r="I4406" s="2" t="s">
        <v>31</v>
      </c>
      <c r="J4406" s="13"/>
      <c r="K4406" s="108">
        <v>1.1200000000000001</v>
      </c>
      <c r="L4406" s="109"/>
      <c r="M4406" s="23">
        <f>K4406*12*I4393</f>
        <v>12505.920000000002</v>
      </c>
    </row>
    <row r="4407" spans="1:13" x14ac:dyDescent="0.25">
      <c r="A4407" s="12"/>
      <c r="B4407" s="2"/>
      <c r="C4407" s="2"/>
      <c r="D4407" s="2"/>
      <c r="E4407" s="2"/>
      <c r="F4407" s="2"/>
      <c r="G4407" s="2"/>
      <c r="H4407" s="13"/>
      <c r="I4407" s="2" t="s">
        <v>32</v>
      </c>
      <c r="J4407" s="13"/>
      <c r="K4407" s="2"/>
      <c r="L4407" s="13"/>
      <c r="M4407" s="23"/>
    </row>
    <row r="4408" spans="1:13" x14ac:dyDescent="0.25">
      <c r="A4408" s="17"/>
      <c r="B4408" s="18"/>
      <c r="C4408" s="18"/>
      <c r="D4408" s="18"/>
      <c r="E4408" s="18"/>
      <c r="F4408" s="18"/>
      <c r="G4408" s="18"/>
      <c r="H4408" s="19"/>
      <c r="I4408" s="18" t="s">
        <v>33</v>
      </c>
      <c r="J4408" s="19"/>
      <c r="K4408" s="18"/>
      <c r="L4408" s="19"/>
      <c r="M4408" s="21"/>
    </row>
    <row r="4409" spans="1:13" x14ac:dyDescent="0.25">
      <c r="A4409" s="90" t="s">
        <v>34</v>
      </c>
      <c r="B4409" s="91"/>
      <c r="C4409" s="91"/>
      <c r="D4409" s="91"/>
      <c r="E4409" s="91"/>
      <c r="F4409" s="91"/>
      <c r="G4409" s="91"/>
      <c r="H4409" s="92"/>
      <c r="I4409" s="31" t="s">
        <v>46</v>
      </c>
      <c r="J4409" s="32"/>
      <c r="K4409" s="88">
        <v>1.62</v>
      </c>
      <c r="L4409" s="89"/>
      <c r="M4409" s="33">
        <f>K4409*12*I4393</f>
        <v>18088.920000000002</v>
      </c>
    </row>
    <row r="4410" spans="1:13" x14ac:dyDescent="0.25">
      <c r="A4410" s="131" t="s">
        <v>74</v>
      </c>
      <c r="B4410" s="132"/>
      <c r="C4410" s="132"/>
      <c r="D4410" s="132"/>
      <c r="E4410" s="132"/>
      <c r="F4410" s="132"/>
      <c r="G4410" s="132"/>
      <c r="H4410" s="133"/>
      <c r="I4410" s="52"/>
      <c r="J4410" s="13"/>
      <c r="K4410" s="149">
        <f>K4411+K4417</f>
        <v>1.8900000000000001</v>
      </c>
      <c r="L4410" s="150"/>
      <c r="M4410" s="53">
        <f>M4411+M4417</f>
        <v>21103.739999999998</v>
      </c>
    </row>
    <row r="4411" spans="1:13" x14ac:dyDescent="0.25">
      <c r="A4411" s="114" t="s">
        <v>75</v>
      </c>
      <c r="B4411" s="115"/>
      <c r="C4411" s="115"/>
      <c r="D4411" s="115"/>
      <c r="E4411" s="115"/>
      <c r="F4411" s="115"/>
      <c r="G4411" s="115"/>
      <c r="H4411" s="116"/>
      <c r="J4411" s="13"/>
      <c r="K4411" s="108">
        <f>K4412+K4413+K4414+K4416</f>
        <v>1.1100000000000001</v>
      </c>
      <c r="L4411" s="109"/>
      <c r="M4411" s="46">
        <f>M4412+M4413+M4414+M4416</f>
        <v>12394.26</v>
      </c>
    </row>
    <row r="4412" spans="1:13" x14ac:dyDescent="0.25">
      <c r="A4412" s="12" t="s">
        <v>76</v>
      </c>
      <c r="H4412" s="13"/>
      <c r="I4412" t="s">
        <v>77</v>
      </c>
      <c r="J4412" s="13"/>
      <c r="K4412" s="112">
        <v>0.81</v>
      </c>
      <c r="L4412" s="113"/>
      <c r="M4412" s="23">
        <f>K4412*12*I4393</f>
        <v>9044.4600000000009</v>
      </c>
    </row>
    <row r="4413" spans="1:13" x14ac:dyDescent="0.25">
      <c r="A4413" s="12" t="s">
        <v>78</v>
      </c>
      <c r="H4413" s="13"/>
      <c r="I4413" t="s">
        <v>79</v>
      </c>
      <c r="J4413" s="13"/>
      <c r="K4413" s="112">
        <v>0.18</v>
      </c>
      <c r="L4413" s="113"/>
      <c r="M4413" s="23">
        <f>K4413*12*I4393</f>
        <v>2009.88</v>
      </c>
    </row>
    <row r="4414" spans="1:13" x14ac:dyDescent="0.25">
      <c r="A4414" s="12" t="s">
        <v>80</v>
      </c>
      <c r="H4414" s="13"/>
      <c r="I4414" t="s">
        <v>81</v>
      </c>
      <c r="J4414" s="13"/>
      <c r="K4414" s="112">
        <v>0.08</v>
      </c>
      <c r="L4414" s="113"/>
      <c r="M4414" s="23">
        <f>K4414*12*I4393</f>
        <v>893.28</v>
      </c>
    </row>
    <row r="4415" spans="1:13" x14ac:dyDescent="0.25">
      <c r="A4415" s="12" t="s">
        <v>82</v>
      </c>
      <c r="H4415" s="13"/>
      <c r="J4415" s="13"/>
      <c r="L4415" s="13"/>
      <c r="M4415" s="23"/>
    </row>
    <row r="4416" spans="1:13" x14ac:dyDescent="0.25">
      <c r="A4416" s="12" t="s">
        <v>83</v>
      </c>
      <c r="H4416" s="13"/>
      <c r="I4416" t="s">
        <v>84</v>
      </c>
      <c r="J4416" s="13"/>
      <c r="K4416" s="112">
        <v>0.04</v>
      </c>
      <c r="L4416" s="113"/>
      <c r="M4416" s="23">
        <f>K4416*12*I4393</f>
        <v>446.64</v>
      </c>
    </row>
    <row r="4417" spans="1:13" x14ac:dyDescent="0.25">
      <c r="A4417" s="114" t="s">
        <v>85</v>
      </c>
      <c r="B4417" s="115"/>
      <c r="C4417" s="115"/>
      <c r="D4417" s="115"/>
      <c r="E4417" s="115"/>
      <c r="F4417" s="115"/>
      <c r="G4417" s="115"/>
      <c r="H4417" s="116"/>
      <c r="J4417" s="13"/>
      <c r="K4417" s="108">
        <f>K4418+K4419+K4420</f>
        <v>0.78</v>
      </c>
      <c r="L4417" s="109"/>
      <c r="M4417" s="46">
        <f>M4418+M4419+M4420</f>
        <v>8709.48</v>
      </c>
    </row>
    <row r="4418" spans="1:13" x14ac:dyDescent="0.25">
      <c r="A4418" s="12" t="s">
        <v>86</v>
      </c>
      <c r="H4418" s="13"/>
      <c r="I4418" t="s">
        <v>81</v>
      </c>
      <c r="J4418" s="13"/>
      <c r="K4418" s="112">
        <v>0.28000000000000003</v>
      </c>
      <c r="L4418" s="113"/>
      <c r="M4418" s="23">
        <f>K4418*12*I4393</f>
        <v>3126.4800000000005</v>
      </c>
    </row>
    <row r="4419" spans="1:13" x14ac:dyDescent="0.25">
      <c r="A4419" s="12" t="s">
        <v>87</v>
      </c>
      <c r="H4419" s="13"/>
      <c r="I4419" t="s">
        <v>35</v>
      </c>
      <c r="J4419" s="13"/>
      <c r="K4419" s="112">
        <v>0.46</v>
      </c>
      <c r="L4419" s="113"/>
      <c r="M4419" s="23">
        <f>K4419*12*I4393</f>
        <v>5136.3600000000006</v>
      </c>
    </row>
    <row r="4420" spans="1:13" x14ac:dyDescent="0.25">
      <c r="A4420" s="12" t="s">
        <v>88</v>
      </c>
      <c r="H4420" s="13"/>
      <c r="I4420" t="s">
        <v>81</v>
      </c>
      <c r="J4420" s="13"/>
      <c r="K4420" s="138">
        <v>0.04</v>
      </c>
      <c r="L4420" s="139"/>
      <c r="M4420" s="21">
        <f>K4420*12*I4393</f>
        <v>446.64</v>
      </c>
    </row>
    <row r="4421" spans="1:13" ht="15.75" x14ac:dyDescent="0.25">
      <c r="A4421" s="85" t="s">
        <v>36</v>
      </c>
      <c r="B4421" s="86"/>
      <c r="C4421" s="86"/>
      <c r="D4421" s="86"/>
      <c r="E4421" s="86"/>
      <c r="F4421" s="86"/>
      <c r="G4421" s="86"/>
      <c r="H4421" s="87"/>
      <c r="I4421" s="34"/>
      <c r="J4421" s="32"/>
      <c r="K4421" s="88">
        <f>K4422+K4423+K4425+K4427+K4428</f>
        <v>2.13</v>
      </c>
      <c r="L4421" s="89"/>
      <c r="M4421" s="35">
        <f>M4422+M4423+M4425+M4427+M4428</f>
        <v>23783.579999999998</v>
      </c>
    </row>
    <row r="4422" spans="1:13" x14ac:dyDescent="0.25">
      <c r="A4422" s="36" t="s">
        <v>89</v>
      </c>
      <c r="B4422" s="37"/>
      <c r="C4422" s="38"/>
      <c r="D4422" s="38"/>
      <c r="E4422" s="38"/>
      <c r="F4422" s="38"/>
      <c r="G4422" s="38"/>
      <c r="H4422" s="13"/>
      <c r="I4422" s="95" t="s">
        <v>38</v>
      </c>
      <c r="J4422" s="96"/>
      <c r="K4422" s="117">
        <v>0.56999999999999995</v>
      </c>
      <c r="L4422" s="118"/>
      <c r="M4422" s="23">
        <f>K4422*12*I4393</f>
        <v>6364.62</v>
      </c>
    </row>
    <row r="4423" spans="1:13" x14ac:dyDescent="0.25">
      <c r="A4423" s="36" t="s">
        <v>39</v>
      </c>
      <c r="B4423" s="37"/>
      <c r="C4423" s="38"/>
      <c r="D4423" s="38"/>
      <c r="E4423" s="38"/>
      <c r="F4423" s="38"/>
      <c r="G4423" s="38"/>
      <c r="H4423" s="13"/>
      <c r="I4423" s="95" t="s">
        <v>90</v>
      </c>
      <c r="J4423" s="96"/>
      <c r="K4423" s="97">
        <v>1.35</v>
      </c>
      <c r="L4423" s="98"/>
      <c r="M4423" s="23">
        <f>K4423*12*I4393</f>
        <v>15074.100000000002</v>
      </c>
    </row>
    <row r="4424" spans="1:13" x14ac:dyDescent="0.25">
      <c r="A4424" s="36" t="s">
        <v>41</v>
      </c>
      <c r="B4424" s="37"/>
      <c r="C4424" s="38"/>
      <c r="D4424" s="38"/>
      <c r="E4424" s="38"/>
      <c r="F4424" s="38"/>
      <c r="G4424" s="38"/>
      <c r="H4424" s="13"/>
      <c r="I4424" s="39"/>
      <c r="J4424" s="15"/>
      <c r="K4424" s="40"/>
      <c r="L4424" s="41"/>
      <c r="M4424" s="23"/>
    </row>
    <row r="4425" spans="1:13" x14ac:dyDescent="0.25">
      <c r="A4425" s="36" t="s">
        <v>42</v>
      </c>
      <c r="B4425" s="37"/>
      <c r="C4425" s="38"/>
      <c r="D4425" s="38"/>
      <c r="E4425" s="38"/>
      <c r="F4425" s="38"/>
      <c r="G4425" s="38"/>
      <c r="H4425" s="13"/>
      <c r="I4425" s="95" t="s">
        <v>43</v>
      </c>
      <c r="J4425" s="96"/>
      <c r="K4425" s="97">
        <v>0.09</v>
      </c>
      <c r="L4425" s="98"/>
      <c r="M4425" s="23">
        <f>K4425*12*I4393</f>
        <v>1004.94</v>
      </c>
    </row>
    <row r="4426" spans="1:13" x14ac:dyDescent="0.25">
      <c r="A4426" s="36" t="s">
        <v>44</v>
      </c>
      <c r="B4426" s="37"/>
      <c r="C4426" s="38"/>
      <c r="D4426" s="38"/>
      <c r="E4426" s="38"/>
      <c r="F4426" s="38"/>
      <c r="G4426" s="38"/>
      <c r="H4426" s="13"/>
      <c r="I4426" s="39"/>
      <c r="J4426" s="15"/>
      <c r="K4426" s="40"/>
      <c r="L4426" s="41"/>
      <c r="M4426" s="23"/>
    </row>
    <row r="4427" spans="1:13" x14ac:dyDescent="0.25">
      <c r="A4427" s="36" t="s">
        <v>45</v>
      </c>
      <c r="B4427" s="37"/>
      <c r="C4427" s="38"/>
      <c r="D4427" s="38"/>
      <c r="E4427" s="38"/>
      <c r="F4427" s="38"/>
      <c r="G4427" s="38"/>
      <c r="H4427" s="13"/>
      <c r="I4427" s="95" t="s">
        <v>43</v>
      </c>
      <c r="J4427" s="96"/>
      <c r="K4427" s="97">
        <v>0.06</v>
      </c>
      <c r="L4427" s="98"/>
      <c r="M4427" s="23">
        <f>K4427*12*I4393</f>
        <v>669.95999999999992</v>
      </c>
    </row>
    <row r="4428" spans="1:13" x14ac:dyDescent="0.25">
      <c r="A4428" s="42" t="s">
        <v>112</v>
      </c>
      <c r="B4428" s="37"/>
      <c r="C4428" s="38"/>
      <c r="D4428" s="38"/>
      <c r="E4428" s="38"/>
      <c r="F4428" s="38"/>
      <c r="G4428" s="38"/>
      <c r="H4428" s="13"/>
      <c r="I4428" s="95" t="s">
        <v>46</v>
      </c>
      <c r="J4428" s="96"/>
      <c r="K4428" s="99">
        <v>0.06</v>
      </c>
      <c r="L4428" s="100"/>
      <c r="M4428" s="21">
        <f>K4428*12*I4393</f>
        <v>669.95999999999992</v>
      </c>
    </row>
    <row r="4429" spans="1:13" ht="15.75" x14ac:dyDescent="0.25">
      <c r="A4429" s="85" t="s">
        <v>50</v>
      </c>
      <c r="B4429" s="86"/>
      <c r="C4429" s="86"/>
      <c r="D4429" s="86"/>
      <c r="E4429" s="86"/>
      <c r="F4429" s="86"/>
      <c r="G4429" s="86"/>
      <c r="H4429" s="87"/>
      <c r="I4429" s="34"/>
      <c r="J4429" s="32"/>
      <c r="K4429" s="101">
        <v>5.67</v>
      </c>
      <c r="L4429" s="102"/>
      <c r="M4429" s="35">
        <f>K4429*12*I4393</f>
        <v>63311.219999999994</v>
      </c>
    </row>
    <row r="4430" spans="1:13" x14ac:dyDescent="0.25">
      <c r="A4430" s="90" t="s">
        <v>59</v>
      </c>
      <c r="B4430" s="91"/>
      <c r="C4430" s="91"/>
      <c r="D4430" s="91"/>
      <c r="E4430" s="91"/>
      <c r="F4430" s="91"/>
      <c r="G4430" s="91"/>
      <c r="H4430" s="92"/>
      <c r="J4430" s="47"/>
      <c r="K4430" s="88">
        <f>K4399+K4403+K4406+K4409+K4410+K4429+K4421</f>
        <v>21.41</v>
      </c>
      <c r="L4430" s="89"/>
      <c r="M4430" s="21">
        <f>M4393+M4406+M4409+M4410+M4421+M4429</f>
        <v>239064.05999999997</v>
      </c>
    </row>
    <row r="4431" spans="1:13" x14ac:dyDescent="0.25">
      <c r="A4431" s="90" t="s">
        <v>60</v>
      </c>
      <c r="B4431" s="91"/>
      <c r="C4431" s="91"/>
      <c r="D4431" s="91"/>
      <c r="E4431" s="91"/>
      <c r="F4431" s="91"/>
      <c r="G4431" s="91"/>
      <c r="H4431" s="92"/>
      <c r="I4431" s="34"/>
      <c r="J4431" s="48"/>
      <c r="K4431" s="110">
        <v>15.79</v>
      </c>
      <c r="L4431" s="111"/>
      <c r="M4431" s="21">
        <f>K4431*12*I4393</f>
        <v>176311.13999999998</v>
      </c>
    </row>
    <row r="4432" spans="1:13" ht="15.75" hidden="1" x14ac:dyDescent="0.25">
      <c r="A4432" s="85" t="s">
        <v>61</v>
      </c>
      <c r="B4432" s="86"/>
      <c r="C4432" s="86"/>
      <c r="D4432" s="86"/>
      <c r="E4432" s="86"/>
      <c r="F4432" s="86"/>
      <c r="G4432" s="86"/>
      <c r="H4432" s="87"/>
      <c r="I4432" s="34"/>
      <c r="J4432" s="32"/>
      <c r="K4432" s="88"/>
      <c r="L4432" s="89"/>
      <c r="M4432" s="21">
        <f>K4432*12*I4393</f>
        <v>0</v>
      </c>
    </row>
    <row r="4433" spans="1:13" ht="15.75" hidden="1" x14ac:dyDescent="0.25">
      <c r="A4433" s="85" t="s">
        <v>62</v>
      </c>
      <c r="B4433" s="86"/>
      <c r="C4433" s="86"/>
      <c r="D4433" s="86"/>
      <c r="E4433" s="86"/>
      <c r="F4433" s="86"/>
      <c r="G4433" s="86"/>
      <c r="H4433" s="87"/>
      <c r="I4433" s="34"/>
      <c r="J4433" s="32"/>
      <c r="K4433" s="88"/>
      <c r="L4433" s="89"/>
      <c r="M4433" s="21">
        <f>K4433*12*I4393</f>
        <v>0</v>
      </c>
    </row>
    <row r="4434" spans="1:13" x14ac:dyDescent="0.25">
      <c r="A4434" s="90" t="s">
        <v>92</v>
      </c>
      <c r="B4434" s="91"/>
      <c r="C4434" s="91"/>
      <c r="D4434" s="91"/>
      <c r="E4434" s="91"/>
      <c r="F4434" s="91"/>
      <c r="G4434" s="91"/>
      <c r="H4434" s="92"/>
      <c r="I4434" s="34"/>
      <c r="J4434" s="32"/>
      <c r="K4434" s="93">
        <v>1.32</v>
      </c>
      <c r="L4434" s="94"/>
      <c r="M4434" s="21">
        <f>K4434*12*I4393</f>
        <v>14739.119999999999</v>
      </c>
    </row>
    <row r="4435" spans="1:13" ht="15.75" x14ac:dyDescent="0.25">
      <c r="A4435" s="49" t="s">
        <v>93</v>
      </c>
      <c r="B4435" s="50"/>
      <c r="C4435" s="50"/>
      <c r="D4435" s="50"/>
      <c r="E4435" s="50"/>
      <c r="F4435" s="50"/>
      <c r="G4435" s="50"/>
      <c r="H4435" s="51"/>
      <c r="I4435" s="34"/>
      <c r="J4435" s="32"/>
      <c r="K4435" s="88">
        <v>1.41</v>
      </c>
      <c r="L4435" s="89"/>
      <c r="M4435" s="21">
        <f>K4435*12*I4393</f>
        <v>15744.059999999998</v>
      </c>
    </row>
    <row r="4436" spans="1:13" ht="15.75" x14ac:dyDescent="0.25">
      <c r="A4436" s="49" t="s">
        <v>63</v>
      </c>
      <c r="B4436" s="50"/>
      <c r="C4436" s="50"/>
      <c r="D4436" s="50"/>
      <c r="E4436" s="50"/>
      <c r="F4436" s="50"/>
      <c r="G4436" s="50"/>
      <c r="H4436" s="51"/>
      <c r="I4436" s="34"/>
      <c r="J4436" s="32"/>
      <c r="K4436" s="88">
        <v>0.06</v>
      </c>
      <c r="L4436" s="89"/>
      <c r="M4436" s="21">
        <f>K4436*12*I4393</f>
        <v>669.95999999999992</v>
      </c>
    </row>
    <row r="4437" spans="1:13" ht="15.75" x14ac:dyDescent="0.25">
      <c r="A4437" s="49" t="s">
        <v>64</v>
      </c>
      <c r="B4437" s="50"/>
      <c r="C4437" s="50"/>
      <c r="D4437" s="50"/>
      <c r="E4437" s="50"/>
      <c r="F4437" s="50"/>
      <c r="G4437" s="50"/>
      <c r="H4437" s="51"/>
      <c r="I4437" s="34"/>
      <c r="J4437" s="32"/>
      <c r="K4437" s="88">
        <v>0.91</v>
      </c>
      <c r="L4437" s="89"/>
      <c r="M4437" s="21">
        <f>K4437*12*I4393</f>
        <v>10161.06</v>
      </c>
    </row>
    <row r="4438" spans="1:13" x14ac:dyDescent="0.25">
      <c r="A4438" s="90" t="s">
        <v>65</v>
      </c>
      <c r="B4438" s="91"/>
      <c r="C4438" s="91"/>
      <c r="D4438" s="91"/>
      <c r="E4438" s="91"/>
      <c r="F4438" s="91"/>
      <c r="G4438" s="91"/>
      <c r="H4438" s="92"/>
      <c r="I4438" s="34"/>
      <c r="J4438" s="48"/>
      <c r="K4438" s="88">
        <f>K4430+K4432+K4433+K4434+K4431+K4435+K4436+K4437</f>
        <v>40.899999999999991</v>
      </c>
      <c r="L4438" s="89"/>
      <c r="M4438" s="21">
        <f>M4430+M4431+M4432+M4433+M4434+M4435+M4436+M4437</f>
        <v>456689.39999999997</v>
      </c>
    </row>
    <row r="4439" spans="1:13" x14ac:dyDescent="0.25">
      <c r="M4439" s="5"/>
    </row>
    <row r="4440" spans="1:13" x14ac:dyDescent="0.25">
      <c r="A4440" s="119" t="s">
        <v>0</v>
      </c>
      <c r="B4440" s="119"/>
      <c r="C4440" s="119"/>
      <c r="D4440" s="119"/>
      <c r="E4440" s="119"/>
      <c r="F4440" s="119"/>
      <c r="G4440" s="119"/>
      <c r="H4440" s="119"/>
      <c r="I4440" s="119"/>
      <c r="J4440" s="119"/>
      <c r="K4440" s="119"/>
      <c r="L4440" s="119"/>
      <c r="M4440" s="5"/>
    </row>
    <row r="4441" spans="1:13" x14ac:dyDescent="0.25">
      <c r="A4441" s="120" t="s">
        <v>1</v>
      </c>
      <c r="B4441" s="120"/>
      <c r="C4441" s="120"/>
      <c r="D4441" s="120"/>
      <c r="E4441" s="120"/>
      <c r="F4441" s="120"/>
      <c r="G4441" s="120"/>
      <c r="H4441" s="120"/>
      <c r="I4441" s="120"/>
      <c r="J4441" s="120"/>
      <c r="K4441" s="120"/>
      <c r="L4441" s="120"/>
      <c r="M4441" s="120"/>
    </row>
    <row r="4442" spans="1:13" x14ac:dyDescent="0.25">
      <c r="A4442" s="121" t="s">
        <v>188</v>
      </c>
      <c r="B4442" s="121"/>
      <c r="C4442" s="121"/>
      <c r="D4442" s="121"/>
      <c r="E4442" s="121"/>
      <c r="F4442" s="121"/>
      <c r="G4442" s="121"/>
      <c r="H4442" s="121"/>
      <c r="I4442" s="121"/>
      <c r="J4442" s="121"/>
      <c r="K4442" s="121"/>
      <c r="L4442" s="121"/>
      <c r="M4442" s="121"/>
    </row>
    <row r="4443" spans="1:13" x14ac:dyDescent="0.25">
      <c r="A4443" s="6"/>
      <c r="B4443" s="7"/>
      <c r="C4443" s="7" t="s">
        <v>3</v>
      </c>
      <c r="D4443" s="7"/>
      <c r="E4443" s="7"/>
      <c r="F4443" s="7"/>
      <c r="G4443" s="7"/>
      <c r="H4443" s="8"/>
      <c r="I4443" s="7" t="s">
        <v>4</v>
      </c>
      <c r="J4443" s="8"/>
      <c r="K4443" s="9" t="s">
        <v>5</v>
      </c>
      <c r="L4443" s="10"/>
      <c r="M4443" s="11"/>
    </row>
    <row r="4444" spans="1:13" x14ac:dyDescent="0.25">
      <c r="A4444" s="12"/>
      <c r="B4444" s="2"/>
      <c r="C4444" s="2"/>
      <c r="D4444" s="2"/>
      <c r="E4444" s="2"/>
      <c r="F4444" s="2"/>
      <c r="G4444" s="2"/>
      <c r="H4444" s="13"/>
      <c r="I4444" s="2"/>
      <c r="J4444" s="13"/>
      <c r="K4444" s="14" t="s">
        <v>7</v>
      </c>
      <c r="L4444" s="15"/>
      <c r="M4444" s="16" t="s">
        <v>8</v>
      </c>
    </row>
    <row r="4445" spans="1:13" x14ac:dyDescent="0.25">
      <c r="A4445" s="17"/>
      <c r="B4445" s="18"/>
      <c r="C4445" s="18"/>
      <c r="D4445" s="18"/>
      <c r="E4445" s="18"/>
      <c r="F4445" s="18"/>
      <c r="G4445" s="18"/>
      <c r="H4445" s="19"/>
      <c r="I4445" s="122" t="s">
        <v>9</v>
      </c>
      <c r="J4445" s="123"/>
      <c r="K4445" s="18" t="s">
        <v>10</v>
      </c>
      <c r="L4445" s="19"/>
      <c r="M4445" s="20" t="s">
        <v>11</v>
      </c>
    </row>
    <row r="4446" spans="1:13" x14ac:dyDescent="0.25">
      <c r="A4446" s="90"/>
      <c r="B4446" s="91"/>
      <c r="C4446" s="91"/>
      <c r="D4446" s="91"/>
      <c r="E4446" s="91"/>
      <c r="F4446" s="91"/>
      <c r="G4446" s="91"/>
      <c r="H4446" s="92"/>
      <c r="I4446" s="124">
        <v>891.6</v>
      </c>
      <c r="J4446" s="125"/>
      <c r="K4446" s="126">
        <f>K4452+K4456</f>
        <v>8.98</v>
      </c>
      <c r="L4446" s="145"/>
      <c r="M4446" s="21">
        <f>M4452+M4456</f>
        <v>96078.815999999992</v>
      </c>
    </row>
    <row r="4447" spans="1:13" x14ac:dyDescent="0.25">
      <c r="A4447" s="22" t="s">
        <v>13</v>
      </c>
      <c r="F4447" s="2"/>
      <c r="H4447" s="13"/>
      <c r="J4447" s="13"/>
      <c r="L4447" s="13"/>
      <c r="M4447" s="23"/>
    </row>
    <row r="4448" spans="1:13" x14ac:dyDescent="0.25">
      <c r="A4448" s="22" t="s">
        <v>14</v>
      </c>
      <c r="F4448" s="2"/>
      <c r="H4448" s="13"/>
      <c r="J4448" s="13"/>
      <c r="L4448" s="13"/>
      <c r="M4448" s="23"/>
    </row>
    <row r="4449" spans="1:13" x14ac:dyDescent="0.25">
      <c r="A4449" s="24" t="s">
        <v>15</v>
      </c>
      <c r="B4449" s="25"/>
      <c r="C4449" s="25"/>
      <c r="D4449" s="25"/>
      <c r="E4449" s="25"/>
      <c r="F4449" s="26"/>
      <c r="G4449" s="25"/>
      <c r="H4449" s="27"/>
      <c r="J4449" s="13"/>
      <c r="L4449" s="13"/>
      <c r="M4449" s="23"/>
    </row>
    <row r="4450" spans="1:13" x14ac:dyDescent="0.25">
      <c r="A4450" s="24" t="s">
        <v>16</v>
      </c>
      <c r="B4450" s="25"/>
      <c r="C4450" s="25"/>
      <c r="D4450" s="25"/>
      <c r="E4450" s="25"/>
      <c r="F4450" s="26"/>
      <c r="G4450" s="25"/>
      <c r="H4450" s="27"/>
      <c r="J4450" s="13"/>
      <c r="L4450" s="13"/>
      <c r="M4450" s="23"/>
    </row>
    <row r="4451" spans="1:13" x14ac:dyDescent="0.25">
      <c r="A4451" s="24" t="s">
        <v>68</v>
      </c>
      <c r="B4451" s="25"/>
      <c r="C4451" s="25"/>
      <c r="D4451" s="25"/>
      <c r="E4451" s="25"/>
      <c r="F4451" s="26"/>
      <c r="G4451" s="25"/>
      <c r="H4451" s="27"/>
      <c r="J4451" s="13"/>
      <c r="L4451" s="13"/>
      <c r="M4451" s="23"/>
    </row>
    <row r="4452" spans="1:13" x14ac:dyDescent="0.25">
      <c r="A4452" s="24"/>
      <c r="B4452" s="25"/>
      <c r="C4452" s="25"/>
      <c r="D4452" s="25"/>
      <c r="E4452" s="25"/>
      <c r="F4452" s="26"/>
      <c r="G4452" s="25"/>
      <c r="H4452" s="27"/>
      <c r="J4452" s="13"/>
      <c r="K4452" s="112">
        <v>4.93</v>
      </c>
      <c r="L4452" s="113"/>
      <c r="M4452" s="23">
        <f>K4452*I4446*12</f>
        <v>52747.055999999997</v>
      </c>
    </row>
    <row r="4453" spans="1:13" x14ac:dyDescent="0.25">
      <c r="A4453" s="22" t="s">
        <v>22</v>
      </c>
      <c r="B4453" s="25"/>
      <c r="C4453" s="25"/>
      <c r="D4453" s="25"/>
      <c r="E4453" s="25"/>
      <c r="F4453" s="26"/>
      <c r="G4453" s="25"/>
      <c r="H4453" s="27"/>
      <c r="J4453" s="13"/>
      <c r="L4453" s="13"/>
      <c r="M4453" s="23"/>
    </row>
    <row r="4454" spans="1:13" x14ac:dyDescent="0.25">
      <c r="A4454" s="24" t="s">
        <v>23</v>
      </c>
      <c r="B4454" s="25"/>
      <c r="C4454" s="25"/>
      <c r="D4454" s="25"/>
      <c r="E4454" s="25"/>
      <c r="F4454" s="26"/>
      <c r="G4454" s="25"/>
      <c r="H4454" s="27"/>
      <c r="J4454" s="13"/>
      <c r="L4454" s="13"/>
      <c r="M4454" s="23"/>
    </row>
    <row r="4455" spans="1:13" x14ac:dyDescent="0.25">
      <c r="A4455" s="24" t="s">
        <v>69</v>
      </c>
      <c r="B4455" s="25"/>
      <c r="C4455" s="25"/>
      <c r="D4455" s="25"/>
      <c r="E4455" s="25"/>
      <c r="F4455" s="26"/>
      <c r="G4455" s="25"/>
      <c r="H4455" s="27"/>
      <c r="J4455" s="13"/>
      <c r="L4455" s="13"/>
      <c r="M4455" s="23"/>
    </row>
    <row r="4456" spans="1:13" x14ac:dyDescent="0.25">
      <c r="A4456" s="24"/>
      <c r="B4456" s="25"/>
      <c r="C4456" s="25"/>
      <c r="D4456" s="25"/>
      <c r="E4456" s="25"/>
      <c r="F4456" s="26"/>
      <c r="G4456" s="25"/>
      <c r="H4456" s="27"/>
      <c r="I4456" s="17"/>
      <c r="J4456" s="19"/>
      <c r="K4456" s="138">
        <v>4.05</v>
      </c>
      <c r="L4456" s="139"/>
      <c r="M4456" s="21">
        <f>K4456*I4446*12</f>
        <v>43331.76</v>
      </c>
    </row>
    <row r="4457" spans="1:13" x14ac:dyDescent="0.25">
      <c r="A4457" s="128" t="s">
        <v>28</v>
      </c>
      <c r="B4457" s="129"/>
      <c r="C4457" s="129"/>
      <c r="D4457" s="129"/>
      <c r="E4457" s="129"/>
      <c r="F4457" s="129"/>
      <c r="G4457" s="129"/>
      <c r="H4457" s="130"/>
      <c r="I4457" s="2" t="s">
        <v>29</v>
      </c>
      <c r="J4457" s="13"/>
      <c r="K4457" s="2"/>
      <c r="L4457" s="13"/>
      <c r="M4457" s="23"/>
    </row>
    <row r="4458" spans="1:13" x14ac:dyDescent="0.25">
      <c r="A4458" s="12"/>
      <c r="B4458" s="2"/>
      <c r="C4458" s="2"/>
      <c r="D4458" s="2"/>
      <c r="E4458" s="2"/>
      <c r="F4458" s="2"/>
      <c r="G4458" s="2"/>
      <c r="H4458" s="13"/>
      <c r="I4458" s="2" t="s">
        <v>30</v>
      </c>
      <c r="J4458" s="13"/>
      <c r="K4458" s="2"/>
      <c r="L4458" s="13"/>
      <c r="M4458" s="23"/>
    </row>
    <row r="4459" spans="1:13" x14ac:dyDescent="0.25">
      <c r="A4459" s="12"/>
      <c r="B4459" s="2"/>
      <c r="C4459" s="2"/>
      <c r="D4459" s="2"/>
      <c r="E4459" s="2"/>
      <c r="F4459" s="2"/>
      <c r="G4459" s="2"/>
      <c r="H4459" s="13"/>
      <c r="I4459" s="2" t="s">
        <v>31</v>
      </c>
      <c r="J4459" s="13"/>
      <c r="K4459" s="108">
        <v>1.1200000000000001</v>
      </c>
      <c r="L4459" s="109"/>
      <c r="M4459" s="23">
        <f>K4459*12*I4446</f>
        <v>11983.104000000001</v>
      </c>
    </row>
    <row r="4460" spans="1:13" x14ac:dyDescent="0.25">
      <c r="A4460" s="12"/>
      <c r="B4460" s="2"/>
      <c r="C4460" s="2"/>
      <c r="D4460" s="2"/>
      <c r="E4460" s="2"/>
      <c r="F4460" s="2"/>
      <c r="G4460" s="2"/>
      <c r="H4460" s="13"/>
      <c r="I4460" s="2" t="s">
        <v>32</v>
      </c>
      <c r="J4460" s="13"/>
      <c r="K4460" s="2"/>
      <c r="L4460" s="13"/>
      <c r="M4460" s="23"/>
    </row>
    <row r="4461" spans="1:13" x14ac:dyDescent="0.25">
      <c r="A4461" s="17"/>
      <c r="B4461" s="18"/>
      <c r="C4461" s="18"/>
      <c r="D4461" s="18"/>
      <c r="E4461" s="18"/>
      <c r="F4461" s="18"/>
      <c r="G4461" s="18"/>
      <c r="H4461" s="19"/>
      <c r="I4461" s="18" t="s">
        <v>33</v>
      </c>
      <c r="J4461" s="19"/>
      <c r="K4461" s="18"/>
      <c r="L4461" s="19"/>
      <c r="M4461" s="21"/>
    </row>
    <row r="4462" spans="1:13" x14ac:dyDescent="0.25">
      <c r="A4462" s="171" t="s">
        <v>34</v>
      </c>
      <c r="B4462" s="171"/>
      <c r="C4462" s="171"/>
      <c r="D4462" s="171"/>
      <c r="E4462" s="171"/>
      <c r="F4462" s="171"/>
      <c r="G4462" s="171"/>
      <c r="H4462" s="171"/>
      <c r="I4462" s="172" t="s">
        <v>46</v>
      </c>
      <c r="J4462" s="173"/>
      <c r="K4462" s="174">
        <v>2.44</v>
      </c>
      <c r="L4462" s="174"/>
      <c r="M4462" s="33">
        <f>K4462*12*I4446</f>
        <v>26106.048000000003</v>
      </c>
    </row>
    <row r="4463" spans="1:13" x14ac:dyDescent="0.25">
      <c r="A4463" s="131" t="s">
        <v>74</v>
      </c>
      <c r="B4463" s="132"/>
      <c r="C4463" s="132"/>
      <c r="D4463" s="132"/>
      <c r="E4463" s="132"/>
      <c r="F4463" s="132"/>
      <c r="G4463" s="132"/>
      <c r="H4463" s="133"/>
      <c r="I4463" s="52"/>
      <c r="J4463" s="13"/>
      <c r="K4463" s="149">
        <f>K4464+K4470</f>
        <v>1.8900000000000001</v>
      </c>
      <c r="L4463" s="150"/>
      <c r="M4463" s="53">
        <f>M4464+M4470</f>
        <v>20221.488000000005</v>
      </c>
    </row>
    <row r="4464" spans="1:13" x14ac:dyDescent="0.25">
      <c r="A4464" s="114" t="s">
        <v>75</v>
      </c>
      <c r="B4464" s="115"/>
      <c r="C4464" s="115"/>
      <c r="D4464" s="115"/>
      <c r="E4464" s="115"/>
      <c r="F4464" s="115"/>
      <c r="G4464" s="115"/>
      <c r="H4464" s="116"/>
      <c r="J4464" s="13"/>
      <c r="K4464" s="108">
        <f>K4465+K4466+K4467+K4469</f>
        <v>1.1100000000000001</v>
      </c>
      <c r="L4464" s="109"/>
      <c r="M4464" s="46">
        <f>M4465+M4466+M4467+M4469</f>
        <v>11876.112000000001</v>
      </c>
    </row>
    <row r="4465" spans="1:13" x14ac:dyDescent="0.25">
      <c r="A4465" s="12" t="s">
        <v>76</v>
      </c>
      <c r="H4465" s="13"/>
      <c r="I4465" t="s">
        <v>77</v>
      </c>
      <c r="J4465" s="13"/>
      <c r="K4465" s="112">
        <v>0.81</v>
      </c>
      <c r="L4465" s="113"/>
      <c r="M4465" s="23">
        <f>K4465*12*I4446</f>
        <v>8666.3520000000008</v>
      </c>
    </row>
    <row r="4466" spans="1:13" x14ac:dyDescent="0.25">
      <c r="A4466" s="12" t="s">
        <v>78</v>
      </c>
      <c r="H4466" s="13"/>
      <c r="I4466" t="s">
        <v>79</v>
      </c>
      <c r="J4466" s="13"/>
      <c r="K4466" s="112">
        <v>0.18</v>
      </c>
      <c r="L4466" s="113"/>
      <c r="M4466" s="23">
        <f>K4466*12*I4446</f>
        <v>1925.8560000000002</v>
      </c>
    </row>
    <row r="4467" spans="1:13" x14ac:dyDescent="0.25">
      <c r="A4467" s="12" t="s">
        <v>80</v>
      </c>
      <c r="H4467" s="13"/>
      <c r="I4467" t="s">
        <v>81</v>
      </c>
      <c r="J4467" s="13"/>
      <c r="K4467" s="112">
        <v>0.08</v>
      </c>
      <c r="L4467" s="113"/>
      <c r="M4467" s="23">
        <f>K4467*12*I4446</f>
        <v>855.93600000000004</v>
      </c>
    </row>
    <row r="4468" spans="1:13" x14ac:dyDescent="0.25">
      <c r="A4468" s="12" t="s">
        <v>82</v>
      </c>
      <c r="H4468" s="13"/>
      <c r="J4468" s="13"/>
      <c r="L4468" s="13"/>
      <c r="M4468" s="23"/>
    </row>
    <row r="4469" spans="1:13" x14ac:dyDescent="0.25">
      <c r="A4469" s="12" t="s">
        <v>83</v>
      </c>
      <c r="H4469" s="13"/>
      <c r="I4469" t="s">
        <v>84</v>
      </c>
      <c r="J4469" s="13"/>
      <c r="K4469" s="112">
        <v>0.04</v>
      </c>
      <c r="L4469" s="113"/>
      <c r="M4469" s="23">
        <f>K4469*12*I4446</f>
        <v>427.96800000000002</v>
      </c>
    </row>
    <row r="4470" spans="1:13" x14ac:dyDescent="0.25">
      <c r="A4470" s="114" t="s">
        <v>85</v>
      </c>
      <c r="B4470" s="115"/>
      <c r="C4470" s="115"/>
      <c r="D4470" s="115"/>
      <c r="E4470" s="115"/>
      <c r="F4470" s="115"/>
      <c r="G4470" s="115"/>
      <c r="H4470" s="116"/>
      <c r="J4470" s="13"/>
      <c r="K4470" s="108">
        <f>K4471+K4472+K4473</f>
        <v>0.78</v>
      </c>
      <c r="L4470" s="109"/>
      <c r="M4470" s="46">
        <f>M4471+M4472+M4473</f>
        <v>8345.376000000002</v>
      </c>
    </row>
    <row r="4471" spans="1:13" x14ac:dyDescent="0.25">
      <c r="A4471" s="12" t="s">
        <v>86</v>
      </c>
      <c r="H4471" s="13"/>
      <c r="I4471" t="s">
        <v>81</v>
      </c>
      <c r="J4471" s="13"/>
      <c r="K4471" s="112">
        <v>0.28000000000000003</v>
      </c>
      <c r="L4471" s="113"/>
      <c r="M4471" s="23">
        <f>K4471*12*I4446</f>
        <v>2995.7760000000003</v>
      </c>
    </row>
    <row r="4472" spans="1:13" x14ac:dyDescent="0.25">
      <c r="A4472" s="12" t="s">
        <v>87</v>
      </c>
      <c r="H4472" s="13"/>
      <c r="I4472" t="s">
        <v>35</v>
      </c>
      <c r="J4472" s="13"/>
      <c r="K4472" s="112">
        <v>0.46</v>
      </c>
      <c r="L4472" s="113"/>
      <c r="M4472" s="23">
        <f>K4472*12*I4446</f>
        <v>4921.6320000000005</v>
      </c>
    </row>
    <row r="4473" spans="1:13" x14ac:dyDescent="0.25">
      <c r="A4473" s="12" t="s">
        <v>88</v>
      </c>
      <c r="H4473" s="13"/>
      <c r="I4473" t="s">
        <v>81</v>
      </c>
      <c r="J4473" s="13"/>
      <c r="K4473" s="138">
        <v>0.04</v>
      </c>
      <c r="L4473" s="139"/>
      <c r="M4473" s="21">
        <f>K4473*12*I4446</f>
        <v>427.96800000000002</v>
      </c>
    </row>
    <row r="4474" spans="1:13" ht="15.75" x14ac:dyDescent="0.25">
      <c r="A4474" s="85" t="s">
        <v>36</v>
      </c>
      <c r="B4474" s="86"/>
      <c r="C4474" s="86"/>
      <c r="D4474" s="86"/>
      <c r="E4474" s="86"/>
      <c r="F4474" s="86"/>
      <c r="G4474" s="86"/>
      <c r="H4474" s="87"/>
      <c r="I4474" s="34"/>
      <c r="J4474" s="32"/>
      <c r="K4474" s="88">
        <f>K4475+K4476+K4478+K4480+K4481</f>
        <v>2.13</v>
      </c>
      <c r="L4474" s="89"/>
      <c r="M4474" s="35">
        <f>M4475+M4476+M4478+M4480+M4481</f>
        <v>22789.296000000006</v>
      </c>
    </row>
    <row r="4475" spans="1:13" x14ac:dyDescent="0.25">
      <c r="A4475" s="36" t="s">
        <v>89</v>
      </c>
      <c r="B4475" s="37"/>
      <c r="C4475" s="38"/>
      <c r="D4475" s="38"/>
      <c r="E4475" s="38"/>
      <c r="F4475" s="38"/>
      <c r="G4475" s="38"/>
      <c r="H4475" s="13"/>
      <c r="I4475" s="95" t="s">
        <v>38</v>
      </c>
      <c r="J4475" s="96"/>
      <c r="K4475" s="117">
        <v>0.56999999999999995</v>
      </c>
      <c r="L4475" s="118"/>
      <c r="M4475" s="23">
        <f>K4475*12*I4446</f>
        <v>6098.5439999999999</v>
      </c>
    </row>
    <row r="4476" spans="1:13" x14ac:dyDescent="0.25">
      <c r="A4476" s="36" t="s">
        <v>39</v>
      </c>
      <c r="B4476" s="37"/>
      <c r="C4476" s="38"/>
      <c r="D4476" s="38"/>
      <c r="E4476" s="38"/>
      <c r="F4476" s="38"/>
      <c r="G4476" s="38"/>
      <c r="H4476" s="13"/>
      <c r="I4476" s="95" t="s">
        <v>90</v>
      </c>
      <c r="J4476" s="96"/>
      <c r="K4476" s="97">
        <v>1.35</v>
      </c>
      <c r="L4476" s="98"/>
      <c r="M4476" s="23">
        <f>K4476*12*I4446</f>
        <v>14443.920000000004</v>
      </c>
    </row>
    <row r="4477" spans="1:13" x14ac:dyDescent="0.25">
      <c r="A4477" s="36" t="s">
        <v>41</v>
      </c>
      <c r="B4477" s="37"/>
      <c r="C4477" s="38"/>
      <c r="D4477" s="38"/>
      <c r="E4477" s="38"/>
      <c r="F4477" s="38"/>
      <c r="G4477" s="38"/>
      <c r="H4477" s="13"/>
      <c r="I4477" s="39"/>
      <c r="J4477" s="15"/>
      <c r="K4477" s="40"/>
      <c r="L4477" s="41"/>
      <c r="M4477" s="23"/>
    </row>
    <row r="4478" spans="1:13" x14ac:dyDescent="0.25">
      <c r="A4478" s="36" t="s">
        <v>42</v>
      </c>
      <c r="B4478" s="37"/>
      <c r="C4478" s="38"/>
      <c r="D4478" s="38"/>
      <c r="E4478" s="38"/>
      <c r="F4478" s="38"/>
      <c r="G4478" s="38"/>
      <c r="H4478" s="13"/>
      <c r="I4478" s="95" t="s">
        <v>43</v>
      </c>
      <c r="J4478" s="96"/>
      <c r="K4478" s="97">
        <v>0.09</v>
      </c>
      <c r="L4478" s="98"/>
      <c r="M4478" s="23">
        <f>K4478*12*I4446</f>
        <v>962.92800000000011</v>
      </c>
    </row>
    <row r="4479" spans="1:13" x14ac:dyDescent="0.25">
      <c r="A4479" s="36" t="s">
        <v>44</v>
      </c>
      <c r="B4479" s="37"/>
      <c r="C4479" s="38"/>
      <c r="D4479" s="38"/>
      <c r="E4479" s="38"/>
      <c r="F4479" s="38"/>
      <c r="G4479" s="38"/>
      <c r="H4479" s="13"/>
      <c r="I4479" s="39"/>
      <c r="J4479" s="15"/>
      <c r="K4479" s="40"/>
      <c r="L4479" s="41"/>
      <c r="M4479" s="23"/>
    </row>
    <row r="4480" spans="1:13" x14ac:dyDescent="0.25">
      <c r="A4480" s="36" t="s">
        <v>45</v>
      </c>
      <c r="B4480" s="37"/>
      <c r="C4480" s="38"/>
      <c r="D4480" s="38"/>
      <c r="E4480" s="38"/>
      <c r="F4480" s="38"/>
      <c r="G4480" s="38"/>
      <c r="H4480" s="13"/>
      <c r="I4480" s="95" t="s">
        <v>43</v>
      </c>
      <c r="J4480" s="96"/>
      <c r="K4480" s="97">
        <v>0.06</v>
      </c>
      <c r="L4480" s="98"/>
      <c r="M4480" s="23">
        <f>K4480*12*I4446</f>
        <v>641.952</v>
      </c>
    </row>
    <row r="4481" spans="1:13" x14ac:dyDescent="0.25">
      <c r="A4481" s="42" t="s">
        <v>112</v>
      </c>
      <c r="B4481" s="37"/>
      <c r="C4481" s="38"/>
      <c r="D4481" s="38"/>
      <c r="E4481" s="38"/>
      <c r="F4481" s="38"/>
      <c r="G4481" s="38"/>
      <c r="H4481" s="13"/>
      <c r="I4481" s="95" t="s">
        <v>46</v>
      </c>
      <c r="J4481" s="96"/>
      <c r="K4481" s="99">
        <v>0.06</v>
      </c>
      <c r="L4481" s="100"/>
      <c r="M4481" s="21">
        <f>K4481*12*I4446</f>
        <v>641.952</v>
      </c>
    </row>
    <row r="4482" spans="1:13" ht="15.75" x14ac:dyDescent="0.25">
      <c r="A4482" s="85" t="s">
        <v>50</v>
      </c>
      <c r="B4482" s="86"/>
      <c r="C4482" s="86"/>
      <c r="D4482" s="86"/>
      <c r="E4482" s="86"/>
      <c r="F4482" s="86"/>
      <c r="G4482" s="86"/>
      <c r="H4482" s="87"/>
      <c r="I4482" s="34"/>
      <c r="J4482" s="32"/>
      <c r="K4482" s="101">
        <v>4.32</v>
      </c>
      <c r="L4482" s="102"/>
      <c r="M4482" s="35">
        <f>K4482*12*I4446</f>
        <v>46220.544000000002</v>
      </c>
    </row>
    <row r="4483" spans="1:13" x14ac:dyDescent="0.25">
      <c r="A4483" s="90" t="s">
        <v>59</v>
      </c>
      <c r="B4483" s="91"/>
      <c r="C4483" s="91"/>
      <c r="D4483" s="91"/>
      <c r="E4483" s="91"/>
      <c r="F4483" s="91"/>
      <c r="G4483" s="91"/>
      <c r="H4483" s="92"/>
      <c r="J4483" s="47"/>
      <c r="K4483" s="88">
        <f>K4452+K4456+K4459+K4462+K4463+K4482+K4474</f>
        <v>20.88</v>
      </c>
      <c r="L4483" s="89"/>
      <c r="M4483" s="21">
        <f>M4446+M4459+M4462+M4463+M4474+M4482</f>
        <v>223399.296</v>
      </c>
    </row>
    <row r="4484" spans="1:13" ht="15.75" x14ac:dyDescent="0.25">
      <c r="A4484" s="85" t="s">
        <v>61</v>
      </c>
      <c r="B4484" s="86"/>
      <c r="C4484" s="86"/>
      <c r="D4484" s="86"/>
      <c r="E4484" s="86"/>
      <c r="F4484" s="86"/>
      <c r="G4484" s="86"/>
      <c r="H4484" s="87"/>
      <c r="I4484" s="34"/>
      <c r="J4484" s="32"/>
      <c r="K4484" s="88">
        <v>3.45</v>
      </c>
      <c r="L4484" s="89"/>
      <c r="M4484" s="21">
        <f>K4484*12*I4446</f>
        <v>36912.240000000005</v>
      </c>
    </row>
    <row r="4485" spans="1:13" ht="15.75" x14ac:dyDescent="0.25">
      <c r="A4485" s="85" t="s">
        <v>62</v>
      </c>
      <c r="B4485" s="86"/>
      <c r="C4485" s="86"/>
      <c r="D4485" s="86"/>
      <c r="E4485" s="86"/>
      <c r="F4485" s="86"/>
      <c r="G4485" s="86"/>
      <c r="H4485" s="87"/>
      <c r="I4485" s="34"/>
      <c r="J4485" s="32"/>
      <c r="K4485" s="88">
        <v>0.81</v>
      </c>
      <c r="L4485" s="89"/>
      <c r="M4485" s="21">
        <f>K4485*12*I4446</f>
        <v>8666.3520000000008</v>
      </c>
    </row>
    <row r="4486" spans="1:13" x14ac:dyDescent="0.25">
      <c r="A4486" s="90" t="s">
        <v>92</v>
      </c>
      <c r="B4486" s="91"/>
      <c r="C4486" s="91"/>
      <c r="D4486" s="91"/>
      <c r="E4486" s="91"/>
      <c r="F4486" s="91"/>
      <c r="G4486" s="91"/>
      <c r="H4486" s="92"/>
      <c r="I4486" s="34"/>
      <c r="J4486" s="32"/>
      <c r="K4486" s="93">
        <v>1.32</v>
      </c>
      <c r="L4486" s="94"/>
      <c r="M4486" s="21">
        <f>K4486*12*I4446</f>
        <v>14122.944</v>
      </c>
    </row>
    <row r="4487" spans="1:13" x14ac:dyDescent="0.25">
      <c r="A4487" s="54" t="s">
        <v>93</v>
      </c>
      <c r="B4487" s="55"/>
      <c r="C4487" s="55"/>
      <c r="D4487" s="55"/>
      <c r="E4487" s="55"/>
      <c r="F4487" s="55"/>
      <c r="G4487" s="55"/>
      <c r="H4487" s="56"/>
      <c r="I4487" s="34"/>
      <c r="J4487" s="32"/>
      <c r="K4487" s="93">
        <v>1.47</v>
      </c>
      <c r="L4487" s="94"/>
      <c r="M4487" s="21">
        <f>K4487*12*I4446</f>
        <v>15727.824000000001</v>
      </c>
    </row>
    <row r="4488" spans="1:13" ht="15.75" x14ac:dyDescent="0.25">
      <c r="A4488" s="49" t="s">
        <v>107</v>
      </c>
      <c r="B4488" s="50"/>
      <c r="C4488" s="50"/>
      <c r="D4488" s="50"/>
      <c r="E4488" s="50"/>
      <c r="F4488" s="50"/>
      <c r="G4488" s="50"/>
      <c r="H4488" s="51"/>
      <c r="I4488" s="34"/>
      <c r="J4488" s="32"/>
      <c r="K4488" s="88">
        <v>0.05</v>
      </c>
      <c r="L4488" s="89"/>
      <c r="M4488" s="21">
        <f>K4488*12*I4446</f>
        <v>534.96</v>
      </c>
    </row>
    <row r="4489" spans="1:13" ht="15.75" x14ac:dyDescent="0.25">
      <c r="A4489" s="49" t="s">
        <v>63</v>
      </c>
      <c r="B4489" s="50"/>
      <c r="C4489" s="50"/>
      <c r="D4489" s="50"/>
      <c r="E4489" s="50"/>
      <c r="F4489" s="50"/>
      <c r="G4489" s="50"/>
      <c r="H4489" s="51"/>
      <c r="I4489" s="34"/>
      <c r="J4489" s="32"/>
      <c r="K4489" s="88">
        <v>7.0000000000000007E-2</v>
      </c>
      <c r="L4489" s="89"/>
      <c r="M4489" s="21">
        <f>K4489*12*I4446</f>
        <v>748.94400000000007</v>
      </c>
    </row>
    <row r="4490" spans="1:13" ht="15.75" x14ac:dyDescent="0.25">
      <c r="A4490" s="49" t="s">
        <v>64</v>
      </c>
      <c r="B4490" s="50"/>
      <c r="C4490" s="50"/>
      <c r="D4490" s="50"/>
      <c r="E4490" s="50"/>
      <c r="F4490" s="50"/>
      <c r="G4490" s="50"/>
      <c r="H4490" s="51"/>
      <c r="I4490" s="34"/>
      <c r="J4490" s="32"/>
      <c r="K4490" s="88">
        <v>1.27</v>
      </c>
      <c r="L4490" s="89"/>
      <c r="M4490" s="21">
        <f>K4490*12*I4446</f>
        <v>13587.984</v>
      </c>
    </row>
    <row r="4491" spans="1:13" x14ac:dyDescent="0.25">
      <c r="A4491" s="90" t="s">
        <v>65</v>
      </c>
      <c r="B4491" s="91"/>
      <c r="C4491" s="91"/>
      <c r="D4491" s="91"/>
      <c r="E4491" s="91"/>
      <c r="F4491" s="91"/>
      <c r="G4491" s="91"/>
      <c r="H4491" s="92"/>
      <c r="I4491" s="34"/>
      <c r="J4491" s="48"/>
      <c r="K4491" s="88">
        <f>K4483+K4484+K4485+K4486+K4488+K4489+K4490+K4487</f>
        <v>29.319999999999997</v>
      </c>
      <c r="L4491" s="89"/>
      <c r="M4491" s="21">
        <f>M4483+M4484+M4485+M4486+M4488+M4489+M4490+M4487</f>
        <v>313700.54400000011</v>
      </c>
    </row>
    <row r="4492" spans="1:13" x14ac:dyDescent="0.25">
      <c r="M4492" s="5"/>
    </row>
    <row r="4493" spans="1:13" x14ac:dyDescent="0.25">
      <c r="A4493" s="119" t="s">
        <v>0</v>
      </c>
      <c r="B4493" s="119"/>
      <c r="C4493" s="119"/>
      <c r="D4493" s="119"/>
      <c r="E4493" s="119"/>
      <c r="F4493" s="119"/>
      <c r="G4493" s="119"/>
      <c r="H4493" s="119"/>
      <c r="I4493" s="119"/>
      <c r="J4493" s="119"/>
      <c r="K4493" s="119"/>
      <c r="L4493" s="119"/>
      <c r="M4493" s="5"/>
    </row>
    <row r="4494" spans="1:13" x14ac:dyDescent="0.25">
      <c r="A4494" s="120" t="s">
        <v>1</v>
      </c>
      <c r="B4494" s="120"/>
      <c r="C4494" s="120"/>
      <c r="D4494" s="120"/>
      <c r="E4494" s="120"/>
      <c r="F4494" s="120"/>
      <c r="G4494" s="120"/>
      <c r="H4494" s="120"/>
      <c r="I4494" s="120"/>
      <c r="J4494" s="120"/>
      <c r="K4494" s="120"/>
      <c r="L4494" s="120"/>
      <c r="M4494" s="120"/>
    </row>
    <row r="4495" spans="1:13" x14ac:dyDescent="0.25">
      <c r="A4495" s="121" t="s">
        <v>189</v>
      </c>
      <c r="B4495" s="121"/>
      <c r="C4495" s="121"/>
      <c r="D4495" s="121"/>
      <c r="E4495" s="121"/>
      <c r="F4495" s="121"/>
      <c r="G4495" s="121"/>
      <c r="H4495" s="121"/>
      <c r="I4495" s="121"/>
      <c r="J4495" s="121"/>
      <c r="K4495" s="121"/>
      <c r="L4495" s="121"/>
      <c r="M4495" s="121"/>
    </row>
    <row r="4496" spans="1:13" x14ac:dyDescent="0.25">
      <c r="A4496" s="6"/>
      <c r="B4496" s="7"/>
      <c r="C4496" s="7" t="s">
        <v>3</v>
      </c>
      <c r="D4496" s="7"/>
      <c r="E4496" s="7"/>
      <c r="F4496" s="7"/>
      <c r="G4496" s="7"/>
      <c r="H4496" s="8"/>
      <c r="I4496" s="7" t="s">
        <v>4</v>
      </c>
      <c r="J4496" s="8"/>
      <c r="K4496" s="9" t="s">
        <v>5</v>
      </c>
      <c r="L4496" s="10"/>
      <c r="M4496" s="11"/>
    </row>
    <row r="4497" spans="1:13" x14ac:dyDescent="0.25">
      <c r="A4497" s="12"/>
      <c r="B4497" s="2"/>
      <c r="C4497" s="2"/>
      <c r="D4497" s="2"/>
      <c r="E4497" s="2"/>
      <c r="F4497" s="2"/>
      <c r="G4497" s="2"/>
      <c r="H4497" s="13"/>
      <c r="I4497" s="2"/>
      <c r="J4497" s="13"/>
      <c r="K4497" s="14" t="s">
        <v>7</v>
      </c>
      <c r="L4497" s="15"/>
      <c r="M4497" s="16" t="s">
        <v>8</v>
      </c>
    </row>
    <row r="4498" spans="1:13" x14ac:dyDescent="0.25">
      <c r="A4498" s="17"/>
      <c r="B4498" s="18"/>
      <c r="C4498" s="18"/>
      <c r="D4498" s="18"/>
      <c r="E4498" s="18"/>
      <c r="F4498" s="18"/>
      <c r="G4498" s="18"/>
      <c r="H4498" s="19"/>
      <c r="I4498" s="122" t="s">
        <v>9</v>
      </c>
      <c r="J4498" s="123"/>
      <c r="K4498" s="18" t="s">
        <v>10</v>
      </c>
      <c r="L4498" s="19"/>
      <c r="M4498" s="20" t="s">
        <v>11</v>
      </c>
    </row>
    <row r="4499" spans="1:13" x14ac:dyDescent="0.25">
      <c r="A4499" s="90"/>
      <c r="B4499" s="91"/>
      <c r="C4499" s="91"/>
      <c r="D4499" s="91"/>
      <c r="E4499" s="91"/>
      <c r="F4499" s="91"/>
      <c r="G4499" s="91"/>
      <c r="H4499" s="92"/>
      <c r="I4499" s="124">
        <v>885.3</v>
      </c>
      <c r="J4499" s="125"/>
      <c r="K4499" s="126">
        <f>K4505+K4509</f>
        <v>8.98</v>
      </c>
      <c r="L4499" s="145"/>
      <c r="M4499" s="21">
        <f>M4505+M4509</f>
        <v>95399.927999999985</v>
      </c>
    </row>
    <row r="4500" spans="1:13" x14ac:dyDescent="0.25">
      <c r="A4500" s="22" t="s">
        <v>13</v>
      </c>
      <c r="F4500" s="2"/>
      <c r="H4500" s="13"/>
      <c r="J4500" s="13"/>
      <c r="L4500" s="13"/>
      <c r="M4500" s="23"/>
    </row>
    <row r="4501" spans="1:13" x14ac:dyDescent="0.25">
      <c r="A4501" s="22" t="s">
        <v>14</v>
      </c>
      <c r="F4501" s="2"/>
      <c r="H4501" s="13"/>
      <c r="J4501" s="13"/>
      <c r="L4501" s="13"/>
      <c r="M4501" s="23"/>
    </row>
    <row r="4502" spans="1:13" x14ac:dyDescent="0.25">
      <c r="A4502" s="24" t="s">
        <v>15</v>
      </c>
      <c r="B4502" s="25"/>
      <c r="C4502" s="25"/>
      <c r="D4502" s="25"/>
      <c r="E4502" s="25"/>
      <c r="F4502" s="26"/>
      <c r="G4502" s="25"/>
      <c r="H4502" s="27"/>
      <c r="J4502" s="13"/>
      <c r="L4502" s="13"/>
      <c r="M4502" s="23"/>
    </row>
    <row r="4503" spans="1:13" x14ac:dyDescent="0.25">
      <c r="A4503" s="24" t="s">
        <v>16</v>
      </c>
      <c r="B4503" s="25"/>
      <c r="C4503" s="25"/>
      <c r="D4503" s="25"/>
      <c r="E4503" s="25"/>
      <c r="F4503" s="26"/>
      <c r="G4503" s="25"/>
      <c r="H4503" s="27"/>
      <c r="J4503" s="13"/>
      <c r="L4503" s="13"/>
      <c r="M4503" s="23"/>
    </row>
    <row r="4504" spans="1:13" x14ac:dyDescent="0.25">
      <c r="A4504" s="24" t="s">
        <v>68</v>
      </c>
      <c r="B4504" s="25"/>
      <c r="C4504" s="25"/>
      <c r="D4504" s="25"/>
      <c r="E4504" s="25"/>
      <c r="F4504" s="26"/>
      <c r="G4504" s="25"/>
      <c r="H4504" s="27"/>
      <c r="J4504" s="13"/>
      <c r="L4504" s="13"/>
      <c r="M4504" s="23"/>
    </row>
    <row r="4505" spans="1:13" x14ac:dyDescent="0.25">
      <c r="A4505" s="24"/>
      <c r="B4505" s="25"/>
      <c r="C4505" s="25"/>
      <c r="D4505" s="25"/>
      <c r="E4505" s="25"/>
      <c r="F4505" s="26"/>
      <c r="G4505" s="25"/>
      <c r="H4505" s="27"/>
      <c r="J4505" s="13"/>
      <c r="K4505" s="112">
        <v>4.93</v>
      </c>
      <c r="L4505" s="113"/>
      <c r="M4505" s="23">
        <f>K4505*I4499*12</f>
        <v>52374.347999999998</v>
      </c>
    </row>
    <row r="4506" spans="1:13" x14ac:dyDescent="0.25">
      <c r="A4506" s="22" t="s">
        <v>22</v>
      </c>
      <c r="B4506" s="25"/>
      <c r="C4506" s="25"/>
      <c r="D4506" s="25"/>
      <c r="E4506" s="25"/>
      <c r="F4506" s="26"/>
      <c r="G4506" s="25"/>
      <c r="H4506" s="27"/>
      <c r="J4506" s="13"/>
      <c r="L4506" s="13"/>
      <c r="M4506" s="23"/>
    </row>
    <row r="4507" spans="1:13" x14ac:dyDescent="0.25">
      <c r="A4507" s="24" t="s">
        <v>23</v>
      </c>
      <c r="B4507" s="25"/>
      <c r="C4507" s="25"/>
      <c r="D4507" s="25"/>
      <c r="E4507" s="25"/>
      <c r="F4507" s="26"/>
      <c r="G4507" s="25"/>
      <c r="H4507" s="27"/>
      <c r="J4507" s="13"/>
      <c r="L4507" s="13"/>
      <c r="M4507" s="23"/>
    </row>
    <row r="4508" spans="1:13" x14ac:dyDescent="0.25">
      <c r="A4508" s="24" t="s">
        <v>69</v>
      </c>
      <c r="B4508" s="25"/>
      <c r="C4508" s="25"/>
      <c r="D4508" s="25"/>
      <c r="E4508" s="25"/>
      <c r="F4508" s="26"/>
      <c r="G4508" s="25"/>
      <c r="H4508" s="27"/>
      <c r="J4508" s="13"/>
      <c r="L4508" s="13"/>
      <c r="M4508" s="23"/>
    </row>
    <row r="4509" spans="1:13" x14ac:dyDescent="0.25">
      <c r="A4509" s="24"/>
      <c r="B4509" s="25"/>
      <c r="C4509" s="25"/>
      <c r="D4509" s="25"/>
      <c r="E4509" s="25"/>
      <c r="F4509" s="26"/>
      <c r="G4509" s="25"/>
      <c r="H4509" s="27"/>
      <c r="I4509" s="17"/>
      <c r="J4509" s="19"/>
      <c r="K4509" s="138">
        <v>4.05</v>
      </c>
      <c r="L4509" s="139"/>
      <c r="M4509" s="21">
        <f>K4509*I4499*12</f>
        <v>43025.579999999994</v>
      </c>
    </row>
    <row r="4510" spans="1:13" x14ac:dyDescent="0.25">
      <c r="A4510" s="128" t="s">
        <v>28</v>
      </c>
      <c r="B4510" s="129"/>
      <c r="C4510" s="129"/>
      <c r="D4510" s="129"/>
      <c r="E4510" s="129"/>
      <c r="F4510" s="129"/>
      <c r="G4510" s="129"/>
      <c r="H4510" s="130"/>
      <c r="I4510" s="2" t="s">
        <v>29</v>
      </c>
      <c r="J4510" s="13"/>
      <c r="K4510" s="2"/>
      <c r="L4510" s="13"/>
      <c r="M4510" s="23"/>
    </row>
    <row r="4511" spans="1:13" x14ac:dyDescent="0.25">
      <c r="A4511" s="12"/>
      <c r="B4511" s="2"/>
      <c r="C4511" s="2"/>
      <c r="D4511" s="2"/>
      <c r="E4511" s="2"/>
      <c r="F4511" s="2"/>
      <c r="G4511" s="2"/>
      <c r="H4511" s="13"/>
      <c r="I4511" s="2" t="s">
        <v>30</v>
      </c>
      <c r="J4511" s="13"/>
      <c r="K4511" s="2"/>
      <c r="L4511" s="13"/>
      <c r="M4511" s="23"/>
    </row>
    <row r="4512" spans="1:13" x14ac:dyDescent="0.25">
      <c r="A4512" s="12"/>
      <c r="B4512" s="2"/>
      <c r="C4512" s="2"/>
      <c r="D4512" s="2"/>
      <c r="E4512" s="2"/>
      <c r="F4512" s="2"/>
      <c r="G4512" s="2"/>
      <c r="H4512" s="13"/>
      <c r="I4512" s="2" t="s">
        <v>31</v>
      </c>
      <c r="J4512" s="13"/>
      <c r="K4512" s="108">
        <v>1.1200000000000001</v>
      </c>
      <c r="L4512" s="109"/>
      <c r="M4512" s="23">
        <f>K4512*12*I4499</f>
        <v>11898.432000000001</v>
      </c>
    </row>
    <row r="4513" spans="1:13" x14ac:dyDescent="0.25">
      <c r="A4513" s="12"/>
      <c r="B4513" s="2"/>
      <c r="C4513" s="2"/>
      <c r="D4513" s="2"/>
      <c r="E4513" s="2"/>
      <c r="F4513" s="2"/>
      <c r="G4513" s="2"/>
      <c r="H4513" s="13"/>
      <c r="I4513" s="2" t="s">
        <v>32</v>
      </c>
      <c r="J4513" s="13"/>
      <c r="K4513" s="2"/>
      <c r="L4513" s="13"/>
      <c r="M4513" s="23"/>
    </row>
    <row r="4514" spans="1:13" x14ac:dyDescent="0.25">
      <c r="A4514" s="17"/>
      <c r="B4514" s="18"/>
      <c r="C4514" s="18"/>
      <c r="D4514" s="18"/>
      <c r="E4514" s="18"/>
      <c r="F4514" s="18"/>
      <c r="G4514" s="18"/>
      <c r="H4514" s="19"/>
      <c r="I4514" s="18" t="s">
        <v>33</v>
      </c>
      <c r="J4514" s="19"/>
      <c r="K4514" s="18"/>
      <c r="L4514" s="19"/>
      <c r="M4514" s="21"/>
    </row>
    <row r="4515" spans="1:13" x14ac:dyDescent="0.25">
      <c r="A4515" s="171" t="s">
        <v>34</v>
      </c>
      <c r="B4515" s="171"/>
      <c r="C4515" s="171"/>
      <c r="D4515" s="171"/>
      <c r="E4515" s="171"/>
      <c r="F4515" s="171"/>
      <c r="G4515" s="171"/>
      <c r="H4515" s="171"/>
      <c r="I4515" s="172" t="s">
        <v>46</v>
      </c>
      <c r="J4515" s="173"/>
      <c r="K4515" s="175">
        <v>0.56999999999999995</v>
      </c>
      <c r="L4515" s="176"/>
      <c r="M4515" s="65">
        <f>K4515*12*I4499</f>
        <v>6055.4519999999993</v>
      </c>
    </row>
    <row r="4516" spans="1:13" ht="15.75" x14ac:dyDescent="0.25">
      <c r="A4516" s="85" t="s">
        <v>36</v>
      </c>
      <c r="B4516" s="86"/>
      <c r="C4516" s="86"/>
      <c r="D4516" s="86"/>
      <c r="E4516" s="86"/>
      <c r="F4516" s="86"/>
      <c r="G4516" s="86"/>
      <c r="H4516" s="87"/>
      <c r="I4516" s="34"/>
      <c r="J4516" s="32"/>
      <c r="K4516" s="88">
        <f>K4517+K4518+K4520+K4522+K4523</f>
        <v>2.13</v>
      </c>
      <c r="L4516" s="89"/>
      <c r="M4516" s="35">
        <f>M4517+M4518+M4520+M4522+M4523</f>
        <v>22628.268000000004</v>
      </c>
    </row>
    <row r="4517" spans="1:13" x14ac:dyDescent="0.25">
      <c r="A4517" s="36" t="s">
        <v>89</v>
      </c>
      <c r="B4517" s="37"/>
      <c r="C4517" s="38"/>
      <c r="D4517" s="38"/>
      <c r="E4517" s="38"/>
      <c r="F4517" s="38"/>
      <c r="G4517" s="38"/>
      <c r="H4517" s="13"/>
      <c r="I4517" s="95" t="s">
        <v>38</v>
      </c>
      <c r="J4517" s="96"/>
      <c r="K4517" s="117">
        <v>0.56999999999999995</v>
      </c>
      <c r="L4517" s="118"/>
      <c r="M4517" s="23">
        <f>K4517*12*I4499</f>
        <v>6055.4519999999993</v>
      </c>
    </row>
    <row r="4518" spans="1:13" x14ac:dyDescent="0.25">
      <c r="A4518" s="36" t="s">
        <v>39</v>
      </c>
      <c r="B4518" s="37"/>
      <c r="C4518" s="38"/>
      <c r="D4518" s="38"/>
      <c r="E4518" s="38"/>
      <c r="F4518" s="38"/>
      <c r="G4518" s="38"/>
      <c r="H4518" s="13"/>
      <c r="I4518" s="95" t="s">
        <v>90</v>
      </c>
      <c r="J4518" s="96"/>
      <c r="K4518" s="97">
        <v>1.35</v>
      </c>
      <c r="L4518" s="98"/>
      <c r="M4518" s="23">
        <f>K4518*12*I4499</f>
        <v>14341.860000000002</v>
      </c>
    </row>
    <row r="4519" spans="1:13" x14ac:dyDescent="0.25">
      <c r="A4519" s="36" t="s">
        <v>41</v>
      </c>
      <c r="B4519" s="37"/>
      <c r="C4519" s="38"/>
      <c r="D4519" s="38"/>
      <c r="E4519" s="38"/>
      <c r="F4519" s="38"/>
      <c r="G4519" s="38"/>
      <c r="H4519" s="13"/>
      <c r="I4519" s="39"/>
      <c r="J4519" s="15"/>
      <c r="K4519" s="40"/>
      <c r="L4519" s="41"/>
      <c r="M4519" s="23"/>
    </row>
    <row r="4520" spans="1:13" x14ac:dyDescent="0.25">
      <c r="A4520" s="36" t="s">
        <v>42</v>
      </c>
      <c r="B4520" s="37"/>
      <c r="C4520" s="38"/>
      <c r="D4520" s="38"/>
      <c r="E4520" s="38"/>
      <c r="F4520" s="38"/>
      <c r="G4520" s="38"/>
      <c r="H4520" s="13"/>
      <c r="I4520" s="95" t="s">
        <v>43</v>
      </c>
      <c r="J4520" s="96"/>
      <c r="K4520" s="97">
        <v>0.09</v>
      </c>
      <c r="L4520" s="98"/>
      <c r="M4520" s="23">
        <f>K4520*12*I4499</f>
        <v>956.12400000000002</v>
      </c>
    </row>
    <row r="4521" spans="1:13" x14ac:dyDescent="0.25">
      <c r="A4521" s="36" t="s">
        <v>44</v>
      </c>
      <c r="B4521" s="37"/>
      <c r="C4521" s="38"/>
      <c r="D4521" s="38"/>
      <c r="E4521" s="38"/>
      <c r="F4521" s="38"/>
      <c r="G4521" s="38"/>
      <c r="H4521" s="13"/>
      <c r="I4521" s="39"/>
      <c r="J4521" s="15"/>
      <c r="K4521" s="40"/>
      <c r="L4521" s="41"/>
      <c r="M4521" s="23"/>
    </row>
    <row r="4522" spans="1:13" x14ac:dyDescent="0.25">
      <c r="A4522" s="36" t="s">
        <v>45</v>
      </c>
      <c r="B4522" s="37"/>
      <c r="C4522" s="38"/>
      <c r="D4522" s="38"/>
      <c r="E4522" s="38"/>
      <c r="F4522" s="38"/>
      <c r="G4522" s="38"/>
      <c r="H4522" s="13"/>
      <c r="I4522" s="95" t="s">
        <v>43</v>
      </c>
      <c r="J4522" s="96"/>
      <c r="K4522" s="97">
        <v>0.06</v>
      </c>
      <c r="L4522" s="98"/>
      <c r="M4522" s="23">
        <f>K4522*12*I4499</f>
        <v>637.41599999999994</v>
      </c>
    </row>
    <row r="4523" spans="1:13" x14ac:dyDescent="0.25">
      <c r="A4523" s="42" t="s">
        <v>112</v>
      </c>
      <c r="B4523" s="37"/>
      <c r="C4523" s="38"/>
      <c r="D4523" s="38"/>
      <c r="E4523" s="38"/>
      <c r="F4523" s="38"/>
      <c r="G4523" s="38"/>
      <c r="H4523" s="13"/>
      <c r="I4523" s="95" t="s">
        <v>46</v>
      </c>
      <c r="J4523" s="96"/>
      <c r="K4523" s="99">
        <v>0.06</v>
      </c>
      <c r="L4523" s="100"/>
      <c r="M4523" s="21">
        <f>K4523*12*I4499</f>
        <v>637.41599999999994</v>
      </c>
    </row>
    <row r="4524" spans="1:13" ht="15.75" x14ac:dyDescent="0.25">
      <c r="A4524" s="85" t="s">
        <v>50</v>
      </c>
      <c r="B4524" s="86"/>
      <c r="C4524" s="86"/>
      <c r="D4524" s="86"/>
      <c r="E4524" s="86"/>
      <c r="F4524" s="86"/>
      <c r="G4524" s="86"/>
      <c r="H4524" s="87"/>
      <c r="I4524" s="34"/>
      <c r="J4524" s="32"/>
      <c r="K4524" s="101">
        <v>5.67</v>
      </c>
      <c r="L4524" s="102"/>
      <c r="M4524" s="35">
        <f>K4524*12*I4499</f>
        <v>60235.811999999991</v>
      </c>
    </row>
    <row r="4525" spans="1:13" x14ac:dyDescent="0.25">
      <c r="A4525" s="90" t="s">
        <v>59</v>
      </c>
      <c r="B4525" s="91"/>
      <c r="C4525" s="91"/>
      <c r="D4525" s="91"/>
      <c r="E4525" s="91"/>
      <c r="F4525" s="91"/>
      <c r="G4525" s="91"/>
      <c r="H4525" s="92"/>
      <c r="J4525" s="47"/>
      <c r="K4525" s="88">
        <f>K4505+K4509+K4512+K4524+K4516+K4515</f>
        <v>18.470000000000002</v>
      </c>
      <c r="L4525" s="89"/>
      <c r="M4525" s="21">
        <f>M4499+M4512+M4516+M4524+M4515</f>
        <v>196217.89199999999</v>
      </c>
    </row>
    <row r="4526" spans="1:13" x14ac:dyDescent="0.25">
      <c r="A4526" s="90" t="s">
        <v>60</v>
      </c>
      <c r="B4526" s="91"/>
      <c r="C4526" s="91"/>
      <c r="D4526" s="91"/>
      <c r="E4526" s="91"/>
      <c r="F4526" s="91"/>
      <c r="G4526" s="91"/>
      <c r="H4526" s="92"/>
      <c r="I4526" s="34"/>
      <c r="J4526" s="48"/>
      <c r="K4526" s="110">
        <v>10.9</v>
      </c>
      <c r="L4526" s="111"/>
      <c r="M4526" s="21">
        <f>K4526*12*I4499</f>
        <v>115797.24</v>
      </c>
    </row>
    <row r="4527" spans="1:13" ht="15.75" x14ac:dyDescent="0.25">
      <c r="A4527" s="85" t="s">
        <v>61</v>
      </c>
      <c r="B4527" s="86"/>
      <c r="C4527" s="86"/>
      <c r="D4527" s="86"/>
      <c r="E4527" s="86"/>
      <c r="F4527" s="86"/>
      <c r="G4527" s="86"/>
      <c r="H4527" s="87"/>
      <c r="I4527" s="34"/>
      <c r="J4527" s="32"/>
      <c r="K4527" s="88">
        <v>3.45</v>
      </c>
      <c r="L4527" s="89"/>
      <c r="M4527" s="21">
        <f>K4527*12*I4499</f>
        <v>36651.420000000006</v>
      </c>
    </row>
    <row r="4528" spans="1:13" ht="15.75" x14ac:dyDescent="0.25">
      <c r="A4528" s="85" t="s">
        <v>62</v>
      </c>
      <c r="B4528" s="86"/>
      <c r="C4528" s="86"/>
      <c r="D4528" s="86"/>
      <c r="E4528" s="86"/>
      <c r="F4528" s="86"/>
      <c r="G4528" s="86"/>
      <c r="H4528" s="87"/>
      <c r="I4528" s="34"/>
      <c r="J4528" s="32"/>
      <c r="K4528" s="88">
        <v>0.81</v>
      </c>
      <c r="L4528" s="89"/>
      <c r="M4528" s="21">
        <f>K4528*12*I4499</f>
        <v>8605.116</v>
      </c>
    </row>
    <row r="4529" spans="1:13" x14ac:dyDescent="0.25">
      <c r="A4529" s="90" t="s">
        <v>92</v>
      </c>
      <c r="B4529" s="91"/>
      <c r="C4529" s="91"/>
      <c r="D4529" s="91"/>
      <c r="E4529" s="91"/>
      <c r="F4529" s="91"/>
      <c r="G4529" s="91"/>
      <c r="H4529" s="92"/>
      <c r="I4529" s="34"/>
      <c r="J4529" s="32"/>
      <c r="K4529" s="93">
        <v>1.32</v>
      </c>
      <c r="L4529" s="94"/>
      <c r="M4529" s="21">
        <f>K4529*12*I4499</f>
        <v>14023.152</v>
      </c>
    </row>
    <row r="4530" spans="1:13" ht="15.75" x14ac:dyDescent="0.25">
      <c r="A4530" s="49" t="s">
        <v>93</v>
      </c>
      <c r="B4530" s="50"/>
      <c r="C4530" s="50"/>
      <c r="D4530" s="50"/>
      <c r="E4530" s="50"/>
      <c r="F4530" s="50"/>
      <c r="G4530" s="50"/>
      <c r="H4530" s="51"/>
      <c r="I4530" s="34"/>
      <c r="J4530" s="32"/>
      <c r="K4530" s="88">
        <v>1.48</v>
      </c>
      <c r="L4530" s="89"/>
      <c r="M4530" s="21">
        <f>K4530*12*I4499</f>
        <v>15722.927999999998</v>
      </c>
    </row>
    <row r="4531" spans="1:13" ht="15.75" x14ac:dyDescent="0.25">
      <c r="A4531" s="49" t="s">
        <v>63</v>
      </c>
      <c r="B4531" s="50"/>
      <c r="C4531" s="50"/>
      <c r="D4531" s="50"/>
      <c r="E4531" s="50"/>
      <c r="F4531" s="50"/>
      <c r="G4531" s="50"/>
      <c r="H4531" s="51"/>
      <c r="I4531" s="34"/>
      <c r="J4531" s="32"/>
      <c r="K4531" s="88">
        <v>0.05</v>
      </c>
      <c r="L4531" s="89"/>
      <c r="M4531" s="21">
        <f>K4531*12*I4499</f>
        <v>531.18000000000006</v>
      </c>
    </row>
    <row r="4532" spans="1:13" ht="15.75" x14ac:dyDescent="0.25">
      <c r="A4532" s="49" t="s">
        <v>64</v>
      </c>
      <c r="B4532" s="50"/>
      <c r="C4532" s="50"/>
      <c r="D4532" s="50"/>
      <c r="E4532" s="50"/>
      <c r="F4532" s="50"/>
      <c r="G4532" s="50"/>
      <c r="H4532" s="51"/>
      <c r="I4532" s="34"/>
      <c r="J4532" s="32"/>
      <c r="K4532" s="88">
        <v>0.15</v>
      </c>
      <c r="L4532" s="89"/>
      <c r="M4532" s="21">
        <f>K4532*12*I4499</f>
        <v>1593.5399999999997</v>
      </c>
    </row>
    <row r="4533" spans="1:13" x14ac:dyDescent="0.25">
      <c r="A4533" s="90" t="s">
        <v>65</v>
      </c>
      <c r="B4533" s="91"/>
      <c r="C4533" s="91"/>
      <c r="D4533" s="91"/>
      <c r="E4533" s="91"/>
      <c r="F4533" s="91"/>
      <c r="G4533" s="91"/>
      <c r="H4533" s="92"/>
      <c r="I4533" s="34"/>
      <c r="J4533" s="48"/>
      <c r="K4533" s="88">
        <f>K4525+K4527+K4528+K4529+K4526+K4530+K4531+K4532</f>
        <v>36.629999999999995</v>
      </c>
      <c r="L4533" s="89"/>
      <c r="M4533" s="21">
        <f>M4525+M4526+M4527+M4528+M4529+M4530+M4531+M4532</f>
        <v>389142.46799999994</v>
      </c>
    </row>
    <row r="4534" spans="1:13" x14ac:dyDescent="0.25">
      <c r="M4534" s="5"/>
    </row>
    <row r="4535" spans="1:13" x14ac:dyDescent="0.25">
      <c r="A4535" s="119" t="s">
        <v>0</v>
      </c>
      <c r="B4535" s="119"/>
      <c r="C4535" s="119"/>
      <c r="D4535" s="119"/>
      <c r="E4535" s="119"/>
      <c r="F4535" s="119"/>
      <c r="G4535" s="119"/>
      <c r="H4535" s="119"/>
      <c r="I4535" s="119"/>
      <c r="J4535" s="119"/>
      <c r="K4535" s="119"/>
      <c r="L4535" s="119"/>
      <c r="M4535" s="5"/>
    </row>
    <row r="4536" spans="1:13" x14ac:dyDescent="0.25">
      <c r="A4536" s="120" t="s">
        <v>1</v>
      </c>
      <c r="B4536" s="120"/>
      <c r="C4536" s="120"/>
      <c r="D4536" s="120"/>
      <c r="E4536" s="120"/>
      <c r="F4536" s="120"/>
      <c r="G4536" s="120"/>
      <c r="H4536" s="120"/>
      <c r="I4536" s="120"/>
      <c r="J4536" s="120"/>
      <c r="K4536" s="120"/>
      <c r="L4536" s="120"/>
      <c r="M4536" s="120"/>
    </row>
    <row r="4537" spans="1:13" x14ac:dyDescent="0.25">
      <c r="A4537" s="121" t="s">
        <v>190</v>
      </c>
      <c r="B4537" s="121"/>
      <c r="C4537" s="121"/>
      <c r="D4537" s="121"/>
      <c r="E4537" s="121"/>
      <c r="F4537" s="121"/>
      <c r="G4537" s="121"/>
      <c r="H4537" s="121"/>
      <c r="I4537" s="121"/>
      <c r="J4537" s="121"/>
      <c r="K4537" s="121"/>
      <c r="L4537" s="121"/>
      <c r="M4537" s="121"/>
    </row>
    <row r="4538" spans="1:13" x14ac:dyDescent="0.25">
      <c r="A4538" s="6"/>
      <c r="B4538" s="7"/>
      <c r="C4538" s="7" t="s">
        <v>3</v>
      </c>
      <c r="D4538" s="7"/>
      <c r="E4538" s="7"/>
      <c r="F4538" s="7"/>
      <c r="G4538" s="7"/>
      <c r="H4538" s="8"/>
      <c r="I4538" s="7" t="s">
        <v>4</v>
      </c>
      <c r="J4538" s="8"/>
      <c r="K4538" s="9" t="s">
        <v>5</v>
      </c>
      <c r="L4538" s="10"/>
      <c r="M4538" s="11"/>
    </row>
    <row r="4539" spans="1:13" x14ac:dyDescent="0.25">
      <c r="A4539" s="12"/>
      <c r="B4539" s="2"/>
      <c r="C4539" s="2"/>
      <c r="D4539" s="2"/>
      <c r="E4539" s="2"/>
      <c r="F4539" s="2"/>
      <c r="G4539" s="2"/>
      <c r="H4539" s="13"/>
      <c r="I4539" s="2"/>
      <c r="J4539" s="13"/>
      <c r="K4539" s="14" t="s">
        <v>7</v>
      </c>
      <c r="L4539" s="15"/>
      <c r="M4539" s="16" t="s">
        <v>8</v>
      </c>
    </row>
    <row r="4540" spans="1:13" x14ac:dyDescent="0.25">
      <c r="A4540" s="17"/>
      <c r="B4540" s="18"/>
      <c r="C4540" s="18"/>
      <c r="D4540" s="18"/>
      <c r="E4540" s="18"/>
      <c r="F4540" s="18"/>
      <c r="G4540" s="18"/>
      <c r="H4540" s="19"/>
      <c r="I4540" s="122" t="s">
        <v>9</v>
      </c>
      <c r="J4540" s="123"/>
      <c r="K4540" s="18" t="s">
        <v>10</v>
      </c>
      <c r="L4540" s="19"/>
      <c r="M4540" s="20" t="s">
        <v>11</v>
      </c>
    </row>
    <row r="4541" spans="1:13" x14ac:dyDescent="0.25">
      <c r="A4541" s="90" t="s">
        <v>12</v>
      </c>
      <c r="B4541" s="91"/>
      <c r="C4541" s="91"/>
      <c r="D4541" s="91"/>
      <c r="E4541" s="91"/>
      <c r="F4541" s="91"/>
      <c r="G4541" s="91"/>
      <c r="H4541" s="92"/>
      <c r="I4541" s="124">
        <v>379.3</v>
      </c>
      <c r="J4541" s="125"/>
      <c r="K4541" s="126">
        <f>K4547+K4554</f>
        <v>8.98</v>
      </c>
      <c r="L4541" s="145"/>
      <c r="M4541" s="21">
        <f>M4547+M4554</f>
        <v>40873.368000000002</v>
      </c>
    </row>
    <row r="4542" spans="1:13" x14ac:dyDescent="0.25">
      <c r="A4542" s="22" t="s">
        <v>13</v>
      </c>
      <c r="F4542" s="2"/>
      <c r="H4542" s="13"/>
      <c r="J4542" s="13"/>
      <c r="L4542" s="13"/>
      <c r="M4542" s="23"/>
    </row>
    <row r="4543" spans="1:13" x14ac:dyDescent="0.25">
      <c r="A4543" s="22" t="s">
        <v>14</v>
      </c>
      <c r="F4543" s="2"/>
      <c r="H4543" s="13"/>
      <c r="J4543" s="13"/>
      <c r="L4543" s="13"/>
      <c r="M4543" s="23"/>
    </row>
    <row r="4544" spans="1:13" x14ac:dyDescent="0.25">
      <c r="A4544" s="24" t="s">
        <v>15</v>
      </c>
      <c r="B4544" s="25"/>
      <c r="C4544" s="25"/>
      <c r="D4544" s="25"/>
      <c r="E4544" s="25"/>
      <c r="F4544" s="26"/>
      <c r="G4544" s="25"/>
      <c r="H4544" s="27"/>
      <c r="J4544" s="13"/>
      <c r="L4544" s="13"/>
      <c r="M4544" s="23"/>
    </row>
    <row r="4545" spans="1:13" x14ac:dyDescent="0.25">
      <c r="A4545" s="24" t="s">
        <v>16</v>
      </c>
      <c r="B4545" s="25"/>
      <c r="C4545" s="25"/>
      <c r="D4545" s="25"/>
      <c r="E4545" s="25"/>
      <c r="F4545" s="26"/>
      <c r="G4545" s="25"/>
      <c r="H4545" s="27"/>
      <c r="J4545" s="13"/>
      <c r="L4545" s="13"/>
      <c r="M4545" s="23"/>
    </row>
    <row r="4546" spans="1:13" x14ac:dyDescent="0.25">
      <c r="A4546" s="24" t="s">
        <v>17</v>
      </c>
      <c r="B4546" s="25"/>
      <c r="C4546" s="25"/>
      <c r="D4546" s="25"/>
      <c r="E4546" s="25"/>
      <c r="F4546" s="26"/>
      <c r="G4546" s="25"/>
      <c r="H4546" s="27"/>
      <c r="J4546" s="13"/>
      <c r="L4546" s="13"/>
      <c r="M4546" s="23"/>
    </row>
    <row r="4547" spans="1:13" x14ac:dyDescent="0.25">
      <c r="A4547" s="24" t="s">
        <v>18</v>
      </c>
      <c r="B4547" s="25"/>
      <c r="C4547" s="25"/>
      <c r="D4547" s="25"/>
      <c r="E4547" s="25"/>
      <c r="F4547" s="26"/>
      <c r="G4547" s="25"/>
      <c r="H4547" s="27"/>
      <c r="J4547" s="13"/>
      <c r="K4547" s="112">
        <v>4.93</v>
      </c>
      <c r="L4547" s="113"/>
      <c r="M4547" s="23">
        <f>K4547*I4541*12</f>
        <v>22439.387999999999</v>
      </c>
    </row>
    <row r="4548" spans="1:13" x14ac:dyDescent="0.25">
      <c r="A4548" s="24" t="s">
        <v>19</v>
      </c>
      <c r="B4548" s="25"/>
      <c r="C4548" s="25"/>
      <c r="D4548" s="25"/>
      <c r="E4548" s="25"/>
      <c r="F4548" s="26"/>
      <c r="G4548" s="25"/>
      <c r="H4548" s="27"/>
      <c r="J4548" s="13"/>
      <c r="L4548" s="13"/>
      <c r="M4548" s="23"/>
    </row>
    <row r="4549" spans="1:13" x14ac:dyDescent="0.25">
      <c r="A4549" s="24" t="s">
        <v>20</v>
      </c>
      <c r="B4549" s="25"/>
      <c r="C4549" s="25"/>
      <c r="D4549" s="25"/>
      <c r="E4549" s="25"/>
      <c r="F4549" s="26"/>
      <c r="G4549" s="25"/>
      <c r="H4549" s="27"/>
      <c r="J4549" s="13"/>
      <c r="L4549" s="13"/>
      <c r="M4549" s="23"/>
    </row>
    <row r="4550" spans="1:13" x14ac:dyDescent="0.25">
      <c r="A4550" s="24" t="s">
        <v>21</v>
      </c>
      <c r="B4550" s="25"/>
      <c r="C4550" s="25"/>
      <c r="D4550" s="25"/>
      <c r="E4550" s="25"/>
      <c r="F4550" s="26"/>
      <c r="G4550" s="25"/>
      <c r="H4550" s="27"/>
      <c r="J4550" s="13"/>
      <c r="L4550" s="13"/>
      <c r="M4550" s="23"/>
    </row>
    <row r="4551" spans="1:13" x14ac:dyDescent="0.25">
      <c r="A4551" s="22" t="s">
        <v>22</v>
      </c>
      <c r="B4551" s="25"/>
      <c r="C4551" s="25"/>
      <c r="D4551" s="25"/>
      <c r="E4551" s="25"/>
      <c r="F4551" s="26"/>
      <c r="G4551" s="25"/>
      <c r="H4551" s="27"/>
      <c r="J4551" s="13"/>
      <c r="L4551" s="13"/>
      <c r="M4551" s="23"/>
    </row>
    <row r="4552" spans="1:13" x14ac:dyDescent="0.25">
      <c r="A4552" s="24" t="s">
        <v>23</v>
      </c>
      <c r="B4552" s="25"/>
      <c r="C4552" s="25"/>
      <c r="D4552" s="25"/>
      <c r="E4552" s="25"/>
      <c r="F4552" s="26"/>
      <c r="G4552" s="25"/>
      <c r="H4552" s="27"/>
      <c r="J4552" s="13"/>
      <c r="L4552" s="13"/>
      <c r="M4552" s="23"/>
    </row>
    <row r="4553" spans="1:13" x14ac:dyDescent="0.25">
      <c r="A4553" s="24" t="s">
        <v>24</v>
      </c>
      <c r="B4553" s="25"/>
      <c r="C4553" s="25"/>
      <c r="D4553" s="25"/>
      <c r="E4553" s="25"/>
      <c r="F4553" s="26"/>
      <c r="G4553" s="25"/>
      <c r="H4553" s="27"/>
      <c r="J4553" s="13"/>
      <c r="L4553" s="13"/>
      <c r="M4553" s="23"/>
    </row>
    <row r="4554" spans="1:13" x14ac:dyDescent="0.25">
      <c r="A4554" s="24" t="s">
        <v>25</v>
      </c>
      <c r="B4554" s="25"/>
      <c r="C4554" s="25"/>
      <c r="D4554" s="25"/>
      <c r="E4554" s="25"/>
      <c r="F4554" s="26"/>
      <c r="G4554" s="25"/>
      <c r="H4554" s="27"/>
      <c r="J4554" s="13"/>
      <c r="K4554" s="112">
        <v>4.05</v>
      </c>
      <c r="L4554" s="113"/>
      <c r="M4554" s="23">
        <f>K4554*I4541*12</f>
        <v>18433.98</v>
      </c>
    </row>
    <row r="4555" spans="1:13" x14ac:dyDescent="0.25">
      <c r="A4555" s="24" t="s">
        <v>26</v>
      </c>
      <c r="B4555" s="25"/>
      <c r="C4555" s="25"/>
      <c r="D4555" s="25"/>
      <c r="E4555" s="25"/>
      <c r="F4555" s="26"/>
      <c r="G4555" s="25"/>
      <c r="H4555" s="27"/>
      <c r="J4555" s="13"/>
      <c r="L4555" s="13"/>
      <c r="M4555" s="23"/>
    </row>
    <row r="4556" spans="1:13" x14ac:dyDescent="0.25">
      <c r="A4556" s="28" t="s">
        <v>27</v>
      </c>
      <c r="B4556" s="29"/>
      <c r="C4556" s="29"/>
      <c r="D4556" s="29"/>
      <c r="E4556" s="29"/>
      <c r="F4556" s="29"/>
      <c r="G4556" s="29"/>
      <c r="H4556" s="30"/>
      <c r="I4556" s="18"/>
      <c r="J4556" s="19"/>
      <c r="K4556" s="18"/>
      <c r="L4556" s="19"/>
      <c r="M4556" s="21"/>
    </row>
    <row r="4557" spans="1:13" x14ac:dyDescent="0.25">
      <c r="A4557" s="128" t="s">
        <v>28</v>
      </c>
      <c r="B4557" s="129"/>
      <c r="C4557" s="129"/>
      <c r="D4557" s="129"/>
      <c r="E4557" s="129"/>
      <c r="F4557" s="129"/>
      <c r="G4557" s="129"/>
      <c r="H4557" s="130"/>
      <c r="I4557" s="2" t="s">
        <v>29</v>
      </c>
      <c r="J4557" s="13"/>
      <c r="K4557" s="2"/>
      <c r="L4557" s="13"/>
      <c r="M4557" s="23"/>
    </row>
    <row r="4558" spans="1:13" x14ac:dyDescent="0.25">
      <c r="A4558" s="12"/>
      <c r="B4558" s="2"/>
      <c r="C4558" s="2"/>
      <c r="D4558" s="2"/>
      <c r="E4558" s="2"/>
      <c r="F4558" s="2"/>
      <c r="G4558" s="2"/>
      <c r="H4558" s="13"/>
      <c r="I4558" s="2" t="s">
        <v>30</v>
      </c>
      <c r="J4558" s="13"/>
      <c r="K4558" s="2"/>
      <c r="L4558" s="13"/>
      <c r="M4558" s="23"/>
    </row>
    <row r="4559" spans="1:13" x14ac:dyDescent="0.25">
      <c r="A4559" s="12"/>
      <c r="B4559" s="2"/>
      <c r="C4559" s="2"/>
      <c r="D4559" s="2"/>
      <c r="E4559" s="2"/>
      <c r="F4559" s="2"/>
      <c r="G4559" s="2"/>
      <c r="H4559" s="13"/>
      <c r="I4559" s="2" t="s">
        <v>31</v>
      </c>
      <c r="J4559" s="13"/>
      <c r="K4559" s="108">
        <v>1.1200000000000001</v>
      </c>
      <c r="L4559" s="109"/>
      <c r="M4559" s="23">
        <f>K4559*12*I4541</f>
        <v>5097.7920000000004</v>
      </c>
    </row>
    <row r="4560" spans="1:13" x14ac:dyDescent="0.25">
      <c r="A4560" s="12"/>
      <c r="B4560" s="2"/>
      <c r="C4560" s="2"/>
      <c r="D4560" s="2"/>
      <c r="E4560" s="2"/>
      <c r="F4560" s="2"/>
      <c r="G4560" s="2"/>
      <c r="H4560" s="13"/>
      <c r="I4560" s="2" t="s">
        <v>32</v>
      </c>
      <c r="J4560" s="13"/>
      <c r="K4560" s="2"/>
      <c r="L4560" s="13"/>
      <c r="M4560" s="23"/>
    </row>
    <row r="4561" spans="1:13" x14ac:dyDescent="0.25">
      <c r="A4561" s="17"/>
      <c r="B4561" s="18"/>
      <c r="C4561" s="18"/>
      <c r="D4561" s="18"/>
      <c r="E4561" s="18"/>
      <c r="F4561" s="18"/>
      <c r="G4561" s="18"/>
      <c r="H4561" s="19"/>
      <c r="I4561" s="18" t="s">
        <v>33</v>
      </c>
      <c r="J4561" s="19"/>
      <c r="K4561" s="18"/>
      <c r="L4561" s="19"/>
      <c r="M4561" s="21"/>
    </row>
    <row r="4562" spans="1:13" ht="15.75" x14ac:dyDescent="0.25">
      <c r="A4562" s="85" t="s">
        <v>36</v>
      </c>
      <c r="B4562" s="86"/>
      <c r="C4562" s="86"/>
      <c r="D4562" s="86"/>
      <c r="E4562" s="86"/>
      <c r="F4562" s="86"/>
      <c r="G4562" s="86"/>
      <c r="H4562" s="87"/>
      <c r="I4562" s="34"/>
      <c r="J4562" s="32"/>
      <c r="K4562" s="88">
        <f>K4563+K4564+K4566+K4568+K4569</f>
        <v>0.53</v>
      </c>
      <c r="L4562" s="89"/>
      <c r="M4562" s="35">
        <f>M4563+M4564+M4566+M4568+M4569</f>
        <v>2412.348</v>
      </c>
    </row>
    <row r="4563" spans="1:13" x14ac:dyDescent="0.25">
      <c r="A4563" s="36" t="s">
        <v>37</v>
      </c>
      <c r="B4563" s="37"/>
      <c r="C4563" s="38"/>
      <c r="D4563" s="38"/>
      <c r="E4563" s="38"/>
      <c r="F4563" s="38"/>
      <c r="G4563" s="38"/>
      <c r="H4563" s="13"/>
      <c r="I4563" s="95" t="s">
        <v>38</v>
      </c>
      <c r="J4563" s="96"/>
      <c r="K4563" s="117">
        <v>0.37</v>
      </c>
      <c r="L4563" s="118"/>
      <c r="M4563" s="23">
        <f>K4563*12*I4541</f>
        <v>1684.0919999999999</v>
      </c>
    </row>
    <row r="4564" spans="1:13" x14ac:dyDescent="0.25">
      <c r="A4564" s="36" t="s">
        <v>39</v>
      </c>
      <c r="B4564" s="37"/>
      <c r="C4564" s="38"/>
      <c r="D4564" s="38"/>
      <c r="E4564" s="38"/>
      <c r="F4564" s="38"/>
      <c r="G4564" s="38"/>
      <c r="H4564" s="13"/>
      <c r="I4564" s="95" t="s">
        <v>40</v>
      </c>
      <c r="J4564" s="96"/>
      <c r="K4564" s="97">
        <v>0.06</v>
      </c>
      <c r="L4564" s="98"/>
      <c r="M4564" s="23">
        <f>K4564*12*I4541</f>
        <v>273.096</v>
      </c>
    </row>
    <row r="4565" spans="1:13" x14ac:dyDescent="0.25">
      <c r="A4565" s="36" t="s">
        <v>41</v>
      </c>
      <c r="B4565" s="37"/>
      <c r="C4565" s="38"/>
      <c r="D4565" s="38"/>
      <c r="E4565" s="38"/>
      <c r="F4565" s="38"/>
      <c r="G4565" s="38"/>
      <c r="H4565" s="13"/>
      <c r="I4565" s="39"/>
      <c r="J4565" s="15"/>
      <c r="K4565" s="40"/>
      <c r="L4565" s="41"/>
      <c r="M4565" s="23"/>
    </row>
    <row r="4566" spans="1:13" x14ac:dyDescent="0.25">
      <c r="A4566" s="36" t="s">
        <v>42</v>
      </c>
      <c r="B4566" s="37"/>
      <c r="C4566" s="38"/>
      <c r="D4566" s="38"/>
      <c r="E4566" s="38"/>
      <c r="F4566" s="38"/>
      <c r="G4566" s="38"/>
      <c r="H4566" s="13"/>
      <c r="I4566" s="95" t="s">
        <v>43</v>
      </c>
      <c r="J4566" s="96"/>
      <c r="K4566" s="97">
        <v>0.04</v>
      </c>
      <c r="L4566" s="98"/>
      <c r="M4566" s="23">
        <f>K4566*12*I4541</f>
        <v>182.06399999999999</v>
      </c>
    </row>
    <row r="4567" spans="1:13" x14ac:dyDescent="0.25">
      <c r="A4567" s="36" t="s">
        <v>44</v>
      </c>
      <c r="B4567" s="37"/>
      <c r="C4567" s="38"/>
      <c r="D4567" s="38"/>
      <c r="E4567" s="38"/>
      <c r="F4567" s="38"/>
      <c r="G4567" s="38"/>
      <c r="H4567" s="13"/>
      <c r="I4567" s="39"/>
      <c r="J4567" s="15"/>
      <c r="K4567" s="40"/>
      <c r="L4567" s="41"/>
      <c r="M4567" s="23"/>
    </row>
    <row r="4568" spans="1:13" x14ac:dyDescent="0.25">
      <c r="A4568" s="36" t="s">
        <v>45</v>
      </c>
      <c r="B4568" s="37"/>
      <c r="C4568" s="38"/>
      <c r="D4568" s="38"/>
      <c r="E4568" s="38"/>
      <c r="F4568" s="38"/>
      <c r="G4568" s="38"/>
      <c r="H4568" s="13"/>
      <c r="I4568" s="95" t="s">
        <v>46</v>
      </c>
      <c r="J4568" s="96"/>
      <c r="K4568" s="97">
        <v>0.03</v>
      </c>
      <c r="L4568" s="98"/>
      <c r="M4568" s="23">
        <f>K4568*12*I4541</f>
        <v>136.548</v>
      </c>
    </row>
    <row r="4569" spans="1:13" x14ac:dyDescent="0.25">
      <c r="A4569" s="42" t="s">
        <v>47</v>
      </c>
      <c r="B4569" s="37"/>
      <c r="C4569" s="38"/>
      <c r="D4569" s="38"/>
      <c r="E4569" s="38"/>
      <c r="F4569" s="38"/>
      <c r="G4569" s="38"/>
      <c r="H4569" s="13"/>
      <c r="I4569" s="95" t="s">
        <v>46</v>
      </c>
      <c r="J4569" s="96"/>
      <c r="K4569" s="99">
        <v>0.03</v>
      </c>
      <c r="L4569" s="100"/>
      <c r="M4569" s="21">
        <f>K4569*12*I4541</f>
        <v>136.548</v>
      </c>
    </row>
    <row r="4570" spans="1:13" ht="15.75" x14ac:dyDescent="0.25">
      <c r="A4570" s="85" t="s">
        <v>48</v>
      </c>
      <c r="B4570" s="86"/>
      <c r="C4570" s="86"/>
      <c r="D4570" s="86"/>
      <c r="E4570" s="86"/>
      <c r="F4570" s="86"/>
      <c r="G4570" s="86"/>
      <c r="H4570" s="87"/>
      <c r="I4570" s="34" t="s">
        <v>49</v>
      </c>
      <c r="J4570" s="32"/>
      <c r="K4570" s="101">
        <v>0.16</v>
      </c>
      <c r="L4570" s="102"/>
      <c r="M4570" s="35">
        <f>K4570*12*I4541</f>
        <v>728.25599999999997</v>
      </c>
    </row>
    <row r="4571" spans="1:13" ht="15.75" x14ac:dyDescent="0.25">
      <c r="A4571" s="103" t="s">
        <v>50</v>
      </c>
      <c r="B4571" s="104"/>
      <c r="C4571" s="104"/>
      <c r="D4571" s="104"/>
      <c r="E4571" s="104"/>
      <c r="F4571" s="104"/>
      <c r="G4571" s="104"/>
      <c r="H4571" s="105"/>
      <c r="J4571" s="13"/>
      <c r="K4571" s="136"/>
      <c r="L4571" s="137"/>
      <c r="M4571" s="23"/>
    </row>
    <row r="4572" spans="1:13" x14ac:dyDescent="0.25">
      <c r="A4572" s="12" t="s">
        <v>51</v>
      </c>
      <c r="D4572" s="5"/>
      <c r="H4572" s="13"/>
      <c r="J4572" s="13"/>
      <c r="K4572" s="43"/>
      <c r="L4572" s="44"/>
      <c r="M4572" s="23"/>
    </row>
    <row r="4573" spans="1:13" x14ac:dyDescent="0.25">
      <c r="A4573" s="12" t="s">
        <v>52</v>
      </c>
      <c r="D4573" s="5"/>
      <c r="H4573" s="13"/>
      <c r="J4573" s="13"/>
      <c r="K4573" s="43"/>
      <c r="L4573" s="44"/>
      <c r="M4573" s="23"/>
    </row>
    <row r="4574" spans="1:13" x14ac:dyDescent="0.25">
      <c r="A4574" s="12" t="s">
        <v>53</v>
      </c>
      <c r="D4574" s="5"/>
      <c r="H4574" s="13"/>
      <c r="J4574" s="13"/>
      <c r="K4574" s="43"/>
      <c r="L4574" s="44"/>
      <c r="M4574" s="23"/>
    </row>
    <row r="4575" spans="1:13" x14ac:dyDescent="0.25">
      <c r="A4575" s="12" t="s">
        <v>54</v>
      </c>
      <c r="D4575" s="5"/>
      <c r="F4575" s="45"/>
      <c r="H4575" s="13"/>
      <c r="J4575" s="13"/>
      <c r="K4575" s="43"/>
      <c r="L4575" s="44"/>
      <c r="M4575" s="23"/>
    </row>
    <row r="4576" spans="1:13" x14ac:dyDescent="0.25">
      <c r="A4576" s="12" t="s">
        <v>55</v>
      </c>
      <c r="H4576" s="13"/>
      <c r="J4576" s="13"/>
      <c r="K4576" s="108">
        <f>2.51+2.87</f>
        <v>5.38</v>
      </c>
      <c r="L4576" s="109"/>
      <c r="M4576" s="46">
        <f>K4576*12*I4541</f>
        <v>24487.608</v>
      </c>
    </row>
    <row r="4577" spans="1:13" x14ac:dyDescent="0.25">
      <c r="A4577" s="12" t="s">
        <v>56</v>
      </c>
      <c r="H4577" s="13"/>
      <c r="J4577" s="13"/>
      <c r="L4577" s="13"/>
      <c r="M4577" s="23"/>
    </row>
    <row r="4578" spans="1:13" x14ac:dyDescent="0.25">
      <c r="A4578" s="12" t="s">
        <v>57</v>
      </c>
      <c r="H4578" s="13"/>
      <c r="J4578" s="13"/>
      <c r="L4578" s="13"/>
      <c r="M4578" s="23"/>
    </row>
    <row r="4579" spans="1:13" x14ac:dyDescent="0.25">
      <c r="A4579" s="17" t="s">
        <v>58</v>
      </c>
      <c r="B4579" s="18"/>
      <c r="C4579" s="18"/>
      <c r="D4579" s="18"/>
      <c r="E4579" s="18"/>
      <c r="F4579" s="18"/>
      <c r="G4579" s="18"/>
      <c r="H4579" s="19"/>
      <c r="I4579" s="18"/>
      <c r="J4579" s="19"/>
      <c r="K4579" s="18"/>
      <c r="L4579" s="19"/>
      <c r="M4579" s="21"/>
    </row>
    <row r="4580" spans="1:13" x14ac:dyDescent="0.25">
      <c r="A4580" s="90" t="s">
        <v>59</v>
      </c>
      <c r="B4580" s="91"/>
      <c r="C4580" s="91"/>
      <c r="D4580" s="91"/>
      <c r="E4580" s="91"/>
      <c r="F4580" s="91"/>
      <c r="G4580" s="91"/>
      <c r="H4580" s="92"/>
      <c r="J4580" s="47"/>
      <c r="K4580" s="88">
        <f>K4547+K4554+K4559+K4570+K4562+K4576</f>
        <v>16.170000000000002</v>
      </c>
      <c r="L4580" s="89"/>
      <c r="M4580" s="21">
        <f>M4541+M4559+M4562+M4570+M4576</f>
        <v>73599.372000000003</v>
      </c>
    </row>
    <row r="4581" spans="1:13" ht="15.75" x14ac:dyDescent="0.25">
      <c r="A4581" s="85" t="s">
        <v>61</v>
      </c>
      <c r="B4581" s="86"/>
      <c r="C4581" s="86"/>
      <c r="D4581" s="86"/>
      <c r="E4581" s="86"/>
      <c r="F4581" s="86"/>
      <c r="G4581" s="86"/>
      <c r="H4581" s="87"/>
      <c r="I4581" s="34"/>
      <c r="J4581" s="32"/>
      <c r="K4581" s="88">
        <v>3.45</v>
      </c>
      <c r="L4581" s="89"/>
      <c r="M4581" s="21">
        <f>K4581*12*I4541</f>
        <v>15703.020000000002</v>
      </c>
    </row>
    <row r="4582" spans="1:13" ht="15.75" x14ac:dyDescent="0.25">
      <c r="A4582" s="85" t="s">
        <v>62</v>
      </c>
      <c r="B4582" s="86"/>
      <c r="C4582" s="86"/>
      <c r="D4582" s="86"/>
      <c r="E4582" s="86"/>
      <c r="F4582" s="86"/>
      <c r="G4582" s="86"/>
      <c r="H4582" s="87"/>
      <c r="I4582" s="34"/>
      <c r="J4582" s="32"/>
      <c r="K4582" s="88">
        <v>0.81</v>
      </c>
      <c r="L4582" s="89"/>
      <c r="M4582" s="21">
        <f>K4582*12*I4541</f>
        <v>3686.7960000000003</v>
      </c>
    </row>
    <row r="4583" spans="1:13" ht="15.75" x14ac:dyDescent="0.25">
      <c r="A4583" s="49" t="s">
        <v>107</v>
      </c>
      <c r="B4583" s="50"/>
      <c r="C4583" s="50"/>
      <c r="D4583" s="50"/>
      <c r="E4583" s="50"/>
      <c r="F4583" s="50"/>
      <c r="G4583" s="50"/>
      <c r="H4583" s="51"/>
      <c r="I4583" s="34"/>
      <c r="J4583" s="32"/>
      <c r="K4583" s="88">
        <v>0.04</v>
      </c>
      <c r="L4583" s="89"/>
      <c r="M4583" s="21">
        <f>K4583*12*I4525</f>
        <v>0</v>
      </c>
    </row>
    <row r="4584" spans="1:13" ht="15.75" x14ac:dyDescent="0.25">
      <c r="A4584" s="49" t="s">
        <v>63</v>
      </c>
      <c r="B4584" s="50"/>
      <c r="C4584" s="50"/>
      <c r="D4584" s="50"/>
      <c r="E4584" s="50"/>
      <c r="F4584" s="50"/>
      <c r="G4584" s="50"/>
      <c r="H4584" s="51"/>
      <c r="I4584" s="34"/>
      <c r="J4584" s="32"/>
      <c r="K4584" s="88">
        <v>0.05</v>
      </c>
      <c r="L4584" s="89"/>
      <c r="M4584" s="21">
        <f>K4584*12*I4541</f>
        <v>227.58000000000004</v>
      </c>
    </row>
    <row r="4585" spans="1:13" ht="15.75" x14ac:dyDescent="0.25">
      <c r="A4585" s="49" t="s">
        <v>64</v>
      </c>
      <c r="B4585" s="50"/>
      <c r="C4585" s="50"/>
      <c r="D4585" s="50"/>
      <c r="E4585" s="50"/>
      <c r="F4585" s="50"/>
      <c r="G4585" s="50"/>
      <c r="H4585" s="51"/>
      <c r="I4585" s="34"/>
      <c r="J4585" s="32"/>
      <c r="K4585" s="88">
        <v>0.04</v>
      </c>
      <c r="L4585" s="89"/>
      <c r="M4585" s="21">
        <f>K4585*12*I4541</f>
        <v>182.06399999999999</v>
      </c>
    </row>
    <row r="4586" spans="1:13" x14ac:dyDescent="0.25">
      <c r="A4586" s="90" t="s">
        <v>65</v>
      </c>
      <c r="B4586" s="91"/>
      <c r="C4586" s="91"/>
      <c r="D4586" s="91"/>
      <c r="E4586" s="91"/>
      <c r="F4586" s="91"/>
      <c r="G4586" s="91"/>
      <c r="H4586" s="92"/>
      <c r="I4586" s="34"/>
      <c r="J4586" s="48"/>
      <c r="K4586" s="88">
        <f>K4580+K4581+K4582+K4583+K4584+K4585</f>
        <v>20.56</v>
      </c>
      <c r="L4586" s="89"/>
      <c r="M4586" s="21">
        <f>M4580+M4581+M4582+M4583+M4584+M4585</f>
        <v>93398.832000000009</v>
      </c>
    </row>
    <row r="4587" spans="1:13" x14ac:dyDescent="0.25">
      <c r="M4587" s="5"/>
    </row>
    <row r="4588" spans="1:13" x14ac:dyDescent="0.25">
      <c r="A4588" s="119" t="s">
        <v>0</v>
      </c>
      <c r="B4588" s="119"/>
      <c r="C4588" s="119"/>
      <c r="D4588" s="119"/>
      <c r="E4588" s="119"/>
      <c r="F4588" s="119"/>
      <c r="G4588" s="119"/>
      <c r="H4588" s="119"/>
      <c r="I4588" s="119"/>
      <c r="J4588" s="119"/>
      <c r="K4588" s="119"/>
      <c r="L4588" s="119"/>
      <c r="M4588" s="5"/>
    </row>
    <row r="4589" spans="1:13" x14ac:dyDescent="0.25">
      <c r="A4589" s="120" t="s">
        <v>1</v>
      </c>
      <c r="B4589" s="120"/>
      <c r="C4589" s="120"/>
      <c r="D4589" s="120"/>
      <c r="E4589" s="120"/>
      <c r="F4589" s="120"/>
      <c r="G4589" s="120"/>
      <c r="H4589" s="120"/>
      <c r="I4589" s="120"/>
      <c r="J4589" s="120"/>
      <c r="K4589" s="120"/>
      <c r="L4589" s="120"/>
      <c r="M4589" s="120"/>
    </row>
    <row r="4590" spans="1:13" x14ac:dyDescent="0.25">
      <c r="A4590" s="121" t="s">
        <v>191</v>
      </c>
      <c r="B4590" s="121"/>
      <c r="C4590" s="121"/>
      <c r="D4590" s="121"/>
      <c r="E4590" s="121"/>
      <c r="F4590" s="121"/>
      <c r="G4590" s="121"/>
      <c r="H4590" s="121"/>
      <c r="I4590" s="121"/>
      <c r="J4590" s="121"/>
      <c r="K4590" s="121"/>
      <c r="L4590" s="121"/>
      <c r="M4590" s="121"/>
    </row>
    <row r="4591" spans="1:13" x14ac:dyDescent="0.25">
      <c r="A4591" s="6"/>
      <c r="B4591" s="7"/>
      <c r="C4591" s="7" t="s">
        <v>3</v>
      </c>
      <c r="D4591" s="7"/>
      <c r="E4591" s="7"/>
      <c r="F4591" s="7"/>
      <c r="G4591" s="7"/>
      <c r="H4591" s="8"/>
      <c r="I4591" s="7" t="s">
        <v>4</v>
      </c>
      <c r="J4591" s="8"/>
      <c r="K4591" s="9" t="s">
        <v>5</v>
      </c>
      <c r="L4591" s="10"/>
      <c r="M4591" s="11"/>
    </row>
    <row r="4592" spans="1:13" x14ac:dyDescent="0.25">
      <c r="A4592" s="12"/>
      <c r="B4592" s="2"/>
      <c r="C4592" s="2"/>
      <c r="D4592" s="2"/>
      <c r="E4592" s="2"/>
      <c r="F4592" s="2"/>
      <c r="G4592" s="2"/>
      <c r="H4592" s="13"/>
      <c r="I4592" s="2"/>
      <c r="J4592" s="13"/>
      <c r="K4592" s="14" t="s">
        <v>7</v>
      </c>
      <c r="L4592" s="15"/>
      <c r="M4592" s="16" t="s">
        <v>8</v>
      </c>
    </row>
    <row r="4593" spans="1:13" x14ac:dyDescent="0.25">
      <c r="A4593" s="17"/>
      <c r="B4593" s="18"/>
      <c r="C4593" s="18"/>
      <c r="D4593" s="18"/>
      <c r="E4593" s="18"/>
      <c r="F4593" s="18"/>
      <c r="G4593" s="18"/>
      <c r="H4593" s="19"/>
      <c r="I4593" s="122" t="s">
        <v>9</v>
      </c>
      <c r="J4593" s="123"/>
      <c r="K4593" s="18" t="s">
        <v>10</v>
      </c>
      <c r="L4593" s="19"/>
      <c r="M4593" s="20" t="s">
        <v>11</v>
      </c>
    </row>
    <row r="4594" spans="1:13" x14ac:dyDescent="0.25">
      <c r="A4594" s="90"/>
      <c r="B4594" s="91"/>
      <c r="C4594" s="91"/>
      <c r="D4594" s="91"/>
      <c r="E4594" s="91"/>
      <c r="F4594" s="91"/>
      <c r="G4594" s="91"/>
      <c r="H4594" s="92"/>
      <c r="I4594" s="124">
        <v>1290.5</v>
      </c>
      <c r="J4594" s="125"/>
      <c r="K4594" s="126">
        <f>K4599+K4602</f>
        <v>8.98</v>
      </c>
      <c r="L4594" s="145"/>
      <c r="M4594" s="21">
        <f>M4599+M4602</f>
        <v>139064.28</v>
      </c>
    </row>
    <row r="4595" spans="1:13" x14ac:dyDescent="0.25">
      <c r="A4595" s="22" t="s">
        <v>13</v>
      </c>
      <c r="F4595" s="2"/>
      <c r="H4595" s="13"/>
      <c r="J4595" s="13"/>
      <c r="L4595" s="13"/>
      <c r="M4595" s="23"/>
    </row>
    <row r="4596" spans="1:13" x14ac:dyDescent="0.25">
      <c r="A4596" s="22" t="s">
        <v>14</v>
      </c>
      <c r="F4596" s="2"/>
      <c r="H4596" s="13"/>
      <c r="J4596" s="13"/>
      <c r="L4596" s="13"/>
      <c r="M4596" s="23"/>
    </row>
    <row r="4597" spans="1:13" x14ac:dyDescent="0.25">
      <c r="A4597" s="24" t="s">
        <v>15</v>
      </c>
      <c r="B4597" s="25"/>
      <c r="C4597" s="25"/>
      <c r="D4597" s="25"/>
      <c r="E4597" s="25"/>
      <c r="F4597" s="26"/>
      <c r="G4597" s="25"/>
      <c r="H4597" s="27"/>
      <c r="J4597" s="13"/>
      <c r="L4597" s="13"/>
      <c r="M4597" s="23"/>
    </row>
    <row r="4598" spans="1:13" x14ac:dyDescent="0.25">
      <c r="A4598" s="24" t="s">
        <v>16</v>
      </c>
      <c r="B4598" s="25"/>
      <c r="C4598" s="25"/>
      <c r="D4598" s="25"/>
      <c r="E4598" s="25"/>
      <c r="F4598" s="26"/>
      <c r="G4598" s="25"/>
      <c r="H4598" s="27"/>
      <c r="J4598" s="13"/>
      <c r="L4598" s="13"/>
      <c r="M4598" s="23"/>
    </row>
    <row r="4599" spans="1:13" x14ac:dyDescent="0.25">
      <c r="A4599" s="24" t="s">
        <v>111</v>
      </c>
      <c r="B4599" s="25"/>
      <c r="C4599" s="25"/>
      <c r="D4599" s="25"/>
      <c r="E4599" s="25"/>
      <c r="F4599" s="26"/>
      <c r="G4599" s="25"/>
      <c r="H4599" s="27"/>
      <c r="J4599" s="13"/>
      <c r="K4599" s="95">
        <v>4.93</v>
      </c>
      <c r="L4599" s="96"/>
      <c r="M4599" s="23">
        <f>K4599*I4594*12</f>
        <v>76345.98</v>
      </c>
    </row>
    <row r="4600" spans="1:13" x14ac:dyDescent="0.25">
      <c r="A4600" s="22" t="s">
        <v>22</v>
      </c>
      <c r="B4600" s="25"/>
      <c r="C4600" s="25"/>
      <c r="D4600" s="25"/>
      <c r="E4600" s="25"/>
      <c r="F4600" s="26"/>
      <c r="G4600" s="25"/>
      <c r="H4600" s="27"/>
      <c r="J4600" s="13"/>
      <c r="L4600" s="13"/>
      <c r="M4600" s="23"/>
    </row>
    <row r="4601" spans="1:13" x14ac:dyDescent="0.25">
      <c r="A4601" s="24" t="s">
        <v>23</v>
      </c>
      <c r="B4601" s="25"/>
      <c r="C4601" s="25"/>
      <c r="D4601" s="25"/>
      <c r="E4601" s="25"/>
      <c r="F4601" s="26"/>
      <c r="G4601" s="25"/>
      <c r="H4601" s="27"/>
      <c r="J4601" s="13"/>
      <c r="L4601" s="13"/>
      <c r="M4601" s="23"/>
    </row>
    <row r="4602" spans="1:13" x14ac:dyDescent="0.25">
      <c r="A4602" s="28" t="s">
        <v>69</v>
      </c>
      <c r="B4602" s="29"/>
      <c r="C4602" s="29"/>
      <c r="D4602" s="29"/>
      <c r="E4602" s="29"/>
      <c r="F4602" s="29"/>
      <c r="G4602" s="29"/>
      <c r="H4602" s="30"/>
      <c r="I4602" s="18"/>
      <c r="J4602" s="19"/>
      <c r="K4602" s="122">
        <v>4.05</v>
      </c>
      <c r="L4602" s="123"/>
      <c r="M4602" s="21">
        <f>K4602*I4594*12</f>
        <v>62718.299999999996</v>
      </c>
    </row>
    <row r="4603" spans="1:13" x14ac:dyDescent="0.25">
      <c r="A4603" s="162" t="s">
        <v>28</v>
      </c>
      <c r="B4603" s="163"/>
      <c r="C4603" s="163"/>
      <c r="D4603" s="163"/>
      <c r="E4603" s="163"/>
      <c r="F4603" s="163"/>
      <c r="G4603" s="163"/>
      <c r="H4603" s="151"/>
      <c r="I4603" s="2" t="s">
        <v>29</v>
      </c>
      <c r="J4603" s="13"/>
      <c r="K4603" s="2"/>
      <c r="L4603" s="13"/>
      <c r="M4603" s="23"/>
    </row>
    <row r="4604" spans="1:13" x14ac:dyDescent="0.25">
      <c r="A4604" s="12"/>
      <c r="B4604" s="2"/>
      <c r="C4604" s="2"/>
      <c r="D4604" s="2"/>
      <c r="E4604" s="2"/>
      <c r="F4604" s="2"/>
      <c r="G4604" s="2"/>
      <c r="H4604" s="13"/>
      <c r="I4604" s="2" t="s">
        <v>30</v>
      </c>
      <c r="J4604" s="13"/>
      <c r="K4604" s="2"/>
      <c r="L4604" s="13"/>
      <c r="M4604" s="23"/>
    </row>
    <row r="4605" spans="1:13" x14ac:dyDescent="0.25">
      <c r="A4605" s="12"/>
      <c r="B4605" s="2"/>
      <c r="C4605" s="2"/>
      <c r="D4605" s="2"/>
      <c r="E4605" s="2"/>
      <c r="F4605" s="2"/>
      <c r="G4605" s="2"/>
      <c r="H4605" s="13"/>
      <c r="I4605" s="2" t="s">
        <v>31</v>
      </c>
      <c r="J4605" s="13"/>
      <c r="K4605" s="108">
        <v>1.1200000000000001</v>
      </c>
      <c r="L4605" s="109"/>
      <c r="M4605" s="23">
        <f>K4605*12*I4594</f>
        <v>17344.320000000003</v>
      </c>
    </row>
    <row r="4606" spans="1:13" x14ac:dyDescent="0.25">
      <c r="A4606" s="12"/>
      <c r="B4606" s="2"/>
      <c r="C4606" s="2"/>
      <c r="D4606" s="2"/>
      <c r="E4606" s="2"/>
      <c r="F4606" s="2"/>
      <c r="G4606" s="2"/>
      <c r="H4606" s="13"/>
      <c r="I4606" s="2" t="s">
        <v>32</v>
      </c>
      <c r="J4606" s="13"/>
      <c r="K4606" s="2"/>
      <c r="L4606" s="13"/>
      <c r="M4606" s="23"/>
    </row>
    <row r="4607" spans="1:13" x14ac:dyDescent="0.25">
      <c r="A4607" s="17"/>
      <c r="B4607" s="18"/>
      <c r="C4607" s="18"/>
      <c r="D4607" s="18"/>
      <c r="E4607" s="18"/>
      <c r="F4607" s="18"/>
      <c r="G4607" s="18"/>
      <c r="H4607" s="19"/>
      <c r="I4607" s="18" t="s">
        <v>33</v>
      </c>
      <c r="J4607" s="19"/>
      <c r="K4607" s="18"/>
      <c r="L4607" s="19"/>
      <c r="M4607" s="21"/>
    </row>
    <row r="4608" spans="1:13" x14ac:dyDescent="0.25">
      <c r="A4608" s="90" t="s">
        <v>34</v>
      </c>
      <c r="B4608" s="91"/>
      <c r="C4608" s="91"/>
      <c r="D4608" s="91"/>
      <c r="E4608" s="91"/>
      <c r="F4608" s="91"/>
      <c r="G4608" s="91"/>
      <c r="H4608" s="92"/>
      <c r="I4608" s="169" t="s">
        <v>46</v>
      </c>
      <c r="J4608" s="170"/>
      <c r="K4608" s="88">
        <v>1.75</v>
      </c>
      <c r="L4608" s="89"/>
      <c r="M4608" s="33">
        <f>K4608*12*I4594</f>
        <v>27100.5</v>
      </c>
    </row>
    <row r="4609" spans="1:13" x14ac:dyDescent="0.25">
      <c r="A4609" s="131" t="s">
        <v>74</v>
      </c>
      <c r="B4609" s="132"/>
      <c r="C4609" s="132"/>
      <c r="D4609" s="132"/>
      <c r="E4609" s="132"/>
      <c r="F4609" s="132"/>
      <c r="G4609" s="132"/>
      <c r="H4609" s="133"/>
      <c r="I4609" s="52"/>
      <c r="J4609" s="13"/>
      <c r="K4609" s="149">
        <f>K4610+K4616</f>
        <v>1.8900000000000001</v>
      </c>
      <c r="L4609" s="150"/>
      <c r="M4609" s="53">
        <f>M4610+M4616</f>
        <v>29268.54</v>
      </c>
    </row>
    <row r="4610" spans="1:13" x14ac:dyDescent="0.25">
      <c r="A4610" s="114" t="s">
        <v>75</v>
      </c>
      <c r="B4610" s="115"/>
      <c r="C4610" s="115"/>
      <c r="D4610" s="115"/>
      <c r="E4610" s="115"/>
      <c r="F4610" s="115"/>
      <c r="G4610" s="115"/>
      <c r="H4610" s="116"/>
      <c r="J4610" s="13"/>
      <c r="K4610" s="108">
        <f>K4611+K4612+K4613+K4615</f>
        <v>1.1100000000000001</v>
      </c>
      <c r="L4610" s="109"/>
      <c r="M4610" s="46">
        <f>M4611+M4612+M4613+M4615</f>
        <v>17189.46</v>
      </c>
    </row>
    <row r="4611" spans="1:13" x14ac:dyDescent="0.25">
      <c r="A4611" s="12" t="s">
        <v>76</v>
      </c>
      <c r="H4611" s="13"/>
      <c r="I4611" t="s">
        <v>77</v>
      </c>
      <c r="J4611" s="13"/>
      <c r="K4611" s="112">
        <v>0.81</v>
      </c>
      <c r="L4611" s="113"/>
      <c r="M4611" s="23">
        <f>K4611*12*I4594</f>
        <v>12543.660000000002</v>
      </c>
    </row>
    <row r="4612" spans="1:13" x14ac:dyDescent="0.25">
      <c r="A4612" s="12" t="s">
        <v>78</v>
      </c>
      <c r="H4612" s="13"/>
      <c r="I4612" t="s">
        <v>79</v>
      </c>
      <c r="J4612" s="13"/>
      <c r="K4612" s="112">
        <v>0.18</v>
      </c>
      <c r="L4612" s="113"/>
      <c r="M4612" s="23">
        <f>K4612*12*I4594</f>
        <v>2787.48</v>
      </c>
    </row>
    <row r="4613" spans="1:13" x14ac:dyDescent="0.25">
      <c r="A4613" s="12" t="s">
        <v>80</v>
      </c>
      <c r="H4613" s="13"/>
      <c r="I4613" t="s">
        <v>81</v>
      </c>
      <c r="J4613" s="13"/>
      <c r="K4613" s="112">
        <v>0.08</v>
      </c>
      <c r="L4613" s="113"/>
      <c r="M4613" s="23">
        <f>K4613*12*I4594</f>
        <v>1238.8799999999999</v>
      </c>
    </row>
    <row r="4614" spans="1:13" x14ac:dyDescent="0.25">
      <c r="A4614" s="12" t="s">
        <v>82</v>
      </c>
      <c r="H4614" s="13"/>
      <c r="J4614" s="13"/>
      <c r="L4614" s="13"/>
      <c r="M4614" s="23"/>
    </row>
    <row r="4615" spans="1:13" x14ac:dyDescent="0.25">
      <c r="A4615" s="12" t="s">
        <v>83</v>
      </c>
      <c r="H4615" s="13"/>
      <c r="I4615" t="s">
        <v>84</v>
      </c>
      <c r="J4615" s="13"/>
      <c r="K4615" s="112">
        <v>0.04</v>
      </c>
      <c r="L4615" s="113"/>
      <c r="M4615" s="23">
        <f>K4615*12*I4594</f>
        <v>619.43999999999994</v>
      </c>
    </row>
    <row r="4616" spans="1:13" x14ac:dyDescent="0.25">
      <c r="A4616" s="114" t="s">
        <v>85</v>
      </c>
      <c r="B4616" s="115"/>
      <c r="C4616" s="115"/>
      <c r="D4616" s="115"/>
      <c r="E4616" s="115"/>
      <c r="F4616" s="115"/>
      <c r="G4616" s="115"/>
      <c r="H4616" s="116"/>
      <c r="J4616" s="13"/>
      <c r="K4616" s="108">
        <f>K4617+K4618+K4619</f>
        <v>0.78</v>
      </c>
      <c r="L4616" s="109"/>
      <c r="M4616" s="46">
        <f>M4617+M4618+M4619</f>
        <v>12079.080000000002</v>
      </c>
    </row>
    <row r="4617" spans="1:13" x14ac:dyDescent="0.25">
      <c r="A4617" s="12" t="s">
        <v>86</v>
      </c>
      <c r="H4617" s="13"/>
      <c r="I4617" t="s">
        <v>81</v>
      </c>
      <c r="J4617" s="13"/>
      <c r="K4617" s="112">
        <v>0.28000000000000003</v>
      </c>
      <c r="L4617" s="113"/>
      <c r="M4617" s="23">
        <f>K4617*12*I4594</f>
        <v>4336.0800000000008</v>
      </c>
    </row>
    <row r="4618" spans="1:13" x14ac:dyDescent="0.25">
      <c r="A4618" s="12" t="s">
        <v>87</v>
      </c>
      <c r="H4618" s="13"/>
      <c r="I4618" t="s">
        <v>35</v>
      </c>
      <c r="J4618" s="13"/>
      <c r="K4618" s="112">
        <v>0.46</v>
      </c>
      <c r="L4618" s="113"/>
      <c r="M4618" s="23">
        <f>K4618*12*I4594</f>
        <v>7123.56</v>
      </c>
    </row>
    <row r="4619" spans="1:13" x14ac:dyDescent="0.25">
      <c r="A4619" s="12" t="s">
        <v>88</v>
      </c>
      <c r="H4619" s="13"/>
      <c r="I4619" t="s">
        <v>81</v>
      </c>
      <c r="J4619" s="13"/>
      <c r="K4619" s="138">
        <v>0.04</v>
      </c>
      <c r="L4619" s="139"/>
      <c r="M4619" s="21">
        <f>K4619*12*I4594</f>
        <v>619.43999999999994</v>
      </c>
    </row>
    <row r="4620" spans="1:13" ht="15.75" x14ac:dyDescent="0.25">
      <c r="A4620" s="85" t="s">
        <v>36</v>
      </c>
      <c r="B4620" s="86"/>
      <c r="C4620" s="86"/>
      <c r="D4620" s="86"/>
      <c r="E4620" s="86"/>
      <c r="F4620" s="86"/>
      <c r="G4620" s="86"/>
      <c r="H4620" s="87"/>
      <c r="I4620" s="34"/>
      <c r="J4620" s="32"/>
      <c r="K4620" s="88">
        <f>K4621+K4622+K4624+K4626+K4627</f>
        <v>2.13</v>
      </c>
      <c r="L4620" s="89"/>
      <c r="M4620" s="35">
        <f>M4621+M4622+M4624+M4626+M4627</f>
        <v>32985.180000000008</v>
      </c>
    </row>
    <row r="4621" spans="1:13" x14ac:dyDescent="0.25">
      <c r="A4621" s="36" t="s">
        <v>89</v>
      </c>
      <c r="B4621" s="37"/>
      <c r="C4621" s="38"/>
      <c r="D4621" s="38"/>
      <c r="E4621" s="38"/>
      <c r="F4621" s="38"/>
      <c r="G4621" s="38"/>
      <c r="H4621" s="13"/>
      <c r="I4621" s="95" t="s">
        <v>38</v>
      </c>
      <c r="J4621" s="96"/>
      <c r="K4621" s="117">
        <v>0.56999999999999995</v>
      </c>
      <c r="L4621" s="118"/>
      <c r="M4621" s="23">
        <f>K4621*12*I4594</f>
        <v>8827.02</v>
      </c>
    </row>
    <row r="4622" spans="1:13" x14ac:dyDescent="0.25">
      <c r="A4622" s="36" t="s">
        <v>39</v>
      </c>
      <c r="B4622" s="37"/>
      <c r="C4622" s="38"/>
      <c r="D4622" s="38"/>
      <c r="E4622" s="38"/>
      <c r="F4622" s="38"/>
      <c r="G4622" s="38"/>
      <c r="H4622" s="13"/>
      <c r="I4622" s="95" t="s">
        <v>90</v>
      </c>
      <c r="J4622" s="96"/>
      <c r="K4622" s="97">
        <v>1.35</v>
      </c>
      <c r="L4622" s="98"/>
      <c r="M4622" s="23">
        <f>K4622*12*I4594</f>
        <v>20906.100000000002</v>
      </c>
    </row>
    <row r="4623" spans="1:13" x14ac:dyDescent="0.25">
      <c r="A4623" s="36" t="s">
        <v>41</v>
      </c>
      <c r="B4623" s="37"/>
      <c r="C4623" s="38"/>
      <c r="D4623" s="38"/>
      <c r="E4623" s="38"/>
      <c r="F4623" s="38"/>
      <c r="G4623" s="38"/>
      <c r="H4623" s="13"/>
      <c r="I4623" s="39"/>
      <c r="J4623" s="15"/>
      <c r="K4623" s="40"/>
      <c r="L4623" s="41"/>
      <c r="M4623" s="23"/>
    </row>
    <row r="4624" spans="1:13" x14ac:dyDescent="0.25">
      <c r="A4624" s="36" t="s">
        <v>42</v>
      </c>
      <c r="B4624" s="37"/>
      <c r="C4624" s="38"/>
      <c r="D4624" s="38"/>
      <c r="E4624" s="38"/>
      <c r="F4624" s="38"/>
      <c r="G4624" s="38"/>
      <c r="H4624" s="13"/>
      <c r="I4624" s="95" t="s">
        <v>43</v>
      </c>
      <c r="J4624" s="96"/>
      <c r="K4624" s="97">
        <v>0.09</v>
      </c>
      <c r="L4624" s="98"/>
      <c r="M4624" s="23">
        <f>K4624*12*I4594</f>
        <v>1393.74</v>
      </c>
    </row>
    <row r="4625" spans="1:13" x14ac:dyDescent="0.25">
      <c r="A4625" s="36" t="s">
        <v>44</v>
      </c>
      <c r="B4625" s="37"/>
      <c r="C4625" s="38"/>
      <c r="D4625" s="38"/>
      <c r="E4625" s="38"/>
      <c r="F4625" s="38"/>
      <c r="G4625" s="38"/>
      <c r="H4625" s="13"/>
      <c r="I4625" s="39"/>
      <c r="J4625" s="15"/>
      <c r="K4625" s="40"/>
      <c r="L4625" s="41"/>
      <c r="M4625" s="23"/>
    </row>
    <row r="4626" spans="1:13" x14ac:dyDescent="0.25">
      <c r="A4626" s="36" t="s">
        <v>45</v>
      </c>
      <c r="B4626" s="37"/>
      <c r="C4626" s="38"/>
      <c r="D4626" s="38"/>
      <c r="E4626" s="38"/>
      <c r="F4626" s="38"/>
      <c r="G4626" s="38"/>
      <c r="H4626" s="13"/>
      <c r="I4626" s="95" t="s">
        <v>43</v>
      </c>
      <c r="J4626" s="96"/>
      <c r="K4626" s="97">
        <v>0.06</v>
      </c>
      <c r="L4626" s="98"/>
      <c r="M4626" s="23">
        <f>K4626*12*I4594</f>
        <v>929.16</v>
      </c>
    </row>
    <row r="4627" spans="1:13" x14ac:dyDescent="0.25">
      <c r="A4627" s="42" t="s">
        <v>112</v>
      </c>
      <c r="B4627" s="37"/>
      <c r="C4627" s="38"/>
      <c r="D4627" s="38"/>
      <c r="E4627" s="38"/>
      <c r="F4627" s="38"/>
      <c r="G4627" s="38"/>
      <c r="H4627" s="13"/>
      <c r="I4627" s="95" t="s">
        <v>46</v>
      </c>
      <c r="J4627" s="96"/>
      <c r="K4627" s="99">
        <v>0.06</v>
      </c>
      <c r="L4627" s="100"/>
      <c r="M4627" s="21">
        <f>K4627*12*I4594</f>
        <v>929.16</v>
      </c>
    </row>
    <row r="4628" spans="1:13" ht="15.75" x14ac:dyDescent="0.25">
      <c r="A4628" s="85" t="s">
        <v>50</v>
      </c>
      <c r="B4628" s="86"/>
      <c r="C4628" s="86"/>
      <c r="D4628" s="86"/>
      <c r="E4628" s="86"/>
      <c r="F4628" s="86"/>
      <c r="G4628" s="86"/>
      <c r="H4628" s="87"/>
      <c r="I4628" s="34"/>
      <c r="J4628" s="32"/>
      <c r="K4628" s="101">
        <v>4.32</v>
      </c>
      <c r="L4628" s="102"/>
      <c r="M4628" s="35">
        <f>K4628*12*I4594</f>
        <v>66899.520000000004</v>
      </c>
    </row>
    <row r="4629" spans="1:13" x14ac:dyDescent="0.25">
      <c r="A4629" s="90" t="s">
        <v>59</v>
      </c>
      <c r="B4629" s="91"/>
      <c r="C4629" s="91"/>
      <c r="D4629" s="91"/>
      <c r="E4629" s="91"/>
      <c r="F4629" s="91"/>
      <c r="G4629" s="91"/>
      <c r="H4629" s="92"/>
      <c r="J4629" s="47"/>
      <c r="K4629" s="88">
        <f>+K4605+K4608+K4609+K4628+K4620+K4599+K4602</f>
        <v>20.190000000000001</v>
      </c>
      <c r="L4629" s="89"/>
      <c r="M4629" s="21">
        <f>M4594+M4605+M4608+M4609+M4620+M4628</f>
        <v>312662.34000000003</v>
      </c>
    </row>
    <row r="4630" spans="1:13" ht="15.75" x14ac:dyDescent="0.25">
      <c r="A4630" s="85" t="s">
        <v>61</v>
      </c>
      <c r="B4630" s="86"/>
      <c r="C4630" s="86"/>
      <c r="D4630" s="86"/>
      <c r="E4630" s="86"/>
      <c r="F4630" s="86"/>
      <c r="G4630" s="86"/>
      <c r="H4630" s="87"/>
      <c r="I4630" s="34"/>
      <c r="J4630" s="32"/>
      <c r="K4630" s="88">
        <v>3.45</v>
      </c>
      <c r="L4630" s="89"/>
      <c r="M4630" s="21">
        <f>K4630*12*I4594</f>
        <v>53426.700000000004</v>
      </c>
    </row>
    <row r="4631" spans="1:13" ht="15.75" x14ac:dyDescent="0.25">
      <c r="A4631" s="85" t="s">
        <v>62</v>
      </c>
      <c r="B4631" s="86"/>
      <c r="C4631" s="86"/>
      <c r="D4631" s="86"/>
      <c r="E4631" s="86"/>
      <c r="F4631" s="86"/>
      <c r="G4631" s="86"/>
      <c r="H4631" s="87"/>
      <c r="I4631" s="34"/>
      <c r="J4631" s="32"/>
      <c r="K4631" s="88">
        <v>0.81</v>
      </c>
      <c r="L4631" s="89"/>
      <c r="M4631" s="21">
        <f>K4631*12*I4594</f>
        <v>12543.660000000002</v>
      </c>
    </row>
    <row r="4632" spans="1:13" x14ac:dyDescent="0.25">
      <c r="A4632" s="90" t="s">
        <v>92</v>
      </c>
      <c r="B4632" s="91"/>
      <c r="C4632" s="91"/>
      <c r="D4632" s="91"/>
      <c r="E4632" s="91"/>
      <c r="F4632" s="91"/>
      <c r="G4632" s="91"/>
      <c r="H4632" s="92"/>
      <c r="I4632" s="34"/>
      <c r="J4632" s="32"/>
      <c r="K4632" s="93">
        <v>1.32</v>
      </c>
      <c r="L4632" s="94"/>
      <c r="M4632" s="21">
        <f>K4632*12*I4594</f>
        <v>20441.52</v>
      </c>
    </row>
    <row r="4633" spans="1:13" x14ac:dyDescent="0.25">
      <c r="A4633" s="54" t="s">
        <v>93</v>
      </c>
      <c r="B4633" s="55"/>
      <c r="C4633" s="55"/>
      <c r="D4633" s="55"/>
      <c r="E4633" s="55"/>
      <c r="F4633" s="55"/>
      <c r="G4633" s="55"/>
      <c r="H4633" s="56"/>
      <c r="I4633" s="34"/>
      <c r="J4633" s="32"/>
      <c r="K4633" s="93">
        <v>1.97</v>
      </c>
      <c r="L4633" s="94"/>
      <c r="M4633" s="21">
        <f>K4633*12*I4594</f>
        <v>30507.420000000002</v>
      </c>
    </row>
    <row r="4634" spans="1:13" ht="15.75" x14ac:dyDescent="0.25">
      <c r="A4634" s="49" t="s">
        <v>107</v>
      </c>
      <c r="B4634" s="50"/>
      <c r="C4634" s="50"/>
      <c r="D4634" s="50"/>
      <c r="E4634" s="50"/>
      <c r="F4634" s="50"/>
      <c r="G4634" s="50"/>
      <c r="H4634" s="51"/>
      <c r="I4634" s="34"/>
      <c r="J4634" s="32"/>
      <c r="K4634" s="88">
        <v>0.05</v>
      </c>
      <c r="L4634" s="89"/>
      <c r="M4634" s="21">
        <f>K4634*12*I4594</f>
        <v>774.30000000000007</v>
      </c>
    </row>
    <row r="4635" spans="1:13" ht="15.75" x14ac:dyDescent="0.25">
      <c r="A4635" s="49" t="s">
        <v>63</v>
      </c>
      <c r="B4635" s="50"/>
      <c r="C4635" s="50"/>
      <c r="D4635" s="50"/>
      <c r="E4635" s="50"/>
      <c r="F4635" s="50"/>
      <c r="G4635" s="50"/>
      <c r="H4635" s="51"/>
      <c r="I4635" s="34"/>
      <c r="J4635" s="32"/>
      <c r="K4635" s="88">
        <v>0.06</v>
      </c>
      <c r="L4635" s="89"/>
      <c r="M4635" s="21">
        <f>K4635*12*I4594</f>
        <v>929.16</v>
      </c>
    </row>
    <row r="4636" spans="1:13" ht="15.75" x14ac:dyDescent="0.25">
      <c r="A4636" s="49" t="s">
        <v>64</v>
      </c>
      <c r="B4636" s="50"/>
      <c r="C4636" s="50"/>
      <c r="D4636" s="50"/>
      <c r="E4636" s="50"/>
      <c r="F4636" s="50"/>
      <c r="G4636" s="50"/>
      <c r="H4636" s="51"/>
      <c r="I4636" s="34"/>
      <c r="J4636" s="32"/>
      <c r="K4636" s="88">
        <v>0.91</v>
      </c>
      <c r="L4636" s="89"/>
      <c r="M4636" s="21">
        <f>K4636*12*I4594</f>
        <v>14092.26</v>
      </c>
    </row>
    <row r="4637" spans="1:13" x14ac:dyDescent="0.25">
      <c r="A4637" s="90" t="s">
        <v>65</v>
      </c>
      <c r="B4637" s="91"/>
      <c r="C4637" s="91"/>
      <c r="D4637" s="91"/>
      <c r="E4637" s="91"/>
      <c r="F4637" s="91"/>
      <c r="G4637" s="91"/>
      <c r="H4637" s="92"/>
      <c r="I4637" s="34"/>
      <c r="J4637" s="48"/>
      <c r="K4637" s="88">
        <f>K4629+K4630+K4631+K4632+K4634+K4635+K4636+K4633</f>
        <v>28.759999999999998</v>
      </c>
      <c r="L4637" s="89"/>
      <c r="M4637" s="21">
        <f>M4629+M4630+M4631+M4632+M4634+M4635+M4636+M4633</f>
        <v>445377.36</v>
      </c>
    </row>
    <row r="4638" spans="1:13" x14ac:dyDescent="0.25">
      <c r="M4638" s="5"/>
    </row>
    <row r="4639" spans="1:13" x14ac:dyDescent="0.25">
      <c r="A4639" s="119" t="s">
        <v>0</v>
      </c>
      <c r="B4639" s="119"/>
      <c r="C4639" s="119"/>
      <c r="D4639" s="119"/>
      <c r="E4639" s="119"/>
      <c r="F4639" s="119"/>
      <c r="G4639" s="119"/>
      <c r="H4639" s="119"/>
      <c r="I4639" s="119"/>
      <c r="J4639" s="119"/>
      <c r="K4639" s="119"/>
      <c r="L4639" s="119"/>
      <c r="M4639" s="5"/>
    </row>
    <row r="4640" spans="1:13" x14ac:dyDescent="0.25">
      <c r="A4640" s="120" t="s">
        <v>1</v>
      </c>
      <c r="B4640" s="120"/>
      <c r="C4640" s="120"/>
      <c r="D4640" s="120"/>
      <c r="E4640" s="120"/>
      <c r="F4640" s="120"/>
      <c r="G4640" s="120"/>
      <c r="H4640" s="120"/>
      <c r="I4640" s="120"/>
      <c r="J4640" s="120"/>
      <c r="K4640" s="120"/>
      <c r="L4640" s="120"/>
      <c r="M4640" s="120"/>
    </row>
    <row r="4641" spans="1:13" x14ac:dyDescent="0.25">
      <c r="A4641" s="121" t="s">
        <v>192</v>
      </c>
      <c r="B4641" s="121"/>
      <c r="C4641" s="121"/>
      <c r="D4641" s="121"/>
      <c r="E4641" s="121"/>
      <c r="F4641" s="121"/>
      <c r="G4641" s="121"/>
      <c r="H4641" s="121"/>
      <c r="I4641" s="121"/>
      <c r="J4641" s="121"/>
      <c r="K4641" s="121"/>
      <c r="L4641" s="121"/>
      <c r="M4641" s="121"/>
    </row>
    <row r="4642" spans="1:13" x14ac:dyDescent="0.25">
      <c r="A4642" s="6"/>
      <c r="B4642" s="7"/>
      <c r="C4642" s="7" t="s">
        <v>3</v>
      </c>
      <c r="D4642" s="7"/>
      <c r="E4642" s="7"/>
      <c r="F4642" s="7"/>
      <c r="G4642" s="7"/>
      <c r="H4642" s="8"/>
      <c r="I4642" s="7" t="s">
        <v>4</v>
      </c>
      <c r="J4642" s="8"/>
      <c r="K4642" s="9" t="s">
        <v>5</v>
      </c>
      <c r="L4642" s="10"/>
      <c r="M4642" s="11"/>
    </row>
    <row r="4643" spans="1:13" x14ac:dyDescent="0.25">
      <c r="A4643" s="12"/>
      <c r="B4643" s="2"/>
      <c r="C4643" s="2"/>
      <c r="D4643" s="2"/>
      <c r="E4643" s="2"/>
      <c r="F4643" s="2"/>
      <c r="G4643" s="2"/>
      <c r="H4643" s="13"/>
      <c r="I4643" s="2"/>
      <c r="J4643" s="13"/>
      <c r="K4643" s="14" t="s">
        <v>7</v>
      </c>
      <c r="L4643" s="15"/>
      <c r="M4643" s="16" t="s">
        <v>8</v>
      </c>
    </row>
    <row r="4644" spans="1:13" x14ac:dyDescent="0.25">
      <c r="A4644" s="17"/>
      <c r="B4644" s="18"/>
      <c r="C4644" s="18"/>
      <c r="D4644" s="18"/>
      <c r="E4644" s="18"/>
      <c r="F4644" s="18"/>
      <c r="G4644" s="18"/>
      <c r="H4644" s="19"/>
      <c r="I4644" s="122" t="s">
        <v>9</v>
      </c>
      <c r="J4644" s="123"/>
      <c r="K4644" s="18" t="s">
        <v>10</v>
      </c>
      <c r="L4644" s="19"/>
      <c r="M4644" s="20" t="s">
        <v>11</v>
      </c>
    </row>
    <row r="4645" spans="1:13" x14ac:dyDescent="0.25">
      <c r="A4645" s="90" t="s">
        <v>12</v>
      </c>
      <c r="B4645" s="91"/>
      <c r="C4645" s="91"/>
      <c r="D4645" s="91"/>
      <c r="E4645" s="91"/>
      <c r="F4645" s="91"/>
      <c r="G4645" s="91"/>
      <c r="H4645" s="92"/>
      <c r="I4645" s="124">
        <v>447.2</v>
      </c>
      <c r="J4645" s="125"/>
      <c r="K4645" s="126">
        <f>K4651+K4658</f>
        <v>8.98</v>
      </c>
      <c r="L4645" s="145"/>
      <c r="M4645" s="21">
        <f>M4651+M4658</f>
        <v>48190.271999999997</v>
      </c>
    </row>
    <row r="4646" spans="1:13" x14ac:dyDescent="0.25">
      <c r="A4646" s="22" t="s">
        <v>13</v>
      </c>
      <c r="F4646" s="2"/>
      <c r="H4646" s="13"/>
      <c r="J4646" s="13"/>
      <c r="L4646" s="13"/>
      <c r="M4646" s="23"/>
    </row>
    <row r="4647" spans="1:13" x14ac:dyDescent="0.25">
      <c r="A4647" s="22" t="s">
        <v>14</v>
      </c>
      <c r="F4647" s="2"/>
      <c r="H4647" s="13"/>
      <c r="J4647" s="13"/>
      <c r="L4647" s="13"/>
      <c r="M4647" s="23"/>
    </row>
    <row r="4648" spans="1:13" x14ac:dyDescent="0.25">
      <c r="A4648" s="24" t="s">
        <v>15</v>
      </c>
      <c r="B4648" s="25"/>
      <c r="C4648" s="25"/>
      <c r="D4648" s="25"/>
      <c r="E4648" s="25"/>
      <c r="F4648" s="26"/>
      <c r="G4648" s="25"/>
      <c r="H4648" s="27"/>
      <c r="J4648" s="13"/>
      <c r="L4648" s="13"/>
      <c r="M4648" s="23"/>
    </row>
    <row r="4649" spans="1:13" x14ac:dyDescent="0.25">
      <c r="A4649" s="24" t="s">
        <v>16</v>
      </c>
      <c r="B4649" s="25"/>
      <c r="C4649" s="25"/>
      <c r="D4649" s="25"/>
      <c r="E4649" s="25"/>
      <c r="F4649" s="26"/>
      <c r="G4649" s="25"/>
      <c r="H4649" s="27"/>
      <c r="J4649" s="13"/>
      <c r="L4649" s="13"/>
      <c r="M4649" s="23"/>
    </row>
    <row r="4650" spans="1:13" x14ac:dyDescent="0.25">
      <c r="A4650" s="24" t="s">
        <v>17</v>
      </c>
      <c r="B4650" s="25"/>
      <c r="C4650" s="25"/>
      <c r="D4650" s="25"/>
      <c r="E4650" s="25"/>
      <c r="F4650" s="26"/>
      <c r="G4650" s="25"/>
      <c r="H4650" s="27"/>
      <c r="J4650" s="13"/>
      <c r="L4650" s="13"/>
      <c r="M4650" s="23"/>
    </row>
    <row r="4651" spans="1:13" x14ac:dyDescent="0.25">
      <c r="A4651" s="24" t="s">
        <v>18</v>
      </c>
      <c r="B4651" s="25"/>
      <c r="C4651" s="25"/>
      <c r="D4651" s="25"/>
      <c r="E4651" s="25"/>
      <c r="F4651" s="26"/>
      <c r="G4651" s="25"/>
      <c r="H4651" s="27"/>
      <c r="J4651" s="13"/>
      <c r="K4651" s="112">
        <v>4.93</v>
      </c>
      <c r="L4651" s="113"/>
      <c r="M4651" s="23">
        <f>K4651*I4645*12</f>
        <v>26456.351999999999</v>
      </c>
    </row>
    <row r="4652" spans="1:13" x14ac:dyDescent="0.25">
      <c r="A4652" s="24" t="s">
        <v>19</v>
      </c>
      <c r="B4652" s="25"/>
      <c r="C4652" s="25"/>
      <c r="D4652" s="25"/>
      <c r="E4652" s="25"/>
      <c r="F4652" s="26"/>
      <c r="G4652" s="25"/>
      <c r="H4652" s="27"/>
      <c r="J4652" s="13"/>
      <c r="L4652" s="13"/>
      <c r="M4652" s="23"/>
    </row>
    <row r="4653" spans="1:13" x14ac:dyDescent="0.25">
      <c r="A4653" s="24" t="s">
        <v>20</v>
      </c>
      <c r="B4653" s="25"/>
      <c r="C4653" s="25"/>
      <c r="D4653" s="25"/>
      <c r="E4653" s="25"/>
      <c r="F4653" s="26"/>
      <c r="G4653" s="25"/>
      <c r="H4653" s="27"/>
      <c r="J4653" s="13"/>
      <c r="L4653" s="13"/>
      <c r="M4653" s="23"/>
    </row>
    <row r="4654" spans="1:13" x14ac:dyDescent="0.25">
      <c r="A4654" s="24" t="s">
        <v>21</v>
      </c>
      <c r="B4654" s="25"/>
      <c r="C4654" s="25"/>
      <c r="D4654" s="25"/>
      <c r="E4654" s="25"/>
      <c r="F4654" s="26"/>
      <c r="G4654" s="25"/>
      <c r="H4654" s="27"/>
      <c r="J4654" s="13"/>
      <c r="L4654" s="13"/>
      <c r="M4654" s="23"/>
    </row>
    <row r="4655" spans="1:13" x14ac:dyDescent="0.25">
      <c r="A4655" s="22" t="s">
        <v>22</v>
      </c>
      <c r="B4655" s="25"/>
      <c r="C4655" s="25"/>
      <c r="D4655" s="25"/>
      <c r="E4655" s="25"/>
      <c r="F4655" s="26"/>
      <c r="G4655" s="25"/>
      <c r="H4655" s="27"/>
      <c r="J4655" s="13"/>
      <c r="L4655" s="13"/>
      <c r="M4655" s="23"/>
    </row>
    <row r="4656" spans="1:13" x14ac:dyDescent="0.25">
      <c r="A4656" s="24" t="s">
        <v>23</v>
      </c>
      <c r="B4656" s="25"/>
      <c r="C4656" s="25"/>
      <c r="D4656" s="25"/>
      <c r="E4656" s="25"/>
      <c r="F4656" s="26"/>
      <c r="G4656" s="25"/>
      <c r="H4656" s="27"/>
      <c r="J4656" s="13"/>
      <c r="L4656" s="13"/>
      <c r="M4656" s="23"/>
    </row>
    <row r="4657" spans="1:13" x14ac:dyDescent="0.25">
      <c r="A4657" s="24" t="s">
        <v>24</v>
      </c>
      <c r="B4657" s="25"/>
      <c r="C4657" s="25"/>
      <c r="D4657" s="25"/>
      <c r="E4657" s="25"/>
      <c r="F4657" s="26"/>
      <c r="G4657" s="25"/>
      <c r="H4657" s="27"/>
      <c r="J4657" s="13"/>
      <c r="L4657" s="13"/>
      <c r="M4657" s="23"/>
    </row>
    <row r="4658" spans="1:13" x14ac:dyDescent="0.25">
      <c r="A4658" s="24" t="s">
        <v>25</v>
      </c>
      <c r="B4658" s="25"/>
      <c r="C4658" s="25"/>
      <c r="D4658" s="25"/>
      <c r="E4658" s="25"/>
      <c r="F4658" s="26"/>
      <c r="G4658" s="25"/>
      <c r="H4658" s="27"/>
      <c r="J4658" s="13"/>
      <c r="K4658" s="112">
        <v>4.05</v>
      </c>
      <c r="L4658" s="113"/>
      <c r="M4658" s="23">
        <f>K4658*I4645*12</f>
        <v>21733.919999999998</v>
      </c>
    </row>
    <row r="4659" spans="1:13" x14ac:dyDescent="0.25">
      <c r="A4659" s="24" t="s">
        <v>26</v>
      </c>
      <c r="B4659" s="25"/>
      <c r="C4659" s="25"/>
      <c r="D4659" s="25"/>
      <c r="E4659" s="25"/>
      <c r="F4659" s="26"/>
      <c r="G4659" s="25"/>
      <c r="H4659" s="27"/>
      <c r="J4659" s="13"/>
      <c r="L4659" s="13"/>
      <c r="M4659" s="23"/>
    </row>
    <row r="4660" spans="1:13" x14ac:dyDescent="0.25">
      <c r="A4660" s="28" t="s">
        <v>27</v>
      </c>
      <c r="B4660" s="29"/>
      <c r="C4660" s="29"/>
      <c r="D4660" s="29"/>
      <c r="E4660" s="29"/>
      <c r="F4660" s="29"/>
      <c r="G4660" s="29"/>
      <c r="H4660" s="30"/>
      <c r="I4660" s="18"/>
      <c r="J4660" s="19"/>
      <c r="K4660" s="18"/>
      <c r="L4660" s="19"/>
      <c r="M4660" s="21"/>
    </row>
    <row r="4661" spans="1:13" x14ac:dyDescent="0.25">
      <c r="A4661" s="128" t="s">
        <v>28</v>
      </c>
      <c r="B4661" s="129"/>
      <c r="C4661" s="129"/>
      <c r="D4661" s="129"/>
      <c r="E4661" s="129"/>
      <c r="F4661" s="129"/>
      <c r="G4661" s="129"/>
      <c r="H4661" s="130"/>
      <c r="I4661" s="2" t="s">
        <v>29</v>
      </c>
      <c r="J4661" s="13"/>
      <c r="K4661" s="2"/>
      <c r="L4661" s="13"/>
      <c r="M4661" s="23"/>
    </row>
    <row r="4662" spans="1:13" x14ac:dyDescent="0.25">
      <c r="A4662" s="12"/>
      <c r="B4662" s="2"/>
      <c r="C4662" s="2"/>
      <c r="D4662" s="2"/>
      <c r="E4662" s="2"/>
      <c r="F4662" s="2"/>
      <c r="G4662" s="2"/>
      <c r="H4662" s="13"/>
      <c r="I4662" s="2" t="s">
        <v>30</v>
      </c>
      <c r="J4662" s="13"/>
      <c r="K4662" s="2"/>
      <c r="L4662" s="13"/>
      <c r="M4662" s="23"/>
    </row>
    <row r="4663" spans="1:13" x14ac:dyDescent="0.25">
      <c r="A4663" s="12"/>
      <c r="B4663" s="2"/>
      <c r="C4663" s="2"/>
      <c r="D4663" s="2"/>
      <c r="E4663" s="2"/>
      <c r="F4663" s="2"/>
      <c r="G4663" s="2"/>
      <c r="H4663" s="13"/>
      <c r="I4663" s="2" t="s">
        <v>31</v>
      </c>
      <c r="J4663" s="13"/>
      <c r="K4663" s="108">
        <v>1.1200000000000001</v>
      </c>
      <c r="L4663" s="109"/>
      <c r="M4663" s="23">
        <f>K4663*12*I4645</f>
        <v>6010.3680000000004</v>
      </c>
    </row>
    <row r="4664" spans="1:13" x14ac:dyDescent="0.25">
      <c r="A4664" s="12"/>
      <c r="B4664" s="2"/>
      <c r="C4664" s="2"/>
      <c r="D4664" s="2"/>
      <c r="E4664" s="2"/>
      <c r="F4664" s="2"/>
      <c r="G4664" s="2"/>
      <c r="H4664" s="13"/>
      <c r="I4664" s="2" t="s">
        <v>32</v>
      </c>
      <c r="J4664" s="13"/>
      <c r="K4664" s="2"/>
      <c r="L4664" s="13"/>
      <c r="M4664" s="23"/>
    </row>
    <row r="4665" spans="1:13" x14ac:dyDescent="0.25">
      <c r="A4665" s="17"/>
      <c r="B4665" s="18"/>
      <c r="C4665" s="18"/>
      <c r="D4665" s="18"/>
      <c r="E4665" s="18"/>
      <c r="F4665" s="18"/>
      <c r="G4665" s="18"/>
      <c r="H4665" s="19"/>
      <c r="I4665" s="18" t="s">
        <v>33</v>
      </c>
      <c r="J4665" s="19"/>
      <c r="K4665" s="18"/>
      <c r="L4665" s="19"/>
      <c r="M4665" s="21"/>
    </row>
    <row r="4666" spans="1:13" x14ac:dyDescent="0.25">
      <c r="A4666" s="90" t="s">
        <v>34</v>
      </c>
      <c r="B4666" s="91"/>
      <c r="C4666" s="91"/>
      <c r="D4666" s="91"/>
      <c r="E4666" s="91"/>
      <c r="F4666" s="91"/>
      <c r="G4666" s="91"/>
      <c r="H4666" s="92"/>
      <c r="I4666" s="31" t="s">
        <v>35</v>
      </c>
      <c r="J4666" s="32"/>
      <c r="K4666" s="88">
        <v>0.37</v>
      </c>
      <c r="L4666" s="89"/>
      <c r="M4666" s="33">
        <f>K4666*12*I4645</f>
        <v>1985.5679999999998</v>
      </c>
    </row>
    <row r="4667" spans="1:13" x14ac:dyDescent="0.25">
      <c r="A4667" s="131" t="s">
        <v>74</v>
      </c>
      <c r="B4667" s="132"/>
      <c r="C4667" s="132"/>
      <c r="D4667" s="132"/>
      <c r="E4667" s="132"/>
      <c r="F4667" s="132"/>
      <c r="G4667" s="132"/>
      <c r="H4667" s="133"/>
      <c r="I4667" s="52"/>
      <c r="J4667" s="13"/>
      <c r="K4667" s="149">
        <f>K4668+K4676</f>
        <v>1.8900000000000001</v>
      </c>
      <c r="L4667" s="150"/>
      <c r="M4667" s="53">
        <f>M4668+M4676</f>
        <v>10142.495999999999</v>
      </c>
    </row>
    <row r="4668" spans="1:13" x14ac:dyDescent="0.25">
      <c r="A4668" s="114" t="s">
        <v>75</v>
      </c>
      <c r="B4668" s="115"/>
      <c r="C4668" s="115"/>
      <c r="D4668" s="115"/>
      <c r="E4668" s="115"/>
      <c r="F4668" s="115"/>
      <c r="G4668" s="115"/>
      <c r="H4668" s="116"/>
      <c r="J4668" s="13"/>
      <c r="K4668" s="108">
        <f>K4669+K4670+K4671+K4673+K4675</f>
        <v>1.1100000000000001</v>
      </c>
      <c r="L4668" s="109"/>
      <c r="M4668" s="46">
        <f>M4669+M4670+M4671+M4673+M4675</f>
        <v>5956.7039999999997</v>
      </c>
    </row>
    <row r="4669" spans="1:13" x14ac:dyDescent="0.25">
      <c r="A4669" s="12" t="s">
        <v>76</v>
      </c>
      <c r="H4669" s="13"/>
      <c r="I4669" t="s">
        <v>77</v>
      </c>
      <c r="J4669" s="13"/>
      <c r="K4669" s="112">
        <v>0.39</v>
      </c>
      <c r="L4669" s="113"/>
      <c r="M4669" s="23">
        <f>K4669*12*I4645</f>
        <v>2092.8959999999997</v>
      </c>
    </row>
    <row r="4670" spans="1:13" x14ac:dyDescent="0.25">
      <c r="A4670" s="12" t="s">
        <v>78</v>
      </c>
      <c r="H4670" s="13"/>
      <c r="I4670" t="s">
        <v>79</v>
      </c>
      <c r="J4670" s="13"/>
      <c r="K4670" s="112">
        <v>0.18</v>
      </c>
      <c r="L4670" s="113"/>
      <c r="M4670" s="23">
        <f>K4670*12*I4645</f>
        <v>965.952</v>
      </c>
    </row>
    <row r="4671" spans="1:13" x14ac:dyDescent="0.25">
      <c r="A4671" s="12" t="s">
        <v>80</v>
      </c>
      <c r="H4671" s="13"/>
      <c r="I4671" t="s">
        <v>81</v>
      </c>
      <c r="J4671" s="13"/>
      <c r="K4671" s="112">
        <v>0.08</v>
      </c>
      <c r="L4671" s="113"/>
      <c r="M4671" s="23">
        <f>K4671*12*I4645</f>
        <v>429.31199999999995</v>
      </c>
    </row>
    <row r="4672" spans="1:13" x14ac:dyDescent="0.25">
      <c r="A4672" s="12" t="s">
        <v>82</v>
      </c>
      <c r="H4672" s="13"/>
      <c r="J4672" s="13"/>
      <c r="L4672" s="13"/>
      <c r="M4672" s="23"/>
    </row>
    <row r="4673" spans="1:13" x14ac:dyDescent="0.25">
      <c r="A4673" s="12" t="s">
        <v>97</v>
      </c>
      <c r="H4673" s="13"/>
      <c r="I4673" t="s">
        <v>98</v>
      </c>
      <c r="J4673" s="13"/>
      <c r="K4673" s="112">
        <v>0.42</v>
      </c>
      <c r="L4673" s="113"/>
      <c r="M4673" s="23">
        <f>K4673*12*I4645</f>
        <v>2253.8879999999999</v>
      </c>
    </row>
    <row r="4674" spans="1:13" x14ac:dyDescent="0.25">
      <c r="A4674" s="12" t="s">
        <v>99</v>
      </c>
      <c r="H4674" s="13"/>
      <c r="I4674" t="s">
        <v>100</v>
      </c>
      <c r="J4674" s="13"/>
      <c r="L4674" s="13"/>
      <c r="M4674" s="23"/>
    </row>
    <row r="4675" spans="1:13" x14ac:dyDescent="0.25">
      <c r="A4675" s="12" t="s">
        <v>101</v>
      </c>
      <c r="H4675" s="13"/>
      <c r="I4675" t="s">
        <v>84</v>
      </c>
      <c r="J4675" s="13"/>
      <c r="K4675" s="112">
        <v>0.04</v>
      </c>
      <c r="L4675" s="113"/>
      <c r="M4675" s="23">
        <f>K4675*12*I4645</f>
        <v>214.65599999999998</v>
      </c>
    </row>
    <row r="4676" spans="1:13" x14ac:dyDescent="0.25">
      <c r="A4676" s="114" t="s">
        <v>85</v>
      </c>
      <c r="B4676" s="115"/>
      <c r="C4676" s="115"/>
      <c r="D4676" s="115"/>
      <c r="E4676" s="115"/>
      <c r="F4676" s="115"/>
      <c r="G4676" s="115"/>
      <c r="H4676" s="116"/>
      <c r="J4676" s="13"/>
      <c r="K4676" s="108">
        <f>K4677+K4678+K4679+K4680</f>
        <v>0.78</v>
      </c>
      <c r="L4676" s="109"/>
      <c r="M4676" s="46">
        <f>M4677+M4678+M4679+M4680</f>
        <v>4185.7920000000004</v>
      </c>
    </row>
    <row r="4677" spans="1:13" x14ac:dyDescent="0.25">
      <c r="A4677" s="12" t="s">
        <v>102</v>
      </c>
      <c r="H4677" s="13"/>
      <c r="I4677" t="s">
        <v>81</v>
      </c>
      <c r="J4677" s="13"/>
      <c r="K4677" s="112">
        <v>0.22</v>
      </c>
      <c r="L4677" s="113"/>
      <c r="M4677" s="23">
        <f>K4677*12*I4645</f>
        <v>1180.6079999999999</v>
      </c>
    </row>
    <row r="4678" spans="1:13" x14ac:dyDescent="0.25">
      <c r="A4678" s="12" t="s">
        <v>103</v>
      </c>
      <c r="H4678" s="13"/>
      <c r="I4678" t="s">
        <v>104</v>
      </c>
      <c r="J4678" s="13"/>
      <c r="K4678" s="112">
        <v>0.06</v>
      </c>
      <c r="L4678" s="113"/>
      <c r="M4678" s="23">
        <f>K4678*12*I4645</f>
        <v>321.98399999999998</v>
      </c>
    </row>
    <row r="4679" spans="1:13" x14ac:dyDescent="0.25">
      <c r="A4679" s="12" t="s">
        <v>105</v>
      </c>
      <c r="H4679" s="13"/>
      <c r="I4679" t="s">
        <v>35</v>
      </c>
      <c r="J4679" s="13"/>
      <c r="K4679" s="112">
        <v>0.46</v>
      </c>
      <c r="L4679" s="113"/>
      <c r="M4679" s="23">
        <f>K4679*12*I4645</f>
        <v>2468.5440000000003</v>
      </c>
    </row>
    <row r="4680" spans="1:13" x14ac:dyDescent="0.25">
      <c r="A4680" s="12" t="s">
        <v>106</v>
      </c>
      <c r="H4680" s="13"/>
      <c r="I4680" t="s">
        <v>81</v>
      </c>
      <c r="J4680" s="13"/>
      <c r="K4680" s="138">
        <v>0.04</v>
      </c>
      <c r="L4680" s="139"/>
      <c r="M4680" s="21">
        <f>K4680*12*I4645</f>
        <v>214.65599999999998</v>
      </c>
    </row>
    <row r="4681" spans="1:13" ht="15.75" x14ac:dyDescent="0.25">
      <c r="A4681" s="85" t="s">
        <v>36</v>
      </c>
      <c r="B4681" s="86"/>
      <c r="C4681" s="86"/>
      <c r="D4681" s="86"/>
      <c r="E4681" s="86"/>
      <c r="F4681" s="86"/>
      <c r="G4681" s="86"/>
      <c r="H4681" s="87"/>
      <c r="I4681" s="34"/>
      <c r="J4681" s="32"/>
      <c r="K4681" s="88">
        <f>K4682+K4683+K4685+K4687+K4688</f>
        <v>0.53</v>
      </c>
      <c r="L4681" s="89"/>
      <c r="M4681" s="35">
        <f>M4682+M4683+M4685+M4687+M4688</f>
        <v>2844.192</v>
      </c>
    </row>
    <row r="4682" spans="1:13" x14ac:dyDescent="0.25">
      <c r="A4682" s="36" t="s">
        <v>37</v>
      </c>
      <c r="B4682" s="37"/>
      <c r="C4682" s="38"/>
      <c r="D4682" s="38"/>
      <c r="E4682" s="38"/>
      <c r="F4682" s="38"/>
      <c r="G4682" s="38"/>
      <c r="H4682" s="13"/>
      <c r="I4682" s="95" t="s">
        <v>38</v>
      </c>
      <c r="J4682" s="96"/>
      <c r="K4682" s="117">
        <v>0.37</v>
      </c>
      <c r="L4682" s="118"/>
      <c r="M4682" s="23">
        <f>K4682*12*I4645</f>
        <v>1985.5679999999998</v>
      </c>
    </row>
    <row r="4683" spans="1:13" x14ac:dyDescent="0.25">
      <c r="A4683" s="36" t="s">
        <v>39</v>
      </c>
      <c r="B4683" s="37"/>
      <c r="C4683" s="38"/>
      <c r="D4683" s="38"/>
      <c r="E4683" s="38"/>
      <c r="F4683" s="38"/>
      <c r="G4683" s="38"/>
      <c r="H4683" s="13"/>
      <c r="I4683" s="95" t="s">
        <v>40</v>
      </c>
      <c r="J4683" s="96"/>
      <c r="K4683" s="97">
        <v>0.06</v>
      </c>
      <c r="L4683" s="98"/>
      <c r="M4683" s="23">
        <f>K4683*12*I4645</f>
        <v>321.98399999999998</v>
      </c>
    </row>
    <row r="4684" spans="1:13" x14ac:dyDescent="0.25">
      <c r="A4684" s="36" t="s">
        <v>41</v>
      </c>
      <c r="B4684" s="37"/>
      <c r="C4684" s="38"/>
      <c r="D4684" s="38"/>
      <c r="E4684" s="38"/>
      <c r="F4684" s="38"/>
      <c r="G4684" s="38"/>
      <c r="H4684" s="13"/>
      <c r="I4684" s="39"/>
      <c r="J4684" s="15"/>
      <c r="K4684" s="40"/>
      <c r="L4684" s="41"/>
      <c r="M4684" s="23"/>
    </row>
    <row r="4685" spans="1:13" x14ac:dyDescent="0.25">
      <c r="A4685" s="36" t="s">
        <v>42</v>
      </c>
      <c r="B4685" s="37"/>
      <c r="C4685" s="38"/>
      <c r="D4685" s="38"/>
      <c r="E4685" s="38"/>
      <c r="F4685" s="38"/>
      <c r="G4685" s="38"/>
      <c r="H4685" s="13"/>
      <c r="I4685" s="95" t="s">
        <v>43</v>
      </c>
      <c r="J4685" s="96"/>
      <c r="K4685" s="97">
        <v>0.04</v>
      </c>
      <c r="L4685" s="98"/>
      <c r="M4685" s="23">
        <f>K4685*12*I4645</f>
        <v>214.65599999999998</v>
      </c>
    </row>
    <row r="4686" spans="1:13" x14ac:dyDescent="0.25">
      <c r="A4686" s="36" t="s">
        <v>44</v>
      </c>
      <c r="B4686" s="37"/>
      <c r="C4686" s="38"/>
      <c r="D4686" s="38"/>
      <c r="E4686" s="38"/>
      <c r="F4686" s="38"/>
      <c r="G4686" s="38"/>
      <c r="H4686" s="13"/>
      <c r="I4686" s="39"/>
      <c r="J4686" s="15"/>
      <c r="K4686" s="40"/>
      <c r="L4686" s="41"/>
      <c r="M4686" s="23"/>
    </row>
    <row r="4687" spans="1:13" x14ac:dyDescent="0.25">
      <c r="A4687" s="36" t="s">
        <v>45</v>
      </c>
      <c r="B4687" s="37"/>
      <c r="C4687" s="38"/>
      <c r="D4687" s="38"/>
      <c r="E4687" s="38"/>
      <c r="F4687" s="38"/>
      <c r="G4687" s="38"/>
      <c r="H4687" s="13"/>
      <c r="I4687" s="95" t="s">
        <v>46</v>
      </c>
      <c r="J4687" s="96"/>
      <c r="K4687" s="97">
        <v>0.03</v>
      </c>
      <c r="L4687" s="98"/>
      <c r="M4687" s="23">
        <f>K4687*12*I4645</f>
        <v>160.99199999999999</v>
      </c>
    </row>
    <row r="4688" spans="1:13" x14ac:dyDescent="0.25">
      <c r="A4688" s="42" t="s">
        <v>47</v>
      </c>
      <c r="B4688" s="37"/>
      <c r="C4688" s="38"/>
      <c r="D4688" s="38"/>
      <c r="E4688" s="38"/>
      <c r="F4688" s="38"/>
      <c r="G4688" s="38"/>
      <c r="H4688" s="13"/>
      <c r="I4688" s="95" t="s">
        <v>46</v>
      </c>
      <c r="J4688" s="96"/>
      <c r="K4688" s="99">
        <v>0.03</v>
      </c>
      <c r="L4688" s="100"/>
      <c r="M4688" s="21">
        <f>K4688*12*I4645</f>
        <v>160.99199999999999</v>
      </c>
    </row>
    <row r="4689" spans="1:13" ht="15.75" x14ac:dyDescent="0.25">
      <c r="A4689" s="85" t="s">
        <v>48</v>
      </c>
      <c r="B4689" s="86"/>
      <c r="C4689" s="86"/>
      <c r="D4689" s="86"/>
      <c r="E4689" s="86"/>
      <c r="F4689" s="86"/>
      <c r="G4689" s="86"/>
      <c r="H4689" s="87"/>
      <c r="I4689" s="34" t="s">
        <v>49</v>
      </c>
      <c r="J4689" s="32"/>
      <c r="K4689" s="101">
        <v>0.16</v>
      </c>
      <c r="L4689" s="102"/>
      <c r="M4689" s="35">
        <f>K4689*12*I4645</f>
        <v>858.62399999999991</v>
      </c>
    </row>
    <row r="4690" spans="1:13" ht="15.75" x14ac:dyDescent="0.25">
      <c r="A4690" s="103" t="s">
        <v>50</v>
      </c>
      <c r="B4690" s="104"/>
      <c r="C4690" s="104"/>
      <c r="D4690" s="104"/>
      <c r="E4690" s="104"/>
      <c r="F4690" s="104"/>
      <c r="G4690" s="104"/>
      <c r="H4690" s="105"/>
      <c r="J4690" s="13"/>
      <c r="K4690" s="136"/>
      <c r="L4690" s="137"/>
      <c r="M4690" s="23"/>
    </row>
    <row r="4691" spans="1:13" x14ac:dyDescent="0.25">
      <c r="A4691" s="12" t="s">
        <v>51</v>
      </c>
      <c r="D4691" s="5"/>
      <c r="H4691" s="13"/>
      <c r="J4691" s="13"/>
      <c r="K4691" s="43"/>
      <c r="L4691" s="44"/>
      <c r="M4691" s="23"/>
    </row>
    <row r="4692" spans="1:13" x14ac:dyDescent="0.25">
      <c r="A4692" s="12" t="s">
        <v>52</v>
      </c>
      <c r="D4692" s="5"/>
      <c r="H4692" s="13"/>
      <c r="J4692" s="13"/>
      <c r="K4692" s="43"/>
      <c r="L4692" s="44"/>
      <c r="M4692" s="23"/>
    </row>
    <row r="4693" spans="1:13" x14ac:dyDescent="0.25">
      <c r="A4693" s="12" t="s">
        <v>53</v>
      </c>
      <c r="D4693" s="5"/>
      <c r="H4693" s="13"/>
      <c r="J4693" s="13"/>
      <c r="K4693" s="43"/>
      <c r="L4693" s="44"/>
      <c r="M4693" s="23"/>
    </row>
    <row r="4694" spans="1:13" x14ac:dyDescent="0.25">
      <c r="A4694" s="12" t="s">
        <v>54</v>
      </c>
      <c r="D4694" s="5"/>
      <c r="F4694" s="45"/>
      <c r="H4694" s="13"/>
      <c r="J4694" s="13"/>
      <c r="K4694" s="43"/>
      <c r="L4694" s="44"/>
      <c r="M4694" s="23"/>
    </row>
    <row r="4695" spans="1:13" x14ac:dyDescent="0.25">
      <c r="A4695" s="12" t="s">
        <v>55</v>
      </c>
      <c r="H4695" s="13"/>
      <c r="J4695" s="13"/>
      <c r="K4695" s="108">
        <f>2.51+3</f>
        <v>5.51</v>
      </c>
      <c r="L4695" s="109"/>
      <c r="M4695" s="46">
        <f>K4695*12*I4645</f>
        <v>29568.864000000001</v>
      </c>
    </row>
    <row r="4696" spans="1:13" x14ac:dyDescent="0.25">
      <c r="A4696" s="12" t="s">
        <v>56</v>
      </c>
      <c r="H4696" s="13"/>
      <c r="J4696" s="13"/>
      <c r="L4696" s="13"/>
      <c r="M4696" s="23"/>
    </row>
    <row r="4697" spans="1:13" x14ac:dyDescent="0.25">
      <c r="A4697" s="12" t="s">
        <v>57</v>
      </c>
      <c r="H4697" s="13"/>
      <c r="J4697" s="13"/>
      <c r="L4697" s="13"/>
      <c r="M4697" s="23"/>
    </row>
    <row r="4698" spans="1:13" x14ac:dyDescent="0.25">
      <c r="A4698" s="17" t="s">
        <v>58</v>
      </c>
      <c r="B4698" s="18"/>
      <c r="C4698" s="18"/>
      <c r="D4698" s="18"/>
      <c r="E4698" s="18"/>
      <c r="F4698" s="18"/>
      <c r="G4698" s="18"/>
      <c r="H4698" s="19"/>
      <c r="I4698" s="18"/>
      <c r="J4698" s="19"/>
      <c r="K4698" s="18"/>
      <c r="L4698" s="19"/>
      <c r="M4698" s="21"/>
    </row>
    <row r="4699" spans="1:13" x14ac:dyDescent="0.25">
      <c r="A4699" s="90" t="s">
        <v>59</v>
      </c>
      <c r="B4699" s="91"/>
      <c r="C4699" s="91"/>
      <c r="D4699" s="91"/>
      <c r="E4699" s="91"/>
      <c r="F4699" s="91"/>
      <c r="G4699" s="91"/>
      <c r="H4699" s="92"/>
      <c r="J4699" s="47"/>
      <c r="K4699" s="88">
        <f>K4651+K4658+K4663+K4666+K4667+K4689+K4681+K4695</f>
        <v>18.560000000000002</v>
      </c>
      <c r="L4699" s="89"/>
      <c r="M4699" s="21">
        <f>M4645+M4663+M4666+M4667+M4681+M4689+M4695</f>
        <v>99600.383999999991</v>
      </c>
    </row>
    <row r="4700" spans="1:13" x14ac:dyDescent="0.25">
      <c r="A4700" s="90" t="s">
        <v>60</v>
      </c>
      <c r="B4700" s="91"/>
      <c r="C4700" s="91"/>
      <c r="D4700" s="91"/>
      <c r="E4700" s="91"/>
      <c r="F4700" s="91"/>
      <c r="G4700" s="91"/>
      <c r="H4700" s="92"/>
      <c r="I4700" s="34"/>
      <c r="J4700" s="48"/>
      <c r="K4700" s="110">
        <v>15.97</v>
      </c>
      <c r="L4700" s="111"/>
      <c r="M4700" s="21">
        <f>K4700*12*I4645</f>
        <v>85701.40800000001</v>
      </c>
    </row>
    <row r="4701" spans="1:13" ht="15.75" x14ac:dyDescent="0.25">
      <c r="A4701" s="85" t="s">
        <v>61</v>
      </c>
      <c r="B4701" s="86"/>
      <c r="C4701" s="86"/>
      <c r="D4701" s="86"/>
      <c r="E4701" s="86"/>
      <c r="F4701" s="86"/>
      <c r="G4701" s="86"/>
      <c r="H4701" s="87"/>
      <c r="I4701" s="34"/>
      <c r="J4701" s="32"/>
      <c r="K4701" s="88">
        <v>3.45</v>
      </c>
      <c r="L4701" s="89"/>
      <c r="M4701" s="21">
        <f>K4701*12*I4645</f>
        <v>18514.080000000002</v>
      </c>
    </row>
    <row r="4702" spans="1:13" ht="15.75" x14ac:dyDescent="0.25">
      <c r="A4702" s="85" t="s">
        <v>62</v>
      </c>
      <c r="B4702" s="86"/>
      <c r="C4702" s="86"/>
      <c r="D4702" s="86"/>
      <c r="E4702" s="86"/>
      <c r="F4702" s="86"/>
      <c r="G4702" s="86"/>
      <c r="H4702" s="87"/>
      <c r="I4702" s="34"/>
      <c r="J4702" s="32"/>
      <c r="K4702" s="88">
        <v>0.81</v>
      </c>
      <c r="L4702" s="89"/>
      <c r="M4702" s="21">
        <f>K4702*12*I4645</f>
        <v>4346.7840000000006</v>
      </c>
    </row>
    <row r="4703" spans="1:13" x14ac:dyDescent="0.25">
      <c r="A4703" s="90" t="s">
        <v>92</v>
      </c>
      <c r="B4703" s="91"/>
      <c r="C4703" s="91"/>
      <c r="D4703" s="91"/>
      <c r="E4703" s="91"/>
      <c r="F4703" s="91"/>
      <c r="G4703" s="91"/>
      <c r="H4703" s="92"/>
      <c r="I4703" s="34"/>
      <c r="J4703" s="32"/>
      <c r="K4703" s="93">
        <v>1.32</v>
      </c>
      <c r="L4703" s="94"/>
      <c r="M4703" s="21">
        <f>K4703*12*I4645</f>
        <v>7083.6480000000001</v>
      </c>
    </row>
    <row r="4704" spans="1:13" x14ac:dyDescent="0.25">
      <c r="A4704" s="54" t="s">
        <v>109</v>
      </c>
      <c r="B4704" s="55"/>
      <c r="C4704" s="55"/>
      <c r="D4704" s="55"/>
      <c r="E4704" s="55"/>
      <c r="F4704" s="55"/>
      <c r="G4704" s="55"/>
      <c r="H4704" s="56"/>
      <c r="I4704" s="34"/>
      <c r="J4704" s="32"/>
      <c r="K4704" s="88">
        <v>0</v>
      </c>
      <c r="L4704" s="89"/>
      <c r="M4704" s="21">
        <f>K4704*I4645*12</f>
        <v>0</v>
      </c>
    </row>
    <row r="4705" spans="1:13" ht="15.75" x14ac:dyDescent="0.25">
      <c r="A4705" s="49" t="s">
        <v>107</v>
      </c>
      <c r="B4705" s="50"/>
      <c r="C4705" s="50"/>
      <c r="D4705" s="50"/>
      <c r="E4705" s="50"/>
      <c r="F4705" s="50"/>
      <c r="G4705" s="50"/>
      <c r="H4705" s="51"/>
      <c r="I4705" s="34"/>
      <c r="J4705" s="32"/>
      <c r="K4705" s="88">
        <v>0</v>
      </c>
      <c r="L4705" s="89"/>
      <c r="M4705" s="21">
        <f>K4705*12*I4647</f>
        <v>0</v>
      </c>
    </row>
    <row r="4706" spans="1:13" ht="15.75" x14ac:dyDescent="0.25">
      <c r="A4706" s="49" t="s">
        <v>63</v>
      </c>
      <c r="B4706" s="50"/>
      <c r="C4706" s="50"/>
      <c r="D4706" s="50"/>
      <c r="E4706" s="50"/>
      <c r="F4706" s="50"/>
      <c r="G4706" s="50"/>
      <c r="H4706" s="51"/>
      <c r="I4706" s="34"/>
      <c r="J4706" s="32"/>
      <c r="K4706" s="88">
        <v>0.08</v>
      </c>
      <c r="L4706" s="89"/>
      <c r="M4706" s="21">
        <f>K4706*12*I4645</f>
        <v>429.31199999999995</v>
      </c>
    </row>
    <row r="4707" spans="1:13" ht="15.75" x14ac:dyDescent="0.25">
      <c r="A4707" s="49" t="s">
        <v>64</v>
      </c>
      <c r="B4707" s="50"/>
      <c r="C4707" s="50"/>
      <c r="D4707" s="50"/>
      <c r="E4707" s="50"/>
      <c r="F4707" s="50"/>
      <c r="G4707" s="50"/>
      <c r="H4707" s="51"/>
      <c r="I4707" s="34"/>
      <c r="J4707" s="32"/>
      <c r="K4707" s="88">
        <v>0.94</v>
      </c>
      <c r="L4707" s="89"/>
      <c r="M4707" s="21">
        <f>K4707*12*I4645</f>
        <v>5044.4159999999993</v>
      </c>
    </row>
    <row r="4708" spans="1:13" x14ac:dyDescent="0.25">
      <c r="A4708" s="90" t="s">
        <v>65</v>
      </c>
      <c r="B4708" s="91"/>
      <c r="C4708" s="91"/>
      <c r="D4708" s="91"/>
      <c r="E4708" s="91"/>
      <c r="F4708" s="91"/>
      <c r="G4708" s="91"/>
      <c r="H4708" s="92"/>
      <c r="I4708" s="34"/>
      <c r="J4708" s="48"/>
      <c r="K4708" s="88">
        <f>K4699+K4701+K4702+K4703+K4700+K4704+K4705+K4706+K4707</f>
        <v>41.129999999999995</v>
      </c>
      <c r="L4708" s="89"/>
      <c r="M4708" s="21">
        <f>M4699+M4700+M4701+M4702+M4703+M4704+M4705+M4706+M4707</f>
        <v>220720.03200000004</v>
      </c>
    </row>
    <row r="4709" spans="1:13" x14ac:dyDescent="0.25">
      <c r="M4709" s="5"/>
    </row>
    <row r="4710" spans="1:13" x14ac:dyDescent="0.25">
      <c r="A4710" s="119" t="s">
        <v>0</v>
      </c>
      <c r="B4710" s="119"/>
      <c r="C4710" s="119"/>
      <c r="D4710" s="119"/>
      <c r="E4710" s="119"/>
      <c r="F4710" s="119"/>
      <c r="G4710" s="119"/>
      <c r="H4710" s="119"/>
      <c r="I4710" s="119"/>
      <c r="J4710" s="119"/>
      <c r="K4710" s="119"/>
      <c r="L4710" s="119"/>
      <c r="M4710" s="5"/>
    </row>
    <row r="4711" spans="1:13" x14ac:dyDescent="0.25">
      <c r="A4711" s="120" t="s">
        <v>1</v>
      </c>
      <c r="B4711" s="120"/>
      <c r="C4711" s="120"/>
      <c r="D4711" s="120"/>
      <c r="E4711" s="120"/>
      <c r="F4711" s="120"/>
      <c r="G4711" s="120"/>
      <c r="H4711" s="120"/>
      <c r="I4711" s="120"/>
      <c r="J4711" s="120"/>
      <c r="K4711" s="120"/>
      <c r="L4711" s="120"/>
      <c r="M4711" s="120"/>
    </row>
    <row r="4712" spans="1:13" x14ac:dyDescent="0.25">
      <c r="A4712" s="121" t="s">
        <v>193</v>
      </c>
      <c r="B4712" s="121"/>
      <c r="C4712" s="121"/>
      <c r="D4712" s="121"/>
      <c r="E4712" s="121"/>
      <c r="F4712" s="121"/>
      <c r="G4712" s="121"/>
      <c r="H4712" s="121"/>
      <c r="I4712" s="121"/>
      <c r="J4712" s="121"/>
      <c r="K4712" s="121"/>
      <c r="L4712" s="121"/>
      <c r="M4712" s="121"/>
    </row>
    <row r="4713" spans="1:13" x14ac:dyDescent="0.25">
      <c r="A4713" s="6"/>
      <c r="B4713" s="7"/>
      <c r="C4713" s="7" t="s">
        <v>3</v>
      </c>
      <c r="D4713" s="7"/>
      <c r="E4713" s="7"/>
      <c r="F4713" s="7"/>
      <c r="G4713" s="7"/>
      <c r="H4713" s="8"/>
      <c r="I4713" s="7" t="s">
        <v>4</v>
      </c>
      <c r="J4713" s="8"/>
      <c r="K4713" s="9" t="s">
        <v>5</v>
      </c>
      <c r="L4713" s="10"/>
      <c r="M4713" s="11"/>
    </row>
    <row r="4714" spans="1:13" x14ac:dyDescent="0.25">
      <c r="A4714" s="12"/>
      <c r="B4714" s="2"/>
      <c r="C4714" s="2"/>
      <c r="D4714" s="2"/>
      <c r="E4714" s="2"/>
      <c r="F4714" s="2"/>
      <c r="G4714" s="2"/>
      <c r="H4714" s="13"/>
      <c r="I4714" s="2"/>
      <c r="J4714" s="13"/>
      <c r="K4714" s="14" t="s">
        <v>7</v>
      </c>
      <c r="L4714" s="15"/>
      <c r="M4714" s="16" t="s">
        <v>8</v>
      </c>
    </row>
    <row r="4715" spans="1:13" x14ac:dyDescent="0.25">
      <c r="A4715" s="17"/>
      <c r="B4715" s="18"/>
      <c r="C4715" s="18"/>
      <c r="D4715" s="18"/>
      <c r="E4715" s="18"/>
      <c r="F4715" s="18"/>
      <c r="G4715" s="18"/>
      <c r="H4715" s="19"/>
      <c r="I4715" s="122" t="s">
        <v>9</v>
      </c>
      <c r="J4715" s="123"/>
      <c r="K4715" s="18" t="s">
        <v>10</v>
      </c>
      <c r="L4715" s="19"/>
      <c r="M4715" s="20" t="s">
        <v>11</v>
      </c>
    </row>
    <row r="4716" spans="1:13" x14ac:dyDescent="0.25">
      <c r="A4716" s="90" t="s">
        <v>12</v>
      </c>
      <c r="B4716" s="91"/>
      <c r="C4716" s="91"/>
      <c r="D4716" s="91"/>
      <c r="E4716" s="91"/>
      <c r="F4716" s="91"/>
      <c r="G4716" s="91"/>
      <c r="H4716" s="92"/>
      <c r="I4716" s="124">
        <v>262.89999999999998</v>
      </c>
      <c r="J4716" s="125"/>
      <c r="K4716" s="126">
        <f>K4722+K4729</f>
        <v>8.98</v>
      </c>
      <c r="L4716" s="145"/>
      <c r="M4716" s="21">
        <f>M4722+M4729</f>
        <v>28330.103999999996</v>
      </c>
    </row>
    <row r="4717" spans="1:13" x14ac:dyDescent="0.25">
      <c r="A4717" s="22" t="s">
        <v>13</v>
      </c>
      <c r="F4717" s="2"/>
      <c r="H4717" s="13"/>
      <c r="J4717" s="13"/>
      <c r="L4717" s="13"/>
      <c r="M4717" s="23"/>
    </row>
    <row r="4718" spans="1:13" x14ac:dyDescent="0.25">
      <c r="A4718" s="22" t="s">
        <v>14</v>
      </c>
      <c r="F4718" s="2"/>
      <c r="H4718" s="13"/>
      <c r="J4718" s="13"/>
      <c r="L4718" s="13"/>
      <c r="M4718" s="23"/>
    </row>
    <row r="4719" spans="1:13" x14ac:dyDescent="0.25">
      <c r="A4719" s="24" t="s">
        <v>15</v>
      </c>
      <c r="B4719" s="25"/>
      <c r="C4719" s="25"/>
      <c r="D4719" s="25"/>
      <c r="E4719" s="25"/>
      <c r="F4719" s="26"/>
      <c r="G4719" s="25"/>
      <c r="H4719" s="27"/>
      <c r="J4719" s="13"/>
      <c r="L4719" s="13"/>
      <c r="M4719" s="23"/>
    </row>
    <row r="4720" spans="1:13" x14ac:dyDescent="0.25">
      <c r="A4720" s="24" t="s">
        <v>16</v>
      </c>
      <c r="B4720" s="25"/>
      <c r="C4720" s="25"/>
      <c r="D4720" s="25"/>
      <c r="E4720" s="25"/>
      <c r="F4720" s="26"/>
      <c r="G4720" s="25"/>
      <c r="H4720" s="27"/>
      <c r="J4720" s="13"/>
      <c r="L4720" s="13"/>
      <c r="M4720" s="23"/>
    </row>
    <row r="4721" spans="1:13" x14ac:dyDescent="0.25">
      <c r="A4721" s="24" t="s">
        <v>17</v>
      </c>
      <c r="B4721" s="25"/>
      <c r="C4721" s="25"/>
      <c r="D4721" s="25"/>
      <c r="E4721" s="25"/>
      <c r="F4721" s="26"/>
      <c r="G4721" s="25"/>
      <c r="H4721" s="27"/>
      <c r="J4721" s="13"/>
      <c r="L4721" s="13"/>
      <c r="M4721" s="23"/>
    </row>
    <row r="4722" spans="1:13" x14ac:dyDescent="0.25">
      <c r="A4722" s="24" t="s">
        <v>18</v>
      </c>
      <c r="B4722" s="25"/>
      <c r="C4722" s="25"/>
      <c r="D4722" s="25"/>
      <c r="E4722" s="25"/>
      <c r="F4722" s="26"/>
      <c r="G4722" s="25"/>
      <c r="H4722" s="27"/>
      <c r="J4722" s="13"/>
      <c r="K4722" s="112">
        <v>4.93</v>
      </c>
      <c r="L4722" s="113"/>
      <c r="M4722" s="23">
        <f>K4722*I4716*12</f>
        <v>15553.163999999997</v>
      </c>
    </row>
    <row r="4723" spans="1:13" x14ac:dyDescent="0.25">
      <c r="A4723" s="24" t="s">
        <v>19</v>
      </c>
      <c r="B4723" s="25"/>
      <c r="C4723" s="25"/>
      <c r="D4723" s="25"/>
      <c r="E4723" s="25"/>
      <c r="F4723" s="26"/>
      <c r="G4723" s="25"/>
      <c r="H4723" s="27"/>
      <c r="J4723" s="13"/>
      <c r="L4723" s="13"/>
      <c r="M4723" s="23"/>
    </row>
    <row r="4724" spans="1:13" x14ac:dyDescent="0.25">
      <c r="A4724" s="24" t="s">
        <v>20</v>
      </c>
      <c r="B4724" s="25"/>
      <c r="C4724" s="25"/>
      <c r="D4724" s="25"/>
      <c r="E4724" s="25"/>
      <c r="F4724" s="26"/>
      <c r="G4724" s="25"/>
      <c r="H4724" s="27"/>
      <c r="J4724" s="13"/>
      <c r="L4724" s="13"/>
      <c r="M4724" s="23"/>
    </row>
    <row r="4725" spans="1:13" x14ac:dyDescent="0.25">
      <c r="A4725" s="24" t="s">
        <v>21</v>
      </c>
      <c r="B4725" s="25"/>
      <c r="C4725" s="25"/>
      <c r="D4725" s="25"/>
      <c r="E4725" s="25"/>
      <c r="F4725" s="26"/>
      <c r="G4725" s="25"/>
      <c r="H4725" s="27"/>
      <c r="J4725" s="13"/>
      <c r="L4725" s="13"/>
      <c r="M4725" s="23"/>
    </row>
    <row r="4726" spans="1:13" x14ac:dyDescent="0.25">
      <c r="A4726" s="22" t="s">
        <v>22</v>
      </c>
      <c r="B4726" s="25"/>
      <c r="C4726" s="25"/>
      <c r="D4726" s="25"/>
      <c r="E4726" s="25"/>
      <c r="F4726" s="26"/>
      <c r="G4726" s="25"/>
      <c r="H4726" s="27"/>
      <c r="J4726" s="13"/>
      <c r="L4726" s="13"/>
      <c r="M4726" s="23"/>
    </row>
    <row r="4727" spans="1:13" x14ac:dyDescent="0.25">
      <c r="A4727" s="24" t="s">
        <v>23</v>
      </c>
      <c r="B4727" s="25"/>
      <c r="C4727" s="25"/>
      <c r="D4727" s="25"/>
      <c r="E4727" s="25"/>
      <c r="F4727" s="26"/>
      <c r="G4727" s="25"/>
      <c r="H4727" s="27"/>
      <c r="J4727" s="13"/>
      <c r="L4727" s="13"/>
      <c r="M4727" s="23"/>
    </row>
    <row r="4728" spans="1:13" x14ac:dyDescent="0.25">
      <c r="A4728" s="24" t="s">
        <v>24</v>
      </c>
      <c r="B4728" s="25"/>
      <c r="C4728" s="25"/>
      <c r="D4728" s="25"/>
      <c r="E4728" s="25"/>
      <c r="F4728" s="26"/>
      <c r="G4728" s="25"/>
      <c r="H4728" s="27"/>
      <c r="J4728" s="13"/>
      <c r="L4728" s="13"/>
      <c r="M4728" s="23"/>
    </row>
    <row r="4729" spans="1:13" x14ac:dyDescent="0.25">
      <c r="A4729" s="24" t="s">
        <v>25</v>
      </c>
      <c r="B4729" s="25"/>
      <c r="C4729" s="25"/>
      <c r="D4729" s="25"/>
      <c r="E4729" s="25"/>
      <c r="F4729" s="26"/>
      <c r="G4729" s="25"/>
      <c r="H4729" s="27"/>
      <c r="J4729" s="13"/>
      <c r="K4729" s="112">
        <v>4.05</v>
      </c>
      <c r="L4729" s="113"/>
      <c r="M4729" s="23">
        <f>K4729*I4716*12</f>
        <v>12776.939999999999</v>
      </c>
    </row>
    <row r="4730" spans="1:13" x14ac:dyDescent="0.25">
      <c r="A4730" s="24" t="s">
        <v>26</v>
      </c>
      <c r="B4730" s="25"/>
      <c r="C4730" s="25"/>
      <c r="D4730" s="25"/>
      <c r="E4730" s="25"/>
      <c r="F4730" s="26"/>
      <c r="G4730" s="25"/>
      <c r="H4730" s="27"/>
      <c r="J4730" s="13"/>
      <c r="L4730" s="13"/>
      <c r="M4730" s="23"/>
    </row>
    <row r="4731" spans="1:13" x14ac:dyDescent="0.25">
      <c r="A4731" s="28" t="s">
        <v>27</v>
      </c>
      <c r="B4731" s="29"/>
      <c r="C4731" s="29"/>
      <c r="D4731" s="29"/>
      <c r="E4731" s="29"/>
      <c r="F4731" s="29"/>
      <c r="G4731" s="29"/>
      <c r="H4731" s="30"/>
      <c r="I4731" s="18"/>
      <c r="J4731" s="19"/>
      <c r="K4731" s="18"/>
      <c r="L4731" s="19"/>
      <c r="M4731" s="21"/>
    </row>
    <row r="4732" spans="1:13" x14ac:dyDescent="0.25">
      <c r="A4732" s="128" t="s">
        <v>28</v>
      </c>
      <c r="B4732" s="129"/>
      <c r="C4732" s="129"/>
      <c r="D4732" s="129"/>
      <c r="E4732" s="129"/>
      <c r="F4732" s="129"/>
      <c r="G4732" s="129"/>
      <c r="H4732" s="130"/>
      <c r="I4732" s="2" t="s">
        <v>29</v>
      </c>
      <c r="J4732" s="13"/>
      <c r="K4732" s="2"/>
      <c r="L4732" s="13"/>
      <c r="M4732" s="23"/>
    </row>
    <row r="4733" spans="1:13" x14ac:dyDescent="0.25">
      <c r="A4733" s="12"/>
      <c r="B4733" s="2"/>
      <c r="C4733" s="2"/>
      <c r="D4733" s="2"/>
      <c r="E4733" s="2"/>
      <c r="F4733" s="2"/>
      <c r="G4733" s="2"/>
      <c r="H4733" s="13"/>
      <c r="I4733" s="2" t="s">
        <v>30</v>
      </c>
      <c r="J4733" s="13"/>
      <c r="K4733" s="2"/>
      <c r="L4733" s="13"/>
      <c r="M4733" s="23"/>
    </row>
    <row r="4734" spans="1:13" x14ac:dyDescent="0.25">
      <c r="A4734" s="12"/>
      <c r="B4734" s="2"/>
      <c r="C4734" s="2"/>
      <c r="D4734" s="2"/>
      <c r="E4734" s="2"/>
      <c r="F4734" s="2"/>
      <c r="G4734" s="2"/>
      <c r="H4734" s="13"/>
      <c r="I4734" s="2" t="s">
        <v>31</v>
      </c>
      <c r="J4734" s="13"/>
      <c r="K4734" s="108">
        <v>1.1200000000000001</v>
      </c>
      <c r="L4734" s="109"/>
      <c r="M4734" s="23">
        <f>K4734*12*I4716</f>
        <v>3533.3760000000002</v>
      </c>
    </row>
    <row r="4735" spans="1:13" x14ac:dyDescent="0.25">
      <c r="A4735" s="12"/>
      <c r="B4735" s="2"/>
      <c r="C4735" s="2"/>
      <c r="D4735" s="2"/>
      <c r="E4735" s="2"/>
      <c r="F4735" s="2"/>
      <c r="G4735" s="2"/>
      <c r="H4735" s="13"/>
      <c r="I4735" s="2" t="s">
        <v>32</v>
      </c>
      <c r="J4735" s="13"/>
      <c r="K4735" s="2"/>
      <c r="L4735" s="13"/>
      <c r="M4735" s="23"/>
    </row>
    <row r="4736" spans="1:13" x14ac:dyDescent="0.25">
      <c r="A4736" s="17"/>
      <c r="B4736" s="18"/>
      <c r="C4736" s="18"/>
      <c r="D4736" s="18"/>
      <c r="E4736" s="18"/>
      <c r="F4736" s="18"/>
      <c r="G4736" s="18"/>
      <c r="H4736" s="19"/>
      <c r="I4736" s="18" t="s">
        <v>33</v>
      </c>
      <c r="J4736" s="19"/>
      <c r="K4736" s="18"/>
      <c r="L4736" s="19"/>
      <c r="M4736" s="21"/>
    </row>
    <row r="4737" spans="1:13" x14ac:dyDescent="0.25">
      <c r="A4737" s="90" t="s">
        <v>34</v>
      </c>
      <c r="B4737" s="91"/>
      <c r="C4737" s="91"/>
      <c r="D4737" s="91"/>
      <c r="E4737" s="91"/>
      <c r="F4737" s="91"/>
      <c r="G4737" s="91"/>
      <c r="H4737" s="92"/>
      <c r="I4737" s="31" t="s">
        <v>35</v>
      </c>
      <c r="J4737" s="32"/>
      <c r="K4737" s="88">
        <v>0.37</v>
      </c>
      <c r="L4737" s="89"/>
      <c r="M4737" s="33">
        <f>K4737*12*I4716</f>
        <v>1167.2759999999998</v>
      </c>
    </row>
    <row r="4738" spans="1:13" x14ac:dyDescent="0.25">
      <c r="A4738" s="131" t="s">
        <v>74</v>
      </c>
      <c r="B4738" s="132"/>
      <c r="C4738" s="132"/>
      <c r="D4738" s="132"/>
      <c r="E4738" s="132"/>
      <c r="F4738" s="132"/>
      <c r="G4738" s="132"/>
      <c r="H4738" s="133"/>
      <c r="I4738" s="52"/>
      <c r="J4738" s="13"/>
      <c r="K4738" s="149">
        <f>K4739+K4747</f>
        <v>1.8900000000000001</v>
      </c>
      <c r="L4738" s="150"/>
      <c r="M4738" s="53">
        <f>M4739+M4747</f>
        <v>5962.5720000000001</v>
      </c>
    </row>
    <row r="4739" spans="1:13" x14ac:dyDescent="0.25">
      <c r="A4739" s="114" t="s">
        <v>75</v>
      </c>
      <c r="B4739" s="115"/>
      <c r="C4739" s="115"/>
      <c r="D4739" s="115"/>
      <c r="E4739" s="115"/>
      <c r="F4739" s="115"/>
      <c r="G4739" s="115"/>
      <c r="H4739" s="116"/>
      <c r="J4739" s="13"/>
      <c r="K4739" s="108">
        <f>K4740+K4741+K4742+K4744+K4746</f>
        <v>1.1100000000000001</v>
      </c>
      <c r="L4739" s="109"/>
      <c r="M4739" s="46">
        <f>M4740+M4741+M4742+M4744+M4746</f>
        <v>3501.8279999999995</v>
      </c>
    </row>
    <row r="4740" spans="1:13" x14ac:dyDescent="0.25">
      <c r="A4740" s="12" t="s">
        <v>76</v>
      </c>
      <c r="H4740" s="13"/>
      <c r="I4740" t="s">
        <v>77</v>
      </c>
      <c r="J4740" s="13"/>
      <c r="K4740" s="112">
        <v>0.39</v>
      </c>
      <c r="L4740" s="113"/>
      <c r="M4740" s="23">
        <f>K4740*12*I4716</f>
        <v>1230.3719999999998</v>
      </c>
    </row>
    <row r="4741" spans="1:13" x14ac:dyDescent="0.25">
      <c r="A4741" s="12" t="s">
        <v>78</v>
      </c>
      <c r="H4741" s="13"/>
      <c r="I4741" t="s">
        <v>79</v>
      </c>
      <c r="J4741" s="13"/>
      <c r="K4741" s="112">
        <v>0.18</v>
      </c>
      <c r="L4741" s="113"/>
      <c r="M4741" s="23">
        <f>K4741*12*I4716</f>
        <v>567.86400000000003</v>
      </c>
    </row>
    <row r="4742" spans="1:13" x14ac:dyDescent="0.25">
      <c r="A4742" s="12" t="s">
        <v>80</v>
      </c>
      <c r="H4742" s="13"/>
      <c r="I4742" t="s">
        <v>81</v>
      </c>
      <c r="J4742" s="13"/>
      <c r="K4742" s="112">
        <v>0.08</v>
      </c>
      <c r="L4742" s="113"/>
      <c r="M4742" s="23">
        <f>K4742*12*I4716</f>
        <v>252.38399999999996</v>
      </c>
    </row>
    <row r="4743" spans="1:13" x14ac:dyDescent="0.25">
      <c r="A4743" s="12" t="s">
        <v>82</v>
      </c>
      <c r="H4743" s="13"/>
      <c r="J4743" s="13"/>
      <c r="L4743" s="13"/>
      <c r="M4743" s="23"/>
    </row>
    <row r="4744" spans="1:13" x14ac:dyDescent="0.25">
      <c r="A4744" s="12" t="s">
        <v>97</v>
      </c>
      <c r="H4744" s="13"/>
      <c r="I4744" t="s">
        <v>98</v>
      </c>
      <c r="J4744" s="13"/>
      <c r="K4744" s="112">
        <v>0.42</v>
      </c>
      <c r="L4744" s="113"/>
      <c r="M4744" s="23">
        <f>K4744*12*I4716</f>
        <v>1325.0159999999998</v>
      </c>
    </row>
    <row r="4745" spans="1:13" x14ac:dyDescent="0.25">
      <c r="A4745" s="12" t="s">
        <v>99</v>
      </c>
      <c r="H4745" s="13"/>
      <c r="I4745" t="s">
        <v>100</v>
      </c>
      <c r="J4745" s="13"/>
      <c r="L4745" s="13"/>
      <c r="M4745" s="23"/>
    </row>
    <row r="4746" spans="1:13" x14ac:dyDescent="0.25">
      <c r="A4746" s="12" t="s">
        <v>101</v>
      </c>
      <c r="H4746" s="13"/>
      <c r="I4746" t="s">
        <v>84</v>
      </c>
      <c r="J4746" s="13"/>
      <c r="K4746" s="112">
        <v>0.04</v>
      </c>
      <c r="L4746" s="113"/>
      <c r="M4746" s="23">
        <f>K4746*12*I4716</f>
        <v>126.19199999999998</v>
      </c>
    </row>
    <row r="4747" spans="1:13" x14ac:dyDescent="0.25">
      <c r="A4747" s="114" t="s">
        <v>85</v>
      </c>
      <c r="B4747" s="115"/>
      <c r="C4747" s="115"/>
      <c r="D4747" s="115"/>
      <c r="E4747" s="115"/>
      <c r="F4747" s="115"/>
      <c r="G4747" s="115"/>
      <c r="H4747" s="116"/>
      <c r="J4747" s="13"/>
      <c r="K4747" s="108">
        <f>K4748+K4749+K4750+K4751</f>
        <v>0.78</v>
      </c>
      <c r="L4747" s="109"/>
      <c r="M4747" s="46">
        <f>M4748+M4749+M4750+M4751</f>
        <v>2460.7440000000001</v>
      </c>
    </row>
    <row r="4748" spans="1:13" x14ac:dyDescent="0.25">
      <c r="A4748" s="12" t="s">
        <v>102</v>
      </c>
      <c r="H4748" s="13"/>
      <c r="I4748" t="s">
        <v>81</v>
      </c>
      <c r="J4748" s="13"/>
      <c r="K4748" s="112">
        <v>0.22</v>
      </c>
      <c r="L4748" s="113"/>
      <c r="M4748" s="23">
        <f>K4748*12*I4716</f>
        <v>694.05599999999993</v>
      </c>
    </row>
    <row r="4749" spans="1:13" x14ac:dyDescent="0.25">
      <c r="A4749" s="12" t="s">
        <v>103</v>
      </c>
      <c r="H4749" s="13"/>
      <c r="I4749" t="s">
        <v>104</v>
      </c>
      <c r="J4749" s="13"/>
      <c r="K4749" s="112">
        <v>0.06</v>
      </c>
      <c r="L4749" s="113"/>
      <c r="M4749" s="23">
        <f>K4749*12*I4716</f>
        <v>189.28799999999998</v>
      </c>
    </row>
    <row r="4750" spans="1:13" x14ac:dyDescent="0.25">
      <c r="A4750" s="12" t="s">
        <v>105</v>
      </c>
      <c r="H4750" s="13"/>
      <c r="I4750" t="s">
        <v>77</v>
      </c>
      <c r="J4750" s="13"/>
      <c r="K4750" s="112">
        <v>0.46</v>
      </c>
      <c r="L4750" s="113"/>
      <c r="M4750" s="23">
        <f>K4750*12*I4716</f>
        <v>1451.2080000000001</v>
      </c>
    </row>
    <row r="4751" spans="1:13" x14ac:dyDescent="0.25">
      <c r="A4751" s="12" t="s">
        <v>106</v>
      </c>
      <c r="H4751" s="13"/>
      <c r="I4751" t="s">
        <v>81</v>
      </c>
      <c r="J4751" s="13"/>
      <c r="K4751" s="138">
        <v>0.04</v>
      </c>
      <c r="L4751" s="139"/>
      <c r="M4751" s="21">
        <f>K4751*12*I4716</f>
        <v>126.19199999999998</v>
      </c>
    </row>
    <row r="4752" spans="1:13" ht="15.75" x14ac:dyDescent="0.25">
      <c r="A4752" s="85" t="s">
        <v>36</v>
      </c>
      <c r="B4752" s="86"/>
      <c r="C4752" s="86"/>
      <c r="D4752" s="86"/>
      <c r="E4752" s="86"/>
      <c r="F4752" s="86"/>
      <c r="G4752" s="86"/>
      <c r="H4752" s="87"/>
      <c r="I4752" s="34"/>
      <c r="J4752" s="32"/>
      <c r="K4752" s="88">
        <f>K4753+K4754+K4756+K4758+K4759</f>
        <v>0.53</v>
      </c>
      <c r="L4752" s="89"/>
      <c r="M4752" s="35">
        <f>M4753+M4754+M4756+M4758+M4759</f>
        <v>1672.0439999999999</v>
      </c>
    </row>
    <row r="4753" spans="1:13" x14ac:dyDescent="0.25">
      <c r="A4753" s="36" t="s">
        <v>37</v>
      </c>
      <c r="B4753" s="37"/>
      <c r="C4753" s="38"/>
      <c r="D4753" s="38"/>
      <c r="E4753" s="38"/>
      <c r="F4753" s="38"/>
      <c r="G4753" s="38"/>
      <c r="H4753" s="13"/>
      <c r="I4753" s="95" t="s">
        <v>38</v>
      </c>
      <c r="J4753" s="96"/>
      <c r="K4753" s="117">
        <v>0.37</v>
      </c>
      <c r="L4753" s="118"/>
      <c r="M4753" s="23">
        <f>K4753*12*I4716</f>
        <v>1167.2759999999998</v>
      </c>
    </row>
    <row r="4754" spans="1:13" x14ac:dyDescent="0.25">
      <c r="A4754" s="36" t="s">
        <v>39</v>
      </c>
      <c r="B4754" s="37"/>
      <c r="C4754" s="38"/>
      <c r="D4754" s="38"/>
      <c r="E4754" s="38"/>
      <c r="F4754" s="38"/>
      <c r="G4754" s="38"/>
      <c r="H4754" s="13"/>
      <c r="I4754" s="95" t="s">
        <v>40</v>
      </c>
      <c r="J4754" s="96"/>
      <c r="K4754" s="97">
        <v>0.06</v>
      </c>
      <c r="L4754" s="98"/>
      <c r="M4754" s="23">
        <f>K4754*12*I4716</f>
        <v>189.28799999999998</v>
      </c>
    </row>
    <row r="4755" spans="1:13" x14ac:dyDescent="0.25">
      <c r="A4755" s="36" t="s">
        <v>41</v>
      </c>
      <c r="B4755" s="37"/>
      <c r="C4755" s="38"/>
      <c r="D4755" s="38"/>
      <c r="E4755" s="38"/>
      <c r="F4755" s="38"/>
      <c r="G4755" s="38"/>
      <c r="H4755" s="13"/>
      <c r="I4755" s="39"/>
      <c r="J4755" s="15"/>
      <c r="K4755" s="40"/>
      <c r="L4755" s="41"/>
      <c r="M4755" s="23"/>
    </row>
    <row r="4756" spans="1:13" x14ac:dyDescent="0.25">
      <c r="A4756" s="36" t="s">
        <v>42</v>
      </c>
      <c r="B4756" s="37"/>
      <c r="C4756" s="38"/>
      <c r="D4756" s="38"/>
      <c r="E4756" s="38"/>
      <c r="F4756" s="38"/>
      <c r="G4756" s="38"/>
      <c r="H4756" s="13"/>
      <c r="I4756" s="95" t="s">
        <v>43</v>
      </c>
      <c r="J4756" s="96"/>
      <c r="K4756" s="97">
        <v>0.04</v>
      </c>
      <c r="L4756" s="98"/>
      <c r="M4756" s="23">
        <f>K4756*12*I4716</f>
        <v>126.19199999999998</v>
      </c>
    </row>
    <row r="4757" spans="1:13" x14ac:dyDescent="0.25">
      <c r="A4757" s="36" t="s">
        <v>44</v>
      </c>
      <c r="B4757" s="37"/>
      <c r="C4757" s="38"/>
      <c r="D4757" s="38"/>
      <c r="E4757" s="38"/>
      <c r="F4757" s="38"/>
      <c r="G4757" s="38"/>
      <c r="H4757" s="13"/>
      <c r="I4757" s="39"/>
      <c r="J4757" s="15"/>
      <c r="K4757" s="40"/>
      <c r="L4757" s="41"/>
      <c r="M4757" s="23"/>
    </row>
    <row r="4758" spans="1:13" x14ac:dyDescent="0.25">
      <c r="A4758" s="36" t="s">
        <v>45</v>
      </c>
      <c r="B4758" s="37"/>
      <c r="C4758" s="38"/>
      <c r="D4758" s="38"/>
      <c r="E4758" s="38"/>
      <c r="F4758" s="38"/>
      <c r="G4758" s="38"/>
      <c r="H4758" s="13"/>
      <c r="I4758" s="95" t="s">
        <v>46</v>
      </c>
      <c r="J4758" s="96"/>
      <c r="K4758" s="97">
        <v>0.03</v>
      </c>
      <c r="L4758" s="98"/>
      <c r="M4758" s="23">
        <f>K4758*12*I4716</f>
        <v>94.643999999999991</v>
      </c>
    </row>
    <row r="4759" spans="1:13" x14ac:dyDescent="0.25">
      <c r="A4759" s="42" t="s">
        <v>47</v>
      </c>
      <c r="B4759" s="37"/>
      <c r="C4759" s="38"/>
      <c r="D4759" s="38"/>
      <c r="E4759" s="38"/>
      <c r="F4759" s="38"/>
      <c r="G4759" s="38"/>
      <c r="H4759" s="13"/>
      <c r="I4759" s="95" t="s">
        <v>46</v>
      </c>
      <c r="J4759" s="96"/>
      <c r="K4759" s="99">
        <v>0.03</v>
      </c>
      <c r="L4759" s="100"/>
      <c r="M4759" s="21">
        <f>K4759*12*I4716</f>
        <v>94.643999999999991</v>
      </c>
    </row>
    <row r="4760" spans="1:13" ht="15.75" x14ac:dyDescent="0.25">
      <c r="A4760" s="85" t="s">
        <v>48</v>
      </c>
      <c r="B4760" s="86"/>
      <c r="C4760" s="86"/>
      <c r="D4760" s="86"/>
      <c r="E4760" s="86"/>
      <c r="F4760" s="86"/>
      <c r="G4760" s="86"/>
      <c r="H4760" s="87"/>
      <c r="I4760" s="34" t="s">
        <v>49</v>
      </c>
      <c r="J4760" s="32"/>
      <c r="K4760" s="101">
        <v>0.16</v>
      </c>
      <c r="L4760" s="102"/>
      <c r="M4760" s="35">
        <f>K4760*12*I4716</f>
        <v>504.76799999999992</v>
      </c>
    </row>
    <row r="4761" spans="1:13" ht="15.75" x14ac:dyDescent="0.25">
      <c r="A4761" s="103" t="s">
        <v>50</v>
      </c>
      <c r="B4761" s="104"/>
      <c r="C4761" s="104"/>
      <c r="D4761" s="104"/>
      <c r="E4761" s="104"/>
      <c r="F4761" s="104"/>
      <c r="G4761" s="104"/>
      <c r="H4761" s="105"/>
      <c r="J4761" s="13"/>
      <c r="K4761" s="136"/>
      <c r="L4761" s="137"/>
      <c r="M4761" s="23"/>
    </row>
    <row r="4762" spans="1:13" x14ac:dyDescent="0.25">
      <c r="A4762" s="12" t="s">
        <v>51</v>
      </c>
      <c r="D4762" s="5"/>
      <c r="H4762" s="13"/>
      <c r="J4762" s="13"/>
      <c r="K4762" s="43"/>
      <c r="L4762" s="44"/>
      <c r="M4762" s="23"/>
    </row>
    <row r="4763" spans="1:13" x14ac:dyDescent="0.25">
      <c r="A4763" s="12" t="s">
        <v>52</v>
      </c>
      <c r="D4763" s="5"/>
      <c r="H4763" s="13"/>
      <c r="J4763" s="13"/>
      <c r="K4763" s="43"/>
      <c r="L4763" s="44"/>
      <c r="M4763" s="23"/>
    </row>
    <row r="4764" spans="1:13" x14ac:dyDescent="0.25">
      <c r="A4764" s="12" t="s">
        <v>53</v>
      </c>
      <c r="D4764" s="5"/>
      <c r="H4764" s="13"/>
      <c r="J4764" s="13"/>
      <c r="K4764" s="43"/>
      <c r="L4764" s="44"/>
      <c r="M4764" s="23"/>
    </row>
    <row r="4765" spans="1:13" x14ac:dyDescent="0.25">
      <c r="A4765" s="12" t="s">
        <v>54</v>
      </c>
      <c r="D4765" s="5"/>
      <c r="F4765" s="45"/>
      <c r="H4765" s="13"/>
      <c r="J4765" s="13"/>
      <c r="K4765" s="43"/>
      <c r="L4765" s="44"/>
      <c r="M4765" s="23"/>
    </row>
    <row r="4766" spans="1:13" x14ac:dyDescent="0.25">
      <c r="A4766" s="12" t="s">
        <v>55</v>
      </c>
      <c r="H4766" s="13"/>
      <c r="J4766" s="13"/>
      <c r="K4766" s="108">
        <f>2.51+3</f>
        <v>5.51</v>
      </c>
      <c r="L4766" s="109"/>
      <c r="M4766" s="46">
        <f>K4766*12*I4716</f>
        <v>17382.948</v>
      </c>
    </row>
    <row r="4767" spans="1:13" x14ac:dyDescent="0.25">
      <c r="A4767" s="12" t="s">
        <v>56</v>
      </c>
      <c r="H4767" s="13"/>
      <c r="J4767" s="13"/>
      <c r="L4767" s="13"/>
      <c r="M4767" s="23"/>
    </row>
    <row r="4768" spans="1:13" x14ac:dyDescent="0.25">
      <c r="A4768" s="12" t="s">
        <v>57</v>
      </c>
      <c r="H4768" s="13"/>
      <c r="J4768" s="13"/>
      <c r="L4768" s="13"/>
      <c r="M4768" s="23"/>
    </row>
    <row r="4769" spans="1:13" x14ac:dyDescent="0.25">
      <c r="A4769" s="17" t="s">
        <v>58</v>
      </c>
      <c r="B4769" s="18"/>
      <c r="C4769" s="18"/>
      <c r="D4769" s="18"/>
      <c r="E4769" s="18"/>
      <c r="F4769" s="18"/>
      <c r="G4769" s="18"/>
      <c r="H4769" s="19"/>
      <c r="I4769" s="18"/>
      <c r="J4769" s="19"/>
      <c r="K4769" s="18"/>
      <c r="L4769" s="19"/>
      <c r="M4769" s="21"/>
    </row>
    <row r="4770" spans="1:13" x14ac:dyDescent="0.25">
      <c r="A4770" s="90" t="s">
        <v>59</v>
      </c>
      <c r="B4770" s="91"/>
      <c r="C4770" s="91"/>
      <c r="D4770" s="91"/>
      <c r="E4770" s="91"/>
      <c r="F4770" s="91"/>
      <c r="G4770" s="91"/>
      <c r="H4770" s="92"/>
      <c r="J4770" s="47"/>
      <c r="K4770" s="88">
        <f>K4722+K4729+K4734+K4737+K4738+K4760+K4752+K4766</f>
        <v>18.560000000000002</v>
      </c>
      <c r="L4770" s="89"/>
      <c r="M4770" s="21">
        <f>M4716+M4734+M4737+M4738+M4752+M4760+M4766</f>
        <v>58553.087999999989</v>
      </c>
    </row>
    <row r="4771" spans="1:13" x14ac:dyDescent="0.25">
      <c r="A4771" s="90" t="s">
        <v>60</v>
      </c>
      <c r="B4771" s="91"/>
      <c r="C4771" s="91"/>
      <c r="D4771" s="91"/>
      <c r="E4771" s="91"/>
      <c r="F4771" s="91"/>
      <c r="G4771" s="91"/>
      <c r="H4771" s="92"/>
      <c r="I4771" s="34"/>
      <c r="J4771" s="48"/>
      <c r="K4771" s="110">
        <v>11.99</v>
      </c>
      <c r="L4771" s="111"/>
      <c r="M4771" s="21">
        <f>K4771*12*I4716</f>
        <v>37826.051999999996</v>
      </c>
    </row>
    <row r="4772" spans="1:13" ht="15.75" x14ac:dyDescent="0.25">
      <c r="A4772" s="85" t="s">
        <v>61</v>
      </c>
      <c r="B4772" s="86"/>
      <c r="C4772" s="86"/>
      <c r="D4772" s="86"/>
      <c r="E4772" s="86"/>
      <c r="F4772" s="86"/>
      <c r="G4772" s="86"/>
      <c r="H4772" s="87"/>
      <c r="I4772" s="34"/>
      <c r="J4772" s="32"/>
      <c r="K4772" s="88">
        <v>3.45</v>
      </c>
      <c r="L4772" s="89"/>
      <c r="M4772" s="21">
        <f>K4772*12*I4716</f>
        <v>10884.060000000001</v>
      </c>
    </row>
    <row r="4773" spans="1:13" ht="15.75" x14ac:dyDescent="0.25">
      <c r="A4773" s="85" t="s">
        <v>62</v>
      </c>
      <c r="B4773" s="86"/>
      <c r="C4773" s="86"/>
      <c r="D4773" s="86"/>
      <c r="E4773" s="86"/>
      <c r="F4773" s="86"/>
      <c r="G4773" s="86"/>
      <c r="H4773" s="87"/>
      <c r="I4773" s="34"/>
      <c r="J4773" s="32"/>
      <c r="K4773" s="88">
        <v>0.81</v>
      </c>
      <c r="L4773" s="89"/>
      <c r="M4773" s="21">
        <f>K4773*12*I4716</f>
        <v>2555.3879999999999</v>
      </c>
    </row>
    <row r="4774" spans="1:13" x14ac:dyDescent="0.25">
      <c r="A4774" s="90" t="s">
        <v>92</v>
      </c>
      <c r="B4774" s="91"/>
      <c r="C4774" s="91"/>
      <c r="D4774" s="91"/>
      <c r="E4774" s="91"/>
      <c r="F4774" s="91"/>
      <c r="G4774" s="91"/>
      <c r="H4774" s="92"/>
      <c r="I4774" s="34"/>
      <c r="J4774" s="32"/>
      <c r="K4774" s="93">
        <v>1.32</v>
      </c>
      <c r="L4774" s="94"/>
      <c r="M4774" s="21">
        <f>K4774*12*I4716</f>
        <v>4164.3359999999993</v>
      </c>
    </row>
    <row r="4775" spans="1:13" ht="15.75" x14ac:dyDescent="0.25">
      <c r="A4775" s="49" t="s">
        <v>93</v>
      </c>
      <c r="B4775" s="50"/>
      <c r="C4775" s="50"/>
      <c r="D4775" s="50"/>
      <c r="E4775" s="50"/>
      <c r="F4775" s="50"/>
      <c r="G4775" s="50"/>
      <c r="H4775" s="51"/>
      <c r="I4775" s="34"/>
      <c r="J4775" s="32"/>
      <c r="K4775" s="88">
        <v>4.9800000000000004</v>
      </c>
      <c r="L4775" s="89"/>
      <c r="M4775" s="21">
        <f>K4775*12*I4716</f>
        <v>15710.904</v>
      </c>
    </row>
    <row r="4776" spans="1:13" ht="15.75" x14ac:dyDescent="0.25">
      <c r="A4776" s="49" t="s">
        <v>63</v>
      </c>
      <c r="B4776" s="50"/>
      <c r="C4776" s="50"/>
      <c r="D4776" s="50"/>
      <c r="E4776" s="50"/>
      <c r="F4776" s="50"/>
      <c r="G4776" s="50"/>
      <c r="H4776" s="51"/>
      <c r="I4776" s="34"/>
      <c r="J4776" s="32"/>
      <c r="K4776" s="88">
        <v>7.0000000000000007E-2</v>
      </c>
      <c r="L4776" s="89"/>
      <c r="M4776" s="21">
        <f>K4776*12*I4716</f>
        <v>220.83600000000001</v>
      </c>
    </row>
    <row r="4777" spans="1:13" ht="15.75" x14ac:dyDescent="0.25">
      <c r="A4777" s="49" t="s">
        <v>64</v>
      </c>
      <c r="B4777" s="50"/>
      <c r="C4777" s="50"/>
      <c r="D4777" s="50"/>
      <c r="E4777" s="50"/>
      <c r="F4777" s="50"/>
      <c r="G4777" s="50"/>
      <c r="H4777" s="51"/>
      <c r="I4777" s="34"/>
      <c r="J4777" s="32"/>
      <c r="K4777" s="88">
        <v>1.32</v>
      </c>
      <c r="L4777" s="89"/>
      <c r="M4777" s="21">
        <f>K4777*12*I4716</f>
        <v>4164.3359999999993</v>
      </c>
    </row>
    <row r="4778" spans="1:13" x14ac:dyDescent="0.25">
      <c r="A4778" s="90" t="s">
        <v>65</v>
      </c>
      <c r="B4778" s="91"/>
      <c r="C4778" s="91"/>
      <c r="D4778" s="91"/>
      <c r="E4778" s="91"/>
      <c r="F4778" s="91"/>
      <c r="G4778" s="91"/>
      <c r="H4778" s="92"/>
      <c r="I4778" s="34"/>
      <c r="J4778" s="48"/>
      <c r="K4778" s="88">
        <f>K4770+K4772+K4773+K4774+K4771+K4775+K4776+K4777</f>
        <v>42.5</v>
      </c>
      <c r="L4778" s="89"/>
      <c r="M4778" s="21">
        <f>M4770+M4771+M4772+M4773+M4774+M4775+M4776+M4777</f>
        <v>134078.99999999997</v>
      </c>
    </row>
    <row r="4779" spans="1:13" x14ac:dyDescent="0.25">
      <c r="M4779" s="5"/>
    </row>
    <row r="4780" spans="1:13" x14ac:dyDescent="0.25">
      <c r="A4780" s="119" t="s">
        <v>0</v>
      </c>
      <c r="B4780" s="119"/>
      <c r="C4780" s="119"/>
      <c r="D4780" s="119"/>
      <c r="E4780" s="119"/>
      <c r="F4780" s="119"/>
      <c r="G4780" s="119"/>
      <c r="H4780" s="119"/>
      <c r="I4780" s="119"/>
      <c r="J4780" s="119"/>
      <c r="K4780" s="119"/>
      <c r="L4780" s="119"/>
      <c r="M4780" s="5"/>
    </row>
    <row r="4781" spans="1:13" x14ac:dyDescent="0.25">
      <c r="A4781" s="120" t="s">
        <v>1</v>
      </c>
      <c r="B4781" s="120"/>
      <c r="C4781" s="120"/>
      <c r="D4781" s="120"/>
      <c r="E4781" s="120"/>
      <c r="F4781" s="120"/>
      <c r="G4781" s="120"/>
      <c r="H4781" s="120"/>
      <c r="I4781" s="120"/>
      <c r="J4781" s="120"/>
      <c r="K4781" s="120"/>
      <c r="L4781" s="120"/>
      <c r="M4781" s="120"/>
    </row>
    <row r="4782" spans="1:13" x14ac:dyDescent="0.25">
      <c r="A4782" s="121" t="s">
        <v>194</v>
      </c>
      <c r="B4782" s="121"/>
      <c r="C4782" s="121"/>
      <c r="D4782" s="121"/>
      <c r="E4782" s="121"/>
      <c r="F4782" s="121"/>
      <c r="G4782" s="121"/>
      <c r="H4782" s="121"/>
      <c r="I4782" s="121"/>
      <c r="J4782" s="121"/>
      <c r="K4782" s="121"/>
      <c r="L4782" s="121"/>
      <c r="M4782" s="121"/>
    </row>
    <row r="4783" spans="1:13" x14ac:dyDescent="0.25">
      <c r="A4783" s="6"/>
      <c r="B4783" s="7"/>
      <c r="C4783" s="7" t="s">
        <v>3</v>
      </c>
      <c r="D4783" s="7"/>
      <c r="E4783" s="7"/>
      <c r="F4783" s="7"/>
      <c r="G4783" s="7"/>
      <c r="H4783" s="8"/>
      <c r="I4783" s="7" t="s">
        <v>4</v>
      </c>
      <c r="J4783" s="8"/>
      <c r="K4783" s="9" t="s">
        <v>5</v>
      </c>
      <c r="L4783" s="10"/>
      <c r="M4783" s="11"/>
    </row>
    <row r="4784" spans="1:13" x14ac:dyDescent="0.25">
      <c r="A4784" s="12"/>
      <c r="B4784" s="2"/>
      <c r="C4784" s="2"/>
      <c r="D4784" s="2"/>
      <c r="E4784" s="2"/>
      <c r="F4784" s="2"/>
      <c r="G4784" s="2"/>
      <c r="H4784" s="13"/>
      <c r="I4784" s="2"/>
      <c r="J4784" s="13"/>
      <c r="K4784" s="14" t="s">
        <v>7</v>
      </c>
      <c r="L4784" s="15"/>
      <c r="M4784" s="16" t="s">
        <v>8</v>
      </c>
    </row>
    <row r="4785" spans="1:13" x14ac:dyDescent="0.25">
      <c r="A4785" s="17"/>
      <c r="B4785" s="18"/>
      <c r="C4785" s="18"/>
      <c r="D4785" s="18"/>
      <c r="E4785" s="18"/>
      <c r="F4785" s="18"/>
      <c r="G4785" s="18"/>
      <c r="H4785" s="19"/>
      <c r="I4785" s="122" t="s">
        <v>9</v>
      </c>
      <c r="J4785" s="123"/>
      <c r="K4785" s="18" t="s">
        <v>10</v>
      </c>
      <c r="L4785" s="19"/>
      <c r="M4785" s="20" t="s">
        <v>11</v>
      </c>
    </row>
    <row r="4786" spans="1:13" x14ac:dyDescent="0.25">
      <c r="A4786" s="90" t="s">
        <v>12</v>
      </c>
      <c r="B4786" s="91"/>
      <c r="C4786" s="91"/>
      <c r="D4786" s="91"/>
      <c r="E4786" s="91"/>
      <c r="F4786" s="91"/>
      <c r="G4786" s="91"/>
      <c r="H4786" s="92"/>
      <c r="I4786" s="124">
        <v>270.3</v>
      </c>
      <c r="J4786" s="125"/>
      <c r="K4786" s="126">
        <f>K4792+K4799</f>
        <v>8.98</v>
      </c>
      <c r="L4786" s="145"/>
      <c r="M4786" s="21">
        <f>M4792+M4799</f>
        <v>29127.527999999998</v>
      </c>
    </row>
    <row r="4787" spans="1:13" x14ac:dyDescent="0.25">
      <c r="A4787" s="22" t="s">
        <v>13</v>
      </c>
      <c r="F4787" s="2"/>
      <c r="H4787" s="13"/>
      <c r="J4787" s="13"/>
      <c r="L4787" s="13"/>
      <c r="M4787" s="23"/>
    </row>
    <row r="4788" spans="1:13" x14ac:dyDescent="0.25">
      <c r="A4788" s="22" t="s">
        <v>14</v>
      </c>
      <c r="F4788" s="2"/>
      <c r="H4788" s="13"/>
      <c r="J4788" s="13"/>
      <c r="L4788" s="13"/>
      <c r="M4788" s="23"/>
    </row>
    <row r="4789" spans="1:13" x14ac:dyDescent="0.25">
      <c r="A4789" s="24" t="s">
        <v>15</v>
      </c>
      <c r="B4789" s="25"/>
      <c r="C4789" s="25"/>
      <c r="D4789" s="25"/>
      <c r="E4789" s="25"/>
      <c r="F4789" s="26"/>
      <c r="G4789" s="25"/>
      <c r="H4789" s="27"/>
      <c r="J4789" s="13"/>
      <c r="L4789" s="13"/>
      <c r="M4789" s="23"/>
    </row>
    <row r="4790" spans="1:13" x14ac:dyDescent="0.25">
      <c r="A4790" s="24" t="s">
        <v>16</v>
      </c>
      <c r="B4790" s="25"/>
      <c r="C4790" s="25"/>
      <c r="D4790" s="25"/>
      <c r="E4790" s="25"/>
      <c r="F4790" s="26"/>
      <c r="G4790" s="25"/>
      <c r="H4790" s="27"/>
      <c r="J4790" s="13"/>
      <c r="L4790" s="13"/>
      <c r="M4790" s="23"/>
    </row>
    <row r="4791" spans="1:13" x14ac:dyDescent="0.25">
      <c r="A4791" s="24" t="s">
        <v>17</v>
      </c>
      <c r="B4791" s="25"/>
      <c r="C4791" s="25"/>
      <c r="D4791" s="25"/>
      <c r="E4791" s="25"/>
      <c r="F4791" s="26"/>
      <c r="G4791" s="25"/>
      <c r="H4791" s="27"/>
      <c r="J4791" s="13"/>
      <c r="L4791" s="13"/>
      <c r="M4791" s="23"/>
    </row>
    <row r="4792" spans="1:13" x14ac:dyDescent="0.25">
      <c r="A4792" s="24" t="s">
        <v>18</v>
      </c>
      <c r="B4792" s="25"/>
      <c r="C4792" s="25"/>
      <c r="D4792" s="25"/>
      <c r="E4792" s="25"/>
      <c r="F4792" s="26"/>
      <c r="G4792" s="25"/>
      <c r="H4792" s="27"/>
      <c r="J4792" s="13"/>
      <c r="K4792" s="112">
        <v>4.93</v>
      </c>
      <c r="L4792" s="113"/>
      <c r="M4792" s="23">
        <f>K4792*I4786*12</f>
        <v>15990.948</v>
      </c>
    </row>
    <row r="4793" spans="1:13" x14ac:dyDescent="0.25">
      <c r="A4793" s="24" t="s">
        <v>19</v>
      </c>
      <c r="B4793" s="25"/>
      <c r="C4793" s="25"/>
      <c r="D4793" s="25"/>
      <c r="E4793" s="25"/>
      <c r="F4793" s="26"/>
      <c r="G4793" s="25"/>
      <c r="H4793" s="27"/>
      <c r="J4793" s="13"/>
      <c r="L4793" s="13"/>
      <c r="M4793" s="23"/>
    </row>
    <row r="4794" spans="1:13" x14ac:dyDescent="0.25">
      <c r="A4794" s="24" t="s">
        <v>20</v>
      </c>
      <c r="B4794" s="25"/>
      <c r="C4794" s="25"/>
      <c r="D4794" s="25"/>
      <c r="E4794" s="25"/>
      <c r="F4794" s="26"/>
      <c r="G4794" s="25"/>
      <c r="H4794" s="27"/>
      <c r="J4794" s="13"/>
      <c r="L4794" s="13"/>
      <c r="M4794" s="23"/>
    </row>
    <row r="4795" spans="1:13" x14ac:dyDescent="0.25">
      <c r="A4795" s="24" t="s">
        <v>21</v>
      </c>
      <c r="B4795" s="25"/>
      <c r="C4795" s="25"/>
      <c r="D4795" s="25"/>
      <c r="E4795" s="25"/>
      <c r="F4795" s="26"/>
      <c r="G4795" s="25"/>
      <c r="H4795" s="27"/>
      <c r="J4795" s="13"/>
      <c r="L4795" s="13"/>
      <c r="M4795" s="23"/>
    </row>
    <row r="4796" spans="1:13" x14ac:dyDescent="0.25">
      <c r="A4796" s="22" t="s">
        <v>22</v>
      </c>
      <c r="B4796" s="25"/>
      <c r="C4796" s="25"/>
      <c r="D4796" s="25"/>
      <c r="E4796" s="25"/>
      <c r="F4796" s="26"/>
      <c r="G4796" s="25"/>
      <c r="H4796" s="27"/>
      <c r="J4796" s="13"/>
      <c r="L4796" s="13"/>
      <c r="M4796" s="23"/>
    </row>
    <row r="4797" spans="1:13" x14ac:dyDescent="0.25">
      <c r="A4797" s="24" t="s">
        <v>23</v>
      </c>
      <c r="B4797" s="25"/>
      <c r="C4797" s="25"/>
      <c r="D4797" s="25"/>
      <c r="E4797" s="25"/>
      <c r="F4797" s="26"/>
      <c r="G4797" s="25"/>
      <c r="H4797" s="27"/>
      <c r="J4797" s="13"/>
      <c r="L4797" s="13"/>
      <c r="M4797" s="23"/>
    </row>
    <row r="4798" spans="1:13" x14ac:dyDescent="0.25">
      <c r="A4798" s="24" t="s">
        <v>24</v>
      </c>
      <c r="B4798" s="25"/>
      <c r="C4798" s="25"/>
      <c r="D4798" s="25"/>
      <c r="E4798" s="25"/>
      <c r="F4798" s="26"/>
      <c r="G4798" s="25"/>
      <c r="H4798" s="27"/>
      <c r="J4798" s="13"/>
      <c r="L4798" s="13"/>
      <c r="M4798" s="23"/>
    </row>
    <row r="4799" spans="1:13" x14ac:dyDescent="0.25">
      <c r="A4799" s="24" t="s">
        <v>25</v>
      </c>
      <c r="B4799" s="25"/>
      <c r="C4799" s="25"/>
      <c r="D4799" s="25"/>
      <c r="E4799" s="25"/>
      <c r="F4799" s="26"/>
      <c r="G4799" s="25"/>
      <c r="H4799" s="27"/>
      <c r="J4799" s="13"/>
      <c r="K4799" s="112">
        <v>4.05</v>
      </c>
      <c r="L4799" s="113"/>
      <c r="M4799" s="23">
        <f>K4799*I4786*12</f>
        <v>13136.579999999998</v>
      </c>
    </row>
    <row r="4800" spans="1:13" x14ac:dyDescent="0.25">
      <c r="A4800" s="24" t="s">
        <v>26</v>
      </c>
      <c r="B4800" s="25"/>
      <c r="C4800" s="25"/>
      <c r="D4800" s="25"/>
      <c r="E4800" s="25"/>
      <c r="F4800" s="26"/>
      <c r="G4800" s="25"/>
      <c r="H4800" s="27"/>
      <c r="J4800" s="13"/>
      <c r="L4800" s="13"/>
      <c r="M4800" s="23"/>
    </row>
    <row r="4801" spans="1:13" x14ac:dyDescent="0.25">
      <c r="A4801" s="28" t="s">
        <v>27</v>
      </c>
      <c r="B4801" s="29"/>
      <c r="C4801" s="29"/>
      <c r="D4801" s="29"/>
      <c r="E4801" s="29"/>
      <c r="F4801" s="29"/>
      <c r="G4801" s="29"/>
      <c r="H4801" s="30"/>
      <c r="I4801" s="18"/>
      <c r="J4801" s="19"/>
      <c r="K4801" s="18"/>
      <c r="L4801" s="19"/>
      <c r="M4801" s="21"/>
    </row>
    <row r="4802" spans="1:13" x14ac:dyDescent="0.25">
      <c r="A4802" s="128" t="s">
        <v>28</v>
      </c>
      <c r="B4802" s="129"/>
      <c r="C4802" s="129"/>
      <c r="D4802" s="129"/>
      <c r="E4802" s="129"/>
      <c r="F4802" s="129"/>
      <c r="G4802" s="129"/>
      <c r="H4802" s="130"/>
      <c r="I4802" s="2" t="s">
        <v>29</v>
      </c>
      <c r="J4802" s="13"/>
      <c r="K4802" s="2"/>
      <c r="L4802" s="13"/>
      <c r="M4802" s="23"/>
    </row>
    <row r="4803" spans="1:13" x14ac:dyDescent="0.25">
      <c r="A4803" s="12"/>
      <c r="B4803" s="2"/>
      <c r="C4803" s="2"/>
      <c r="D4803" s="2"/>
      <c r="E4803" s="2"/>
      <c r="F4803" s="2"/>
      <c r="G4803" s="2"/>
      <c r="H4803" s="13"/>
      <c r="I4803" s="2" t="s">
        <v>30</v>
      </c>
      <c r="J4803" s="13"/>
      <c r="K4803" s="2"/>
      <c r="L4803" s="13"/>
      <c r="M4803" s="23"/>
    </row>
    <row r="4804" spans="1:13" x14ac:dyDescent="0.25">
      <c r="A4804" s="12"/>
      <c r="B4804" s="2"/>
      <c r="C4804" s="2"/>
      <c r="D4804" s="2"/>
      <c r="E4804" s="2"/>
      <c r="F4804" s="2"/>
      <c r="G4804" s="2"/>
      <c r="H4804" s="13"/>
      <c r="I4804" s="2" t="s">
        <v>31</v>
      </c>
      <c r="J4804" s="13"/>
      <c r="K4804" s="108">
        <v>1.1200000000000001</v>
      </c>
      <c r="L4804" s="109"/>
      <c r="M4804" s="23">
        <f>K4804*12*I4786</f>
        <v>3632.8320000000003</v>
      </c>
    </row>
    <row r="4805" spans="1:13" x14ac:dyDescent="0.25">
      <c r="A4805" s="12"/>
      <c r="B4805" s="2"/>
      <c r="C4805" s="2"/>
      <c r="D4805" s="2"/>
      <c r="E4805" s="2"/>
      <c r="F4805" s="2"/>
      <c r="G4805" s="2"/>
      <c r="H4805" s="13"/>
      <c r="I4805" s="2" t="s">
        <v>32</v>
      </c>
      <c r="J4805" s="13"/>
      <c r="K4805" s="2"/>
      <c r="L4805" s="13"/>
      <c r="M4805" s="23"/>
    </row>
    <row r="4806" spans="1:13" x14ac:dyDescent="0.25">
      <c r="A4806" s="17"/>
      <c r="B4806" s="18"/>
      <c r="C4806" s="18"/>
      <c r="D4806" s="18"/>
      <c r="E4806" s="18"/>
      <c r="F4806" s="18"/>
      <c r="G4806" s="18"/>
      <c r="H4806" s="19"/>
      <c r="I4806" s="18" t="s">
        <v>33</v>
      </c>
      <c r="J4806" s="19"/>
      <c r="K4806" s="18"/>
      <c r="L4806" s="19"/>
      <c r="M4806" s="21"/>
    </row>
    <row r="4807" spans="1:13" x14ac:dyDescent="0.25">
      <c r="A4807" s="90" t="s">
        <v>34</v>
      </c>
      <c r="B4807" s="91"/>
      <c r="C4807" s="91"/>
      <c r="D4807" s="91"/>
      <c r="E4807" s="91"/>
      <c r="F4807" s="91"/>
      <c r="G4807" s="91"/>
      <c r="H4807" s="92"/>
      <c r="I4807" s="31" t="s">
        <v>35</v>
      </c>
      <c r="J4807" s="32"/>
      <c r="K4807" s="88">
        <v>0.37</v>
      </c>
      <c r="L4807" s="89"/>
      <c r="M4807" s="33">
        <f>K4807*12*I4786</f>
        <v>1200.1319999999998</v>
      </c>
    </row>
    <row r="4808" spans="1:13" ht="15.75" x14ac:dyDescent="0.25">
      <c r="A4808" s="85" t="s">
        <v>36</v>
      </c>
      <c r="B4808" s="86"/>
      <c r="C4808" s="86"/>
      <c r="D4808" s="86"/>
      <c r="E4808" s="86"/>
      <c r="F4808" s="86"/>
      <c r="G4808" s="86"/>
      <c r="H4808" s="87"/>
      <c r="I4808" s="34"/>
      <c r="J4808" s="32"/>
      <c r="K4808" s="88">
        <f>K4809+K4810+K4812+K4814+K4815</f>
        <v>0.53</v>
      </c>
      <c r="L4808" s="89"/>
      <c r="M4808" s="35">
        <f>M4809+M4810+M4812+M4814+M4815</f>
        <v>1719.1079999999997</v>
      </c>
    </row>
    <row r="4809" spans="1:13" x14ac:dyDescent="0.25">
      <c r="A4809" s="36" t="s">
        <v>37</v>
      </c>
      <c r="B4809" s="37"/>
      <c r="C4809" s="38"/>
      <c r="D4809" s="38"/>
      <c r="E4809" s="38"/>
      <c r="F4809" s="38"/>
      <c r="G4809" s="38"/>
      <c r="H4809" s="13"/>
      <c r="I4809" s="95" t="s">
        <v>38</v>
      </c>
      <c r="J4809" s="96"/>
      <c r="K4809" s="117">
        <v>0.37</v>
      </c>
      <c r="L4809" s="118"/>
      <c r="M4809" s="23">
        <f>K4809*12*I4786</f>
        <v>1200.1319999999998</v>
      </c>
    </row>
    <row r="4810" spans="1:13" x14ac:dyDescent="0.25">
      <c r="A4810" s="36" t="s">
        <v>39</v>
      </c>
      <c r="B4810" s="37"/>
      <c r="C4810" s="38"/>
      <c r="D4810" s="38"/>
      <c r="E4810" s="38"/>
      <c r="F4810" s="38"/>
      <c r="G4810" s="38"/>
      <c r="H4810" s="13"/>
      <c r="I4810" s="95" t="s">
        <v>40</v>
      </c>
      <c r="J4810" s="96"/>
      <c r="K4810" s="97">
        <v>0.06</v>
      </c>
      <c r="L4810" s="98"/>
      <c r="M4810" s="23">
        <f>K4810*12*I4786</f>
        <v>194.61600000000001</v>
      </c>
    </row>
    <row r="4811" spans="1:13" x14ac:dyDescent="0.25">
      <c r="A4811" s="36" t="s">
        <v>41</v>
      </c>
      <c r="B4811" s="37"/>
      <c r="C4811" s="38"/>
      <c r="D4811" s="38"/>
      <c r="E4811" s="38"/>
      <c r="F4811" s="38"/>
      <c r="G4811" s="38"/>
      <c r="H4811" s="13"/>
      <c r="I4811" s="39"/>
      <c r="J4811" s="15"/>
      <c r="K4811" s="40"/>
      <c r="L4811" s="41"/>
      <c r="M4811" s="23"/>
    </row>
    <row r="4812" spans="1:13" x14ac:dyDescent="0.25">
      <c r="A4812" s="36" t="s">
        <v>42</v>
      </c>
      <c r="B4812" s="37"/>
      <c r="C4812" s="38"/>
      <c r="D4812" s="38"/>
      <c r="E4812" s="38"/>
      <c r="F4812" s="38"/>
      <c r="G4812" s="38"/>
      <c r="H4812" s="13"/>
      <c r="I4812" s="95" t="s">
        <v>43</v>
      </c>
      <c r="J4812" s="96"/>
      <c r="K4812" s="97">
        <v>0.04</v>
      </c>
      <c r="L4812" s="98"/>
      <c r="M4812" s="23">
        <f>K4812*12*I4786</f>
        <v>129.744</v>
      </c>
    </row>
    <row r="4813" spans="1:13" x14ac:dyDescent="0.25">
      <c r="A4813" s="36" t="s">
        <v>44</v>
      </c>
      <c r="B4813" s="37"/>
      <c r="C4813" s="38"/>
      <c r="D4813" s="38"/>
      <c r="E4813" s="38"/>
      <c r="F4813" s="38"/>
      <c r="G4813" s="38"/>
      <c r="H4813" s="13"/>
      <c r="I4813" s="39"/>
      <c r="J4813" s="15"/>
      <c r="K4813" s="40"/>
      <c r="L4813" s="41"/>
      <c r="M4813" s="23"/>
    </row>
    <row r="4814" spans="1:13" x14ac:dyDescent="0.25">
      <c r="A4814" s="36" t="s">
        <v>45</v>
      </c>
      <c r="B4814" s="37"/>
      <c r="C4814" s="38"/>
      <c r="D4814" s="38"/>
      <c r="E4814" s="38"/>
      <c r="F4814" s="38"/>
      <c r="G4814" s="38"/>
      <c r="H4814" s="13"/>
      <c r="I4814" s="95" t="s">
        <v>46</v>
      </c>
      <c r="J4814" s="96"/>
      <c r="K4814" s="97">
        <v>0.03</v>
      </c>
      <c r="L4814" s="98"/>
      <c r="M4814" s="23">
        <f>K4814*12*I4786</f>
        <v>97.308000000000007</v>
      </c>
    </row>
    <row r="4815" spans="1:13" x14ac:dyDescent="0.25">
      <c r="A4815" s="42" t="s">
        <v>47</v>
      </c>
      <c r="B4815" s="37"/>
      <c r="C4815" s="38"/>
      <c r="D4815" s="38"/>
      <c r="E4815" s="38"/>
      <c r="F4815" s="38"/>
      <c r="G4815" s="38"/>
      <c r="H4815" s="13"/>
      <c r="I4815" s="95" t="s">
        <v>46</v>
      </c>
      <c r="J4815" s="96"/>
      <c r="K4815" s="99">
        <v>0.03</v>
      </c>
      <c r="L4815" s="100"/>
      <c r="M4815" s="21">
        <f>K4815*12*I4786</f>
        <v>97.308000000000007</v>
      </c>
    </row>
    <row r="4816" spans="1:13" ht="15.75" x14ac:dyDescent="0.25">
      <c r="A4816" s="85" t="s">
        <v>48</v>
      </c>
      <c r="B4816" s="86"/>
      <c r="C4816" s="86"/>
      <c r="D4816" s="86"/>
      <c r="E4816" s="86"/>
      <c r="F4816" s="86"/>
      <c r="G4816" s="86"/>
      <c r="H4816" s="87"/>
      <c r="I4816" s="34" t="s">
        <v>49</v>
      </c>
      <c r="J4816" s="32"/>
      <c r="K4816" s="101">
        <v>0.16</v>
      </c>
      <c r="L4816" s="102"/>
      <c r="M4816" s="35">
        <f>K4816*12*I4786</f>
        <v>518.976</v>
      </c>
    </row>
    <row r="4817" spans="1:13" ht="15.75" x14ac:dyDescent="0.25">
      <c r="A4817" s="103" t="s">
        <v>50</v>
      </c>
      <c r="B4817" s="104"/>
      <c r="C4817" s="104"/>
      <c r="D4817" s="104"/>
      <c r="E4817" s="104"/>
      <c r="F4817" s="104"/>
      <c r="G4817" s="104"/>
      <c r="H4817" s="105"/>
      <c r="J4817" s="13"/>
      <c r="K4817" s="136"/>
      <c r="L4817" s="137"/>
      <c r="M4817" s="23"/>
    </row>
    <row r="4818" spans="1:13" x14ac:dyDescent="0.25">
      <c r="A4818" s="12" t="s">
        <v>51</v>
      </c>
      <c r="D4818" s="5"/>
      <c r="H4818" s="13"/>
      <c r="J4818" s="13"/>
      <c r="K4818" s="43"/>
      <c r="L4818" s="44"/>
      <c r="M4818" s="23"/>
    </row>
    <row r="4819" spans="1:13" x14ac:dyDescent="0.25">
      <c r="A4819" s="12" t="s">
        <v>52</v>
      </c>
      <c r="D4819" s="5"/>
      <c r="H4819" s="13"/>
      <c r="J4819" s="13"/>
      <c r="K4819" s="43"/>
      <c r="L4819" s="44"/>
      <c r="M4819" s="23"/>
    </row>
    <row r="4820" spans="1:13" x14ac:dyDescent="0.25">
      <c r="A4820" s="12" t="s">
        <v>53</v>
      </c>
      <c r="D4820" s="5"/>
      <c r="H4820" s="13"/>
      <c r="J4820" s="13"/>
      <c r="K4820" s="43"/>
      <c r="L4820" s="44"/>
      <c r="M4820" s="23"/>
    </row>
    <row r="4821" spans="1:13" x14ac:dyDescent="0.25">
      <c r="A4821" s="12" t="s">
        <v>54</v>
      </c>
      <c r="D4821" s="5"/>
      <c r="F4821" s="45"/>
      <c r="H4821" s="13"/>
      <c r="J4821" s="13"/>
      <c r="K4821" s="43"/>
      <c r="L4821" s="44"/>
      <c r="M4821" s="23"/>
    </row>
    <row r="4822" spans="1:13" x14ac:dyDescent="0.25">
      <c r="A4822" s="12" t="s">
        <v>55</v>
      </c>
      <c r="H4822" s="13"/>
      <c r="J4822" s="13"/>
      <c r="K4822" s="108">
        <f>2.51+3</f>
        <v>5.51</v>
      </c>
      <c r="L4822" s="109"/>
      <c r="M4822" s="46">
        <f>K4822*12*I4786</f>
        <v>17872.236000000001</v>
      </c>
    </row>
    <row r="4823" spans="1:13" x14ac:dyDescent="0.25">
      <c r="A4823" s="12" t="s">
        <v>56</v>
      </c>
      <c r="H4823" s="13"/>
      <c r="J4823" s="13"/>
      <c r="L4823" s="13"/>
      <c r="M4823" s="23"/>
    </row>
    <row r="4824" spans="1:13" x14ac:dyDescent="0.25">
      <c r="A4824" s="12" t="s">
        <v>57</v>
      </c>
      <c r="H4824" s="13"/>
      <c r="J4824" s="13"/>
      <c r="L4824" s="13"/>
      <c r="M4824" s="23"/>
    </row>
    <row r="4825" spans="1:13" x14ac:dyDescent="0.25">
      <c r="A4825" s="17" t="s">
        <v>58</v>
      </c>
      <c r="B4825" s="18"/>
      <c r="C4825" s="18"/>
      <c r="D4825" s="18"/>
      <c r="E4825" s="18"/>
      <c r="F4825" s="18"/>
      <c r="G4825" s="18"/>
      <c r="H4825" s="19"/>
      <c r="I4825" s="18"/>
      <c r="J4825" s="19"/>
      <c r="K4825" s="18"/>
      <c r="L4825" s="19"/>
      <c r="M4825" s="21"/>
    </row>
    <row r="4826" spans="1:13" x14ac:dyDescent="0.25">
      <c r="A4826" s="90" t="s">
        <v>59</v>
      </c>
      <c r="B4826" s="91"/>
      <c r="C4826" s="91"/>
      <c r="D4826" s="91"/>
      <c r="E4826" s="91"/>
      <c r="F4826" s="91"/>
      <c r="G4826" s="91"/>
      <c r="H4826" s="92"/>
      <c r="J4826" s="47"/>
      <c r="K4826" s="88">
        <f>K4792+K4799+K4804+K4807+K4816+K4808+K4822</f>
        <v>16.670000000000002</v>
      </c>
      <c r="L4826" s="89"/>
      <c r="M4826" s="21">
        <f>M4786+M4804+M4807+M4808+M4816+M4822</f>
        <v>54070.812000000005</v>
      </c>
    </row>
    <row r="4827" spans="1:13" x14ac:dyDescent="0.25">
      <c r="A4827" s="90" t="s">
        <v>60</v>
      </c>
      <c r="B4827" s="91"/>
      <c r="C4827" s="91"/>
      <c r="D4827" s="91"/>
      <c r="E4827" s="91"/>
      <c r="F4827" s="91"/>
      <c r="G4827" s="91"/>
      <c r="H4827" s="92"/>
      <c r="I4827" s="34"/>
      <c r="J4827" s="48"/>
      <c r="K4827" s="110">
        <v>14.86</v>
      </c>
      <c r="L4827" s="111"/>
      <c r="M4827" s="21">
        <f>K4827*12*I4786</f>
        <v>48199.896000000001</v>
      </c>
    </row>
    <row r="4828" spans="1:13" ht="15.75" x14ac:dyDescent="0.25">
      <c r="A4828" s="85" t="s">
        <v>61</v>
      </c>
      <c r="B4828" s="86"/>
      <c r="C4828" s="86"/>
      <c r="D4828" s="86"/>
      <c r="E4828" s="86"/>
      <c r="F4828" s="86"/>
      <c r="G4828" s="86"/>
      <c r="H4828" s="87"/>
      <c r="I4828" s="34"/>
      <c r="J4828" s="32"/>
      <c r="K4828" s="88">
        <v>3.45</v>
      </c>
      <c r="L4828" s="89"/>
      <c r="M4828" s="21">
        <f>K4828*12*I4786</f>
        <v>11190.420000000002</v>
      </c>
    </row>
    <row r="4829" spans="1:13" ht="15.75" x14ac:dyDescent="0.25">
      <c r="A4829" s="85" t="s">
        <v>62</v>
      </c>
      <c r="B4829" s="86"/>
      <c r="C4829" s="86"/>
      <c r="D4829" s="86"/>
      <c r="E4829" s="86"/>
      <c r="F4829" s="86"/>
      <c r="G4829" s="86"/>
      <c r="H4829" s="87"/>
      <c r="I4829" s="34"/>
      <c r="J4829" s="32"/>
      <c r="K4829" s="88">
        <v>0.81</v>
      </c>
      <c r="L4829" s="89"/>
      <c r="M4829" s="21">
        <f>K4829*12*I4786</f>
        <v>2627.3160000000003</v>
      </c>
    </row>
    <row r="4830" spans="1:13" x14ac:dyDescent="0.25">
      <c r="A4830" s="90" t="s">
        <v>92</v>
      </c>
      <c r="B4830" s="91"/>
      <c r="C4830" s="91"/>
      <c r="D4830" s="91"/>
      <c r="E4830" s="91"/>
      <c r="F4830" s="91"/>
      <c r="G4830" s="91"/>
      <c r="H4830" s="92"/>
      <c r="I4830" s="34"/>
      <c r="J4830" s="32"/>
      <c r="K4830" s="93">
        <v>1.32</v>
      </c>
      <c r="L4830" s="94"/>
      <c r="M4830" s="21">
        <f>K4830*12*I4786</f>
        <v>4281.5520000000006</v>
      </c>
    </row>
    <row r="4831" spans="1:13" ht="15.75" x14ac:dyDescent="0.25">
      <c r="A4831" s="49" t="s">
        <v>107</v>
      </c>
      <c r="B4831" s="50"/>
      <c r="C4831" s="50"/>
      <c r="D4831" s="50"/>
      <c r="E4831" s="50"/>
      <c r="F4831" s="50"/>
      <c r="G4831" s="50"/>
      <c r="H4831" s="51"/>
      <c r="I4831" s="34"/>
      <c r="J4831" s="32"/>
      <c r="K4831" s="88">
        <v>0</v>
      </c>
      <c r="L4831" s="89"/>
      <c r="M4831" s="21">
        <f>K4831*12*I4773</f>
        <v>0</v>
      </c>
    </row>
    <row r="4832" spans="1:13" ht="15.75" x14ac:dyDescent="0.25">
      <c r="A4832" s="49" t="s">
        <v>63</v>
      </c>
      <c r="B4832" s="50"/>
      <c r="C4832" s="50"/>
      <c r="D4832" s="50"/>
      <c r="E4832" s="50"/>
      <c r="F4832" s="50"/>
      <c r="G4832" s="50"/>
      <c r="H4832" s="51"/>
      <c r="I4832" s="34"/>
      <c r="J4832" s="32"/>
      <c r="K4832" s="88">
        <v>0.06</v>
      </c>
      <c r="L4832" s="89"/>
      <c r="M4832" s="21">
        <f>K4832*12*I4786</f>
        <v>194.61600000000001</v>
      </c>
    </row>
    <row r="4833" spans="1:13" ht="15.75" x14ac:dyDescent="0.25">
      <c r="A4833" s="49" t="s">
        <v>64</v>
      </c>
      <c r="B4833" s="50"/>
      <c r="C4833" s="50"/>
      <c r="D4833" s="50"/>
      <c r="E4833" s="50"/>
      <c r="F4833" s="50"/>
      <c r="G4833" s="50"/>
      <c r="H4833" s="51"/>
      <c r="I4833" s="34"/>
      <c r="J4833" s="32"/>
      <c r="K4833" s="88">
        <v>0.86</v>
      </c>
      <c r="L4833" s="89"/>
      <c r="M4833" s="21">
        <f>K4833*12*I4786</f>
        <v>2789.4960000000001</v>
      </c>
    </row>
    <row r="4834" spans="1:13" x14ac:dyDescent="0.25">
      <c r="A4834" s="90" t="s">
        <v>65</v>
      </c>
      <c r="B4834" s="91"/>
      <c r="C4834" s="91"/>
      <c r="D4834" s="91"/>
      <c r="E4834" s="91"/>
      <c r="F4834" s="91"/>
      <c r="G4834" s="91"/>
      <c r="H4834" s="92"/>
      <c r="I4834" s="34"/>
      <c r="J4834" s="48"/>
      <c r="K4834" s="88">
        <f>K4826+K4828+K4829+K4830+K4827+K4831+K4832+K4833</f>
        <v>38.03</v>
      </c>
      <c r="L4834" s="89"/>
      <c r="M4834" s="21">
        <f>M4826+M4827+M4828+M4829+M4830+M4831+M4832+M4833</f>
        <v>123354.10800000001</v>
      </c>
    </row>
    <row r="4835" spans="1:13" x14ac:dyDescent="0.25">
      <c r="M4835" s="5"/>
    </row>
    <row r="4836" spans="1:13" x14ac:dyDescent="0.25">
      <c r="A4836" s="119" t="s">
        <v>0</v>
      </c>
      <c r="B4836" s="119"/>
      <c r="C4836" s="119"/>
      <c r="D4836" s="119"/>
      <c r="E4836" s="119"/>
      <c r="F4836" s="119"/>
      <c r="G4836" s="119"/>
      <c r="H4836" s="119"/>
      <c r="I4836" s="119"/>
      <c r="J4836" s="119"/>
      <c r="K4836" s="119"/>
      <c r="L4836" s="119"/>
      <c r="M4836" s="5"/>
    </row>
    <row r="4837" spans="1:13" x14ac:dyDescent="0.25">
      <c r="A4837" s="120" t="s">
        <v>1</v>
      </c>
      <c r="B4837" s="120"/>
      <c r="C4837" s="120"/>
      <c r="D4837" s="120"/>
      <c r="E4837" s="120"/>
      <c r="F4837" s="120"/>
      <c r="G4837" s="120"/>
      <c r="H4837" s="120"/>
      <c r="I4837" s="120"/>
      <c r="J4837" s="120"/>
      <c r="K4837" s="120"/>
      <c r="L4837" s="120"/>
      <c r="M4837" s="120"/>
    </row>
    <row r="4838" spans="1:13" x14ac:dyDescent="0.25">
      <c r="A4838" s="121" t="s">
        <v>195</v>
      </c>
      <c r="B4838" s="121"/>
      <c r="C4838" s="121"/>
      <c r="D4838" s="121"/>
      <c r="E4838" s="121"/>
      <c r="F4838" s="121"/>
      <c r="G4838" s="121"/>
      <c r="H4838" s="121"/>
      <c r="I4838" s="121"/>
      <c r="J4838" s="121"/>
      <c r="K4838" s="121"/>
      <c r="L4838" s="121"/>
      <c r="M4838" s="121"/>
    </row>
    <row r="4839" spans="1:13" x14ac:dyDescent="0.25">
      <c r="A4839" s="6"/>
      <c r="B4839" s="7"/>
      <c r="C4839" s="7" t="s">
        <v>3</v>
      </c>
      <c r="D4839" s="7"/>
      <c r="E4839" s="7"/>
      <c r="F4839" s="7"/>
      <c r="G4839" s="7"/>
      <c r="H4839" s="8"/>
      <c r="I4839" s="7" t="s">
        <v>4</v>
      </c>
      <c r="J4839" s="8"/>
      <c r="K4839" s="9" t="s">
        <v>5</v>
      </c>
      <c r="L4839" s="10"/>
      <c r="M4839" s="11"/>
    </row>
    <row r="4840" spans="1:13" x14ac:dyDescent="0.25">
      <c r="A4840" s="12"/>
      <c r="B4840" s="2"/>
      <c r="C4840" s="2"/>
      <c r="D4840" s="2"/>
      <c r="E4840" s="2"/>
      <c r="F4840" s="2"/>
      <c r="G4840" s="2"/>
      <c r="H4840" s="13"/>
      <c r="I4840" s="2"/>
      <c r="J4840" s="13"/>
      <c r="K4840" s="14" t="s">
        <v>7</v>
      </c>
      <c r="L4840" s="15"/>
      <c r="M4840" s="16" t="s">
        <v>8</v>
      </c>
    </row>
    <row r="4841" spans="1:13" x14ac:dyDescent="0.25">
      <c r="A4841" s="17"/>
      <c r="B4841" s="18"/>
      <c r="C4841" s="18"/>
      <c r="D4841" s="18"/>
      <c r="E4841" s="18"/>
      <c r="F4841" s="18"/>
      <c r="G4841" s="18"/>
      <c r="H4841" s="19"/>
      <c r="I4841" s="122" t="s">
        <v>9</v>
      </c>
      <c r="J4841" s="123"/>
      <c r="K4841" s="18" t="s">
        <v>10</v>
      </c>
      <c r="L4841" s="19"/>
      <c r="M4841" s="20" t="s">
        <v>11</v>
      </c>
    </row>
    <row r="4842" spans="1:13" x14ac:dyDescent="0.25">
      <c r="A4842" s="90" t="s">
        <v>12</v>
      </c>
      <c r="B4842" s="91"/>
      <c r="C4842" s="91"/>
      <c r="D4842" s="91"/>
      <c r="E4842" s="91"/>
      <c r="F4842" s="91"/>
      <c r="G4842" s="91"/>
      <c r="H4842" s="92"/>
      <c r="I4842" s="124">
        <v>1511.8</v>
      </c>
      <c r="J4842" s="125"/>
      <c r="K4842" s="126">
        <f>K4848+K4855</f>
        <v>8.98</v>
      </c>
      <c r="L4842" s="145"/>
      <c r="M4842" s="21">
        <f>M4848+M4855</f>
        <v>162911.56799999997</v>
      </c>
    </row>
    <row r="4843" spans="1:13" x14ac:dyDescent="0.25">
      <c r="A4843" s="22" t="s">
        <v>13</v>
      </c>
      <c r="F4843" s="2"/>
      <c r="H4843" s="13"/>
      <c r="J4843" s="13"/>
      <c r="L4843" s="13"/>
      <c r="M4843" s="23"/>
    </row>
    <row r="4844" spans="1:13" x14ac:dyDescent="0.25">
      <c r="A4844" s="22" t="s">
        <v>14</v>
      </c>
      <c r="F4844" s="2"/>
      <c r="H4844" s="13"/>
      <c r="J4844" s="13"/>
      <c r="L4844" s="13"/>
      <c r="M4844" s="23"/>
    </row>
    <row r="4845" spans="1:13" x14ac:dyDescent="0.25">
      <c r="A4845" s="24" t="s">
        <v>15</v>
      </c>
      <c r="B4845" s="25"/>
      <c r="C4845" s="25"/>
      <c r="D4845" s="25"/>
      <c r="E4845" s="25"/>
      <c r="F4845" s="26"/>
      <c r="G4845" s="25"/>
      <c r="H4845" s="27"/>
      <c r="J4845" s="13"/>
      <c r="L4845" s="13"/>
      <c r="M4845" s="23"/>
    </row>
    <row r="4846" spans="1:13" x14ac:dyDescent="0.25">
      <c r="A4846" s="24" t="s">
        <v>16</v>
      </c>
      <c r="B4846" s="25"/>
      <c r="C4846" s="25"/>
      <c r="D4846" s="25"/>
      <c r="E4846" s="25"/>
      <c r="F4846" s="26"/>
      <c r="G4846" s="25"/>
      <c r="H4846" s="27"/>
      <c r="J4846" s="13"/>
      <c r="L4846" s="13"/>
      <c r="M4846" s="23"/>
    </row>
    <row r="4847" spans="1:13" x14ac:dyDescent="0.25">
      <c r="A4847" s="24" t="s">
        <v>17</v>
      </c>
      <c r="B4847" s="25"/>
      <c r="C4847" s="25"/>
      <c r="D4847" s="25"/>
      <c r="E4847" s="25"/>
      <c r="F4847" s="26"/>
      <c r="G4847" s="25"/>
      <c r="H4847" s="27"/>
      <c r="J4847" s="13"/>
      <c r="L4847" s="13"/>
      <c r="M4847" s="23"/>
    </row>
    <row r="4848" spans="1:13" x14ac:dyDescent="0.25">
      <c r="A4848" s="24" t="s">
        <v>18</v>
      </c>
      <c r="B4848" s="25"/>
      <c r="C4848" s="25"/>
      <c r="D4848" s="25"/>
      <c r="E4848" s="25"/>
      <c r="F4848" s="26"/>
      <c r="G4848" s="25"/>
      <c r="H4848" s="27"/>
      <c r="J4848" s="13"/>
      <c r="K4848" s="112">
        <v>4.93</v>
      </c>
      <c r="L4848" s="113"/>
      <c r="M4848" s="23">
        <f>K4848*I4842*12</f>
        <v>89438.087999999989</v>
      </c>
    </row>
    <row r="4849" spans="1:13" x14ac:dyDescent="0.25">
      <c r="A4849" s="24" t="s">
        <v>19</v>
      </c>
      <c r="B4849" s="25"/>
      <c r="C4849" s="25"/>
      <c r="D4849" s="25"/>
      <c r="E4849" s="25"/>
      <c r="F4849" s="26"/>
      <c r="G4849" s="25"/>
      <c r="H4849" s="27"/>
      <c r="J4849" s="13"/>
      <c r="L4849" s="13"/>
      <c r="M4849" s="23"/>
    </row>
    <row r="4850" spans="1:13" x14ac:dyDescent="0.25">
      <c r="A4850" s="24" t="s">
        <v>20</v>
      </c>
      <c r="B4850" s="25"/>
      <c r="C4850" s="25"/>
      <c r="D4850" s="25"/>
      <c r="E4850" s="25"/>
      <c r="F4850" s="26"/>
      <c r="G4850" s="25"/>
      <c r="H4850" s="27"/>
      <c r="J4850" s="13"/>
      <c r="L4850" s="13"/>
      <c r="M4850" s="23"/>
    </row>
    <row r="4851" spans="1:13" x14ac:dyDescent="0.25">
      <c r="A4851" s="24" t="s">
        <v>21</v>
      </c>
      <c r="B4851" s="25"/>
      <c r="C4851" s="25"/>
      <c r="D4851" s="25"/>
      <c r="E4851" s="25"/>
      <c r="F4851" s="26"/>
      <c r="G4851" s="25"/>
      <c r="H4851" s="27"/>
      <c r="J4851" s="13"/>
      <c r="L4851" s="13"/>
      <c r="M4851" s="23"/>
    </row>
    <row r="4852" spans="1:13" x14ac:dyDescent="0.25">
      <c r="A4852" s="22" t="s">
        <v>22</v>
      </c>
      <c r="B4852" s="25"/>
      <c r="C4852" s="25"/>
      <c r="D4852" s="25"/>
      <c r="E4852" s="25"/>
      <c r="F4852" s="26"/>
      <c r="G4852" s="25"/>
      <c r="H4852" s="27"/>
      <c r="J4852" s="13"/>
      <c r="L4852" s="13"/>
      <c r="M4852" s="23"/>
    </row>
    <row r="4853" spans="1:13" x14ac:dyDescent="0.25">
      <c r="A4853" s="24" t="s">
        <v>23</v>
      </c>
      <c r="B4853" s="25"/>
      <c r="C4853" s="25"/>
      <c r="D4853" s="25"/>
      <c r="E4853" s="25"/>
      <c r="F4853" s="26"/>
      <c r="G4853" s="25"/>
      <c r="H4853" s="27"/>
      <c r="J4853" s="13"/>
      <c r="L4853" s="13"/>
      <c r="M4853" s="23"/>
    </row>
    <row r="4854" spans="1:13" x14ac:dyDescent="0.25">
      <c r="A4854" s="24" t="s">
        <v>24</v>
      </c>
      <c r="B4854" s="25"/>
      <c r="C4854" s="25"/>
      <c r="D4854" s="25"/>
      <c r="E4854" s="25"/>
      <c r="F4854" s="26"/>
      <c r="G4854" s="25"/>
      <c r="H4854" s="27"/>
      <c r="J4854" s="13"/>
      <c r="L4854" s="13"/>
      <c r="M4854" s="23"/>
    </row>
    <row r="4855" spans="1:13" x14ac:dyDescent="0.25">
      <c r="A4855" s="24" t="s">
        <v>25</v>
      </c>
      <c r="B4855" s="25"/>
      <c r="C4855" s="25"/>
      <c r="D4855" s="25"/>
      <c r="E4855" s="25"/>
      <c r="F4855" s="26"/>
      <c r="G4855" s="25"/>
      <c r="H4855" s="27"/>
      <c r="J4855" s="13"/>
      <c r="K4855" s="112">
        <v>4.05</v>
      </c>
      <c r="L4855" s="113"/>
      <c r="M4855" s="23">
        <f>K4855*I4842*12</f>
        <v>73473.48</v>
      </c>
    </row>
    <row r="4856" spans="1:13" x14ac:dyDescent="0.25">
      <c r="A4856" s="24" t="s">
        <v>26</v>
      </c>
      <c r="B4856" s="25"/>
      <c r="C4856" s="25"/>
      <c r="D4856" s="25"/>
      <c r="E4856" s="25"/>
      <c r="F4856" s="26"/>
      <c r="G4856" s="25"/>
      <c r="H4856" s="27"/>
      <c r="J4856" s="13"/>
      <c r="L4856" s="13"/>
      <c r="M4856" s="23"/>
    </row>
    <row r="4857" spans="1:13" x14ac:dyDescent="0.25">
      <c r="A4857" s="28" t="s">
        <v>27</v>
      </c>
      <c r="B4857" s="29"/>
      <c r="C4857" s="29"/>
      <c r="D4857" s="29"/>
      <c r="E4857" s="29"/>
      <c r="F4857" s="29"/>
      <c r="G4857" s="29"/>
      <c r="H4857" s="30"/>
      <c r="I4857" s="18"/>
      <c r="J4857" s="19"/>
      <c r="K4857" s="18"/>
      <c r="L4857" s="19"/>
      <c r="M4857" s="21"/>
    </row>
    <row r="4858" spans="1:13" x14ac:dyDescent="0.25">
      <c r="A4858" s="128" t="s">
        <v>28</v>
      </c>
      <c r="B4858" s="129"/>
      <c r="C4858" s="129"/>
      <c r="D4858" s="129"/>
      <c r="E4858" s="129"/>
      <c r="F4858" s="129"/>
      <c r="G4858" s="129"/>
      <c r="H4858" s="130"/>
      <c r="I4858" s="2" t="s">
        <v>29</v>
      </c>
      <c r="J4858" s="13"/>
      <c r="K4858" s="2"/>
      <c r="L4858" s="13"/>
      <c r="M4858" s="23"/>
    </row>
    <row r="4859" spans="1:13" x14ac:dyDescent="0.25">
      <c r="A4859" s="12"/>
      <c r="B4859" s="2"/>
      <c r="C4859" s="2"/>
      <c r="D4859" s="2"/>
      <c r="E4859" s="2"/>
      <c r="F4859" s="2"/>
      <c r="G4859" s="2"/>
      <c r="H4859" s="13"/>
      <c r="I4859" s="2" t="s">
        <v>30</v>
      </c>
      <c r="J4859" s="13"/>
      <c r="K4859" s="2"/>
      <c r="L4859" s="13"/>
      <c r="M4859" s="23"/>
    </row>
    <row r="4860" spans="1:13" x14ac:dyDescent="0.25">
      <c r="A4860" s="12"/>
      <c r="B4860" s="2"/>
      <c r="C4860" s="2"/>
      <c r="D4860" s="2"/>
      <c r="E4860" s="2"/>
      <c r="F4860" s="2"/>
      <c r="G4860" s="2"/>
      <c r="H4860" s="13"/>
      <c r="I4860" s="2" t="s">
        <v>31</v>
      </c>
      <c r="J4860" s="13"/>
      <c r="K4860" s="108">
        <v>1.1200000000000001</v>
      </c>
      <c r="L4860" s="109"/>
      <c r="M4860" s="23">
        <f>K4860*12*I4842</f>
        <v>20318.592000000001</v>
      </c>
    </row>
    <row r="4861" spans="1:13" x14ac:dyDescent="0.25">
      <c r="A4861" s="12"/>
      <c r="B4861" s="2"/>
      <c r="C4861" s="2"/>
      <c r="D4861" s="2"/>
      <c r="E4861" s="2"/>
      <c r="F4861" s="2"/>
      <c r="G4861" s="2"/>
      <c r="H4861" s="13"/>
      <c r="I4861" s="2" t="s">
        <v>32</v>
      </c>
      <c r="J4861" s="13"/>
      <c r="K4861" s="2"/>
      <c r="L4861" s="13"/>
      <c r="M4861" s="23"/>
    </row>
    <row r="4862" spans="1:13" x14ac:dyDescent="0.25">
      <c r="A4862" s="17"/>
      <c r="B4862" s="18"/>
      <c r="C4862" s="18"/>
      <c r="D4862" s="18"/>
      <c r="E4862" s="18"/>
      <c r="F4862" s="18"/>
      <c r="G4862" s="18"/>
      <c r="H4862" s="19"/>
      <c r="I4862" s="18" t="s">
        <v>33</v>
      </c>
      <c r="J4862" s="19"/>
      <c r="K4862" s="18"/>
      <c r="L4862" s="19"/>
      <c r="M4862" s="21"/>
    </row>
    <row r="4863" spans="1:13" x14ac:dyDescent="0.25">
      <c r="A4863" s="90" t="s">
        <v>34</v>
      </c>
      <c r="B4863" s="91"/>
      <c r="C4863" s="91"/>
      <c r="D4863" s="91"/>
      <c r="E4863" s="91"/>
      <c r="F4863" s="91"/>
      <c r="G4863" s="91"/>
      <c r="H4863" s="92"/>
      <c r="I4863" s="31" t="s">
        <v>35</v>
      </c>
      <c r="J4863" s="32"/>
      <c r="K4863" s="88">
        <v>0.37</v>
      </c>
      <c r="L4863" s="89"/>
      <c r="M4863" s="33">
        <f>K4863*12*I4842</f>
        <v>6712.3919999999989</v>
      </c>
    </row>
    <row r="4864" spans="1:13" x14ac:dyDescent="0.25">
      <c r="A4864" s="131" t="s">
        <v>74</v>
      </c>
      <c r="B4864" s="132"/>
      <c r="C4864" s="132"/>
      <c r="D4864" s="132"/>
      <c r="E4864" s="132"/>
      <c r="F4864" s="132"/>
      <c r="G4864" s="132"/>
      <c r="H4864" s="133"/>
      <c r="I4864" s="52"/>
      <c r="J4864" s="13"/>
      <c r="K4864" s="149">
        <f>K4865+K4873</f>
        <v>1.8900000000000001</v>
      </c>
      <c r="L4864" s="150"/>
      <c r="M4864" s="53">
        <f>M4865+M4873</f>
        <v>34287.623999999996</v>
      </c>
    </row>
    <row r="4865" spans="1:13" x14ac:dyDescent="0.25">
      <c r="A4865" s="114" t="s">
        <v>75</v>
      </c>
      <c r="B4865" s="115"/>
      <c r="C4865" s="115"/>
      <c r="D4865" s="115"/>
      <c r="E4865" s="115"/>
      <c r="F4865" s="115"/>
      <c r="G4865" s="115"/>
      <c r="H4865" s="116"/>
      <c r="J4865" s="13"/>
      <c r="K4865" s="108">
        <f>K4866+K4867+K4868+K4870+K4872</f>
        <v>1.1100000000000001</v>
      </c>
      <c r="L4865" s="109"/>
      <c r="M4865" s="46">
        <f>M4866+M4867+M4868+M4870+M4872</f>
        <v>20137.175999999999</v>
      </c>
    </row>
    <row r="4866" spans="1:13" x14ac:dyDescent="0.25">
      <c r="A4866" s="12" t="s">
        <v>76</v>
      </c>
      <c r="H4866" s="13"/>
      <c r="I4866" t="s">
        <v>77</v>
      </c>
      <c r="J4866" s="13"/>
      <c r="K4866" s="112">
        <v>0.39</v>
      </c>
      <c r="L4866" s="113"/>
      <c r="M4866" s="23">
        <f>K4866*12*I4842</f>
        <v>7075.2239999999993</v>
      </c>
    </row>
    <row r="4867" spans="1:13" x14ac:dyDescent="0.25">
      <c r="A4867" s="12" t="s">
        <v>78</v>
      </c>
      <c r="H4867" s="13"/>
      <c r="I4867" t="s">
        <v>79</v>
      </c>
      <c r="J4867" s="13"/>
      <c r="K4867" s="112">
        <v>0.18</v>
      </c>
      <c r="L4867" s="113"/>
      <c r="M4867" s="23">
        <f>K4867*12*I4842</f>
        <v>3265.4880000000003</v>
      </c>
    </row>
    <row r="4868" spans="1:13" x14ac:dyDescent="0.25">
      <c r="A4868" s="12" t="s">
        <v>80</v>
      </c>
      <c r="H4868" s="13"/>
      <c r="I4868" t="s">
        <v>81</v>
      </c>
      <c r="J4868" s="13"/>
      <c r="K4868" s="112">
        <v>0.08</v>
      </c>
      <c r="L4868" s="113"/>
      <c r="M4868" s="23">
        <f>K4868*12*I4842</f>
        <v>1451.328</v>
      </c>
    </row>
    <row r="4869" spans="1:13" x14ac:dyDescent="0.25">
      <c r="A4869" s="12" t="s">
        <v>82</v>
      </c>
      <c r="H4869" s="13"/>
      <c r="J4869" s="13"/>
      <c r="L4869" s="13"/>
      <c r="M4869" s="23"/>
    </row>
    <row r="4870" spans="1:13" x14ac:dyDescent="0.25">
      <c r="A4870" s="12" t="s">
        <v>97</v>
      </c>
      <c r="H4870" s="13"/>
      <c r="I4870" t="s">
        <v>98</v>
      </c>
      <c r="J4870" s="13"/>
      <c r="K4870" s="112">
        <v>0.42</v>
      </c>
      <c r="L4870" s="113"/>
      <c r="M4870" s="23">
        <f>K4870*12*I4842</f>
        <v>7619.4719999999998</v>
      </c>
    </row>
    <row r="4871" spans="1:13" x14ac:dyDescent="0.25">
      <c r="A4871" s="12" t="s">
        <v>99</v>
      </c>
      <c r="H4871" s="13"/>
      <c r="I4871" t="s">
        <v>100</v>
      </c>
      <c r="J4871" s="13"/>
      <c r="L4871" s="13"/>
      <c r="M4871" s="23"/>
    </row>
    <row r="4872" spans="1:13" x14ac:dyDescent="0.25">
      <c r="A4872" s="12" t="s">
        <v>101</v>
      </c>
      <c r="H4872" s="13"/>
      <c r="I4872" t="s">
        <v>84</v>
      </c>
      <c r="J4872" s="13"/>
      <c r="K4872" s="112">
        <v>0.04</v>
      </c>
      <c r="L4872" s="113"/>
      <c r="M4872" s="23">
        <f>K4872*12*I4842</f>
        <v>725.66399999999999</v>
      </c>
    </row>
    <row r="4873" spans="1:13" x14ac:dyDescent="0.25">
      <c r="A4873" s="114" t="s">
        <v>85</v>
      </c>
      <c r="B4873" s="115"/>
      <c r="C4873" s="115"/>
      <c r="D4873" s="115"/>
      <c r="E4873" s="115"/>
      <c r="F4873" s="115"/>
      <c r="G4873" s="115"/>
      <c r="H4873" s="116"/>
      <c r="J4873" s="13"/>
      <c r="K4873" s="108">
        <f>K4874+K4875+K4876+K4877</f>
        <v>0.78</v>
      </c>
      <c r="L4873" s="109"/>
      <c r="M4873" s="46">
        <f>M4874+M4875+M4876+M4877</f>
        <v>14150.448</v>
      </c>
    </row>
    <row r="4874" spans="1:13" x14ac:dyDescent="0.25">
      <c r="A4874" s="12" t="s">
        <v>102</v>
      </c>
      <c r="H4874" s="13"/>
      <c r="I4874" t="s">
        <v>81</v>
      </c>
      <c r="J4874" s="13"/>
      <c r="K4874" s="112">
        <v>0.22</v>
      </c>
      <c r="L4874" s="113"/>
      <c r="M4874" s="23">
        <f>K4874*12*I4842</f>
        <v>3991.152</v>
      </c>
    </row>
    <row r="4875" spans="1:13" x14ac:dyDescent="0.25">
      <c r="A4875" s="12" t="s">
        <v>103</v>
      </c>
      <c r="H4875" s="13"/>
      <c r="I4875" t="s">
        <v>104</v>
      </c>
      <c r="J4875" s="13"/>
      <c r="K4875" s="112">
        <v>0.06</v>
      </c>
      <c r="L4875" s="113"/>
      <c r="M4875" s="23">
        <f>K4875*12*I4842</f>
        <v>1088.4959999999999</v>
      </c>
    </row>
    <row r="4876" spans="1:13" x14ac:dyDescent="0.25">
      <c r="A4876" s="12" t="s">
        <v>105</v>
      </c>
      <c r="H4876" s="13"/>
      <c r="I4876" t="s">
        <v>77</v>
      </c>
      <c r="J4876" s="13"/>
      <c r="K4876" s="112">
        <v>0.46</v>
      </c>
      <c r="L4876" s="113"/>
      <c r="M4876" s="23">
        <f>K4876*12*I4842</f>
        <v>8345.1360000000004</v>
      </c>
    </row>
    <row r="4877" spans="1:13" x14ac:dyDescent="0.25">
      <c r="A4877" s="12" t="s">
        <v>106</v>
      </c>
      <c r="H4877" s="13"/>
      <c r="I4877" t="s">
        <v>81</v>
      </c>
      <c r="J4877" s="13"/>
      <c r="K4877" s="138">
        <v>0.04</v>
      </c>
      <c r="L4877" s="139"/>
      <c r="M4877" s="21">
        <f>K4877*12*I4842</f>
        <v>725.66399999999999</v>
      </c>
    </row>
    <row r="4878" spans="1:13" ht="15.75" x14ac:dyDescent="0.25">
      <c r="A4878" s="85" t="s">
        <v>36</v>
      </c>
      <c r="B4878" s="86"/>
      <c r="C4878" s="86"/>
      <c r="D4878" s="86"/>
      <c r="E4878" s="86"/>
      <c r="F4878" s="86"/>
      <c r="G4878" s="86"/>
      <c r="H4878" s="87"/>
      <c r="I4878" s="34"/>
      <c r="J4878" s="32"/>
      <c r="K4878" s="88">
        <f>K4879+K4880+K4882+K4884+K4885</f>
        <v>0.53</v>
      </c>
      <c r="L4878" s="89"/>
      <c r="M4878" s="35">
        <f>M4879+M4880+M4882+M4884+M4885</f>
        <v>9615.0479999999989</v>
      </c>
    </row>
    <row r="4879" spans="1:13" x14ac:dyDescent="0.25">
      <c r="A4879" s="36" t="s">
        <v>37</v>
      </c>
      <c r="B4879" s="37"/>
      <c r="C4879" s="38"/>
      <c r="D4879" s="38"/>
      <c r="E4879" s="38"/>
      <c r="F4879" s="38"/>
      <c r="G4879" s="38"/>
      <c r="H4879" s="13"/>
      <c r="I4879" s="95" t="s">
        <v>38</v>
      </c>
      <c r="J4879" s="96"/>
      <c r="K4879" s="117">
        <v>0.37</v>
      </c>
      <c r="L4879" s="118"/>
      <c r="M4879" s="23">
        <f>K4879*12*I4842</f>
        <v>6712.3919999999989</v>
      </c>
    </row>
    <row r="4880" spans="1:13" x14ac:dyDescent="0.25">
      <c r="A4880" s="36" t="s">
        <v>39</v>
      </c>
      <c r="B4880" s="37"/>
      <c r="C4880" s="38"/>
      <c r="D4880" s="38"/>
      <c r="E4880" s="38"/>
      <c r="F4880" s="38"/>
      <c r="G4880" s="38"/>
      <c r="H4880" s="13"/>
      <c r="I4880" s="95" t="s">
        <v>40</v>
      </c>
      <c r="J4880" s="96"/>
      <c r="K4880" s="97">
        <v>0.06</v>
      </c>
      <c r="L4880" s="98"/>
      <c r="M4880" s="23">
        <f>K4880*12*I4842</f>
        <v>1088.4959999999999</v>
      </c>
    </row>
    <row r="4881" spans="1:13" x14ac:dyDescent="0.25">
      <c r="A4881" s="36" t="s">
        <v>41</v>
      </c>
      <c r="B4881" s="37"/>
      <c r="C4881" s="38"/>
      <c r="D4881" s="38"/>
      <c r="E4881" s="38"/>
      <c r="F4881" s="38"/>
      <c r="G4881" s="38"/>
      <c r="H4881" s="13"/>
      <c r="I4881" s="39"/>
      <c r="J4881" s="15"/>
      <c r="K4881" s="40"/>
      <c r="L4881" s="41"/>
      <c r="M4881" s="23"/>
    </row>
    <row r="4882" spans="1:13" x14ac:dyDescent="0.25">
      <c r="A4882" s="36" t="s">
        <v>42</v>
      </c>
      <c r="B4882" s="37"/>
      <c r="C4882" s="38"/>
      <c r="D4882" s="38"/>
      <c r="E4882" s="38"/>
      <c r="F4882" s="38"/>
      <c r="G4882" s="38"/>
      <c r="H4882" s="13"/>
      <c r="I4882" s="95" t="s">
        <v>43</v>
      </c>
      <c r="J4882" s="96"/>
      <c r="K4882" s="97">
        <v>0.04</v>
      </c>
      <c r="L4882" s="98"/>
      <c r="M4882" s="23">
        <f>K4882*12*I4842</f>
        <v>725.66399999999999</v>
      </c>
    </row>
    <row r="4883" spans="1:13" x14ac:dyDescent="0.25">
      <c r="A4883" s="36" t="s">
        <v>44</v>
      </c>
      <c r="B4883" s="37"/>
      <c r="C4883" s="38"/>
      <c r="D4883" s="38"/>
      <c r="E4883" s="38"/>
      <c r="F4883" s="38"/>
      <c r="G4883" s="38"/>
      <c r="H4883" s="13"/>
      <c r="I4883" s="39"/>
      <c r="J4883" s="15"/>
      <c r="K4883" s="40"/>
      <c r="L4883" s="41"/>
      <c r="M4883" s="23"/>
    </row>
    <row r="4884" spans="1:13" x14ac:dyDescent="0.25">
      <c r="A4884" s="36" t="s">
        <v>45</v>
      </c>
      <c r="B4884" s="37"/>
      <c r="C4884" s="38"/>
      <c r="D4884" s="38"/>
      <c r="E4884" s="38"/>
      <c r="F4884" s="38"/>
      <c r="G4884" s="38"/>
      <c r="H4884" s="13"/>
      <c r="I4884" s="95" t="s">
        <v>46</v>
      </c>
      <c r="J4884" s="96"/>
      <c r="K4884" s="97">
        <v>0.03</v>
      </c>
      <c r="L4884" s="98"/>
      <c r="M4884" s="23">
        <f>K4884*12*I4842</f>
        <v>544.24799999999993</v>
      </c>
    </row>
    <row r="4885" spans="1:13" x14ac:dyDescent="0.25">
      <c r="A4885" s="42" t="s">
        <v>47</v>
      </c>
      <c r="B4885" s="37"/>
      <c r="C4885" s="38"/>
      <c r="D4885" s="38"/>
      <c r="E4885" s="38"/>
      <c r="F4885" s="38"/>
      <c r="G4885" s="38"/>
      <c r="H4885" s="13"/>
      <c r="I4885" s="95" t="s">
        <v>46</v>
      </c>
      <c r="J4885" s="96"/>
      <c r="K4885" s="99">
        <v>0.03</v>
      </c>
      <c r="L4885" s="100"/>
      <c r="M4885" s="21">
        <f>K4885*12*I4842</f>
        <v>544.24799999999993</v>
      </c>
    </row>
    <row r="4886" spans="1:13" ht="15.75" x14ac:dyDescent="0.25">
      <c r="A4886" s="85" t="s">
        <v>48</v>
      </c>
      <c r="B4886" s="86"/>
      <c r="C4886" s="86"/>
      <c r="D4886" s="86"/>
      <c r="E4886" s="86"/>
      <c r="F4886" s="86"/>
      <c r="G4886" s="86"/>
      <c r="H4886" s="87"/>
      <c r="I4886" s="34" t="s">
        <v>49</v>
      </c>
      <c r="J4886" s="32"/>
      <c r="K4886" s="101">
        <v>0.16</v>
      </c>
      <c r="L4886" s="102"/>
      <c r="M4886" s="35">
        <f>K4886*12*I4842</f>
        <v>2902.6559999999999</v>
      </c>
    </row>
    <row r="4887" spans="1:13" ht="15.75" x14ac:dyDescent="0.25">
      <c r="A4887" s="103" t="s">
        <v>50</v>
      </c>
      <c r="B4887" s="104"/>
      <c r="C4887" s="104"/>
      <c r="D4887" s="104"/>
      <c r="E4887" s="104"/>
      <c r="F4887" s="104"/>
      <c r="G4887" s="104"/>
      <c r="H4887" s="105"/>
      <c r="J4887" s="13"/>
      <c r="K4887" s="136"/>
      <c r="L4887" s="137"/>
      <c r="M4887" s="23"/>
    </row>
    <row r="4888" spans="1:13" x14ac:dyDescent="0.25">
      <c r="A4888" s="12" t="s">
        <v>51</v>
      </c>
      <c r="D4888" s="5"/>
      <c r="H4888" s="13"/>
      <c r="J4888" s="13"/>
      <c r="K4888" s="43"/>
      <c r="L4888" s="44"/>
      <c r="M4888" s="23"/>
    </row>
    <row r="4889" spans="1:13" x14ac:dyDescent="0.25">
      <c r="A4889" s="12" t="s">
        <v>52</v>
      </c>
      <c r="D4889" s="5"/>
      <c r="H4889" s="13"/>
      <c r="J4889" s="13"/>
      <c r="K4889" s="43"/>
      <c r="L4889" s="44"/>
      <c r="M4889" s="23"/>
    </row>
    <row r="4890" spans="1:13" x14ac:dyDescent="0.25">
      <c r="A4890" s="12" t="s">
        <v>53</v>
      </c>
      <c r="D4890" s="5"/>
      <c r="H4890" s="13"/>
      <c r="J4890" s="13"/>
      <c r="K4890" s="43"/>
      <c r="L4890" s="44"/>
      <c r="M4890" s="23"/>
    </row>
    <row r="4891" spans="1:13" x14ac:dyDescent="0.25">
      <c r="A4891" s="12" t="s">
        <v>54</v>
      </c>
      <c r="D4891" s="5"/>
      <c r="F4891" s="45"/>
      <c r="H4891" s="13"/>
      <c r="J4891" s="13"/>
      <c r="K4891" s="43"/>
      <c r="L4891" s="44"/>
      <c r="M4891" s="23"/>
    </row>
    <row r="4892" spans="1:13" x14ac:dyDescent="0.25">
      <c r="A4892" s="12" t="s">
        <v>55</v>
      </c>
      <c r="H4892" s="13"/>
      <c r="J4892" s="13"/>
      <c r="K4892" s="108">
        <f>2.51+3</f>
        <v>5.51</v>
      </c>
      <c r="L4892" s="109"/>
      <c r="M4892" s="46">
        <f>K4892*12*I4842</f>
        <v>99960.216</v>
      </c>
    </row>
    <row r="4893" spans="1:13" x14ac:dyDescent="0.25">
      <c r="A4893" s="12" t="s">
        <v>56</v>
      </c>
      <c r="H4893" s="13"/>
      <c r="J4893" s="13"/>
      <c r="L4893" s="13"/>
      <c r="M4893" s="23"/>
    </row>
    <row r="4894" spans="1:13" x14ac:dyDescent="0.25">
      <c r="A4894" s="12" t="s">
        <v>57</v>
      </c>
      <c r="H4894" s="13"/>
      <c r="J4894" s="13"/>
      <c r="L4894" s="13"/>
      <c r="M4894" s="23"/>
    </row>
    <row r="4895" spans="1:13" x14ac:dyDescent="0.25">
      <c r="A4895" s="17" t="s">
        <v>58</v>
      </c>
      <c r="B4895" s="18"/>
      <c r="C4895" s="18"/>
      <c r="D4895" s="18"/>
      <c r="E4895" s="18"/>
      <c r="F4895" s="18"/>
      <c r="G4895" s="18"/>
      <c r="H4895" s="19"/>
      <c r="I4895" s="18"/>
      <c r="J4895" s="19"/>
      <c r="K4895" s="18"/>
      <c r="L4895" s="19"/>
      <c r="M4895" s="21"/>
    </row>
    <row r="4896" spans="1:13" x14ac:dyDescent="0.25">
      <c r="A4896" s="90" t="s">
        <v>59</v>
      </c>
      <c r="B4896" s="91"/>
      <c r="C4896" s="91"/>
      <c r="D4896" s="91"/>
      <c r="E4896" s="91"/>
      <c r="F4896" s="91"/>
      <c r="G4896" s="91"/>
      <c r="H4896" s="92"/>
      <c r="J4896" s="47"/>
      <c r="K4896" s="88">
        <f>K4848+K4855+K4860+K4863+K4864+K4886+K4878+K4892</f>
        <v>18.560000000000002</v>
      </c>
      <c r="L4896" s="89"/>
      <c r="M4896" s="21">
        <f>M4842+M4860+M4863+M4864+M4878+M4886+M4892</f>
        <v>336708.09599999996</v>
      </c>
    </row>
    <row r="4897" spans="1:13" x14ac:dyDescent="0.25">
      <c r="A4897" s="90" t="s">
        <v>60</v>
      </c>
      <c r="B4897" s="91"/>
      <c r="C4897" s="91"/>
      <c r="D4897" s="91"/>
      <c r="E4897" s="91"/>
      <c r="F4897" s="91"/>
      <c r="G4897" s="91"/>
      <c r="H4897" s="92"/>
      <c r="I4897" s="34"/>
      <c r="J4897" s="48"/>
      <c r="K4897" s="110">
        <v>15.4</v>
      </c>
      <c r="L4897" s="111"/>
      <c r="M4897" s="21">
        <f>K4897*12*I4842</f>
        <v>279380.64</v>
      </c>
    </row>
    <row r="4898" spans="1:13" ht="15.75" x14ac:dyDescent="0.25">
      <c r="A4898" s="85" t="s">
        <v>61</v>
      </c>
      <c r="B4898" s="86"/>
      <c r="C4898" s="86"/>
      <c r="D4898" s="86"/>
      <c r="E4898" s="86"/>
      <c r="F4898" s="86"/>
      <c r="G4898" s="86"/>
      <c r="H4898" s="87"/>
      <c r="I4898" s="34"/>
      <c r="J4898" s="32"/>
      <c r="K4898" s="88">
        <v>3.45</v>
      </c>
      <c r="L4898" s="89"/>
      <c r="M4898" s="21">
        <f>K4898*12*I4842</f>
        <v>62588.520000000004</v>
      </c>
    </row>
    <row r="4899" spans="1:13" ht="15.75" x14ac:dyDescent="0.25">
      <c r="A4899" s="85" t="s">
        <v>62</v>
      </c>
      <c r="B4899" s="86"/>
      <c r="C4899" s="86"/>
      <c r="D4899" s="86"/>
      <c r="E4899" s="86"/>
      <c r="F4899" s="86"/>
      <c r="G4899" s="86"/>
      <c r="H4899" s="87"/>
      <c r="I4899" s="34"/>
      <c r="J4899" s="32"/>
      <c r="K4899" s="88">
        <v>0.81</v>
      </c>
      <c r="L4899" s="89"/>
      <c r="M4899" s="21">
        <f>K4899*12*I4842</f>
        <v>14694.696</v>
      </c>
    </row>
    <row r="4900" spans="1:13" x14ac:dyDescent="0.25">
      <c r="A4900" s="90" t="s">
        <v>92</v>
      </c>
      <c r="B4900" s="91"/>
      <c r="C4900" s="91"/>
      <c r="D4900" s="91"/>
      <c r="E4900" s="91"/>
      <c r="F4900" s="91"/>
      <c r="G4900" s="91"/>
      <c r="H4900" s="92"/>
      <c r="I4900" s="34"/>
      <c r="J4900" s="32"/>
      <c r="K4900" s="93">
        <v>1.32</v>
      </c>
      <c r="L4900" s="94"/>
      <c r="M4900" s="21">
        <f>K4900*12*I4842</f>
        <v>23946.912</v>
      </c>
    </row>
    <row r="4901" spans="1:13" ht="15.75" x14ac:dyDescent="0.25">
      <c r="A4901" s="49" t="s">
        <v>107</v>
      </c>
      <c r="B4901" s="50"/>
      <c r="C4901" s="50"/>
      <c r="D4901" s="50"/>
      <c r="E4901" s="50"/>
      <c r="F4901" s="50"/>
      <c r="G4901" s="50"/>
      <c r="H4901" s="51"/>
      <c r="I4901" s="34"/>
      <c r="J4901" s="32"/>
      <c r="K4901" s="88">
        <v>0</v>
      </c>
      <c r="L4901" s="89"/>
      <c r="M4901" s="21">
        <f>K4901*12*I4843</f>
        <v>0</v>
      </c>
    </row>
    <row r="4902" spans="1:13" ht="15.75" x14ac:dyDescent="0.25">
      <c r="A4902" s="49" t="s">
        <v>63</v>
      </c>
      <c r="B4902" s="50"/>
      <c r="C4902" s="50"/>
      <c r="D4902" s="50"/>
      <c r="E4902" s="50"/>
      <c r="F4902" s="50"/>
      <c r="G4902" s="50"/>
      <c r="H4902" s="51"/>
      <c r="I4902" s="34"/>
      <c r="J4902" s="32"/>
      <c r="K4902" s="88">
        <v>7.0000000000000007E-2</v>
      </c>
      <c r="L4902" s="89"/>
      <c r="M4902" s="21">
        <f>K4902*12*I4842</f>
        <v>1269.912</v>
      </c>
    </row>
    <row r="4903" spans="1:13" ht="15.75" x14ac:dyDescent="0.25">
      <c r="A4903" s="49" t="s">
        <v>64</v>
      </c>
      <c r="B4903" s="50"/>
      <c r="C4903" s="50"/>
      <c r="D4903" s="50"/>
      <c r="E4903" s="50"/>
      <c r="F4903" s="50"/>
      <c r="G4903" s="50"/>
      <c r="H4903" s="51"/>
      <c r="I4903" s="34"/>
      <c r="J4903" s="32"/>
      <c r="K4903" s="88">
        <v>0.92</v>
      </c>
      <c r="L4903" s="89"/>
      <c r="M4903" s="21">
        <f>K4903*12*I4842</f>
        <v>16690.272000000001</v>
      </c>
    </row>
    <row r="4904" spans="1:13" x14ac:dyDescent="0.25">
      <c r="A4904" s="90" t="s">
        <v>65</v>
      </c>
      <c r="B4904" s="91"/>
      <c r="C4904" s="91"/>
      <c r="D4904" s="91"/>
      <c r="E4904" s="91"/>
      <c r="F4904" s="91"/>
      <c r="G4904" s="91"/>
      <c r="H4904" s="92"/>
      <c r="I4904" s="34"/>
      <c r="J4904" s="48"/>
      <c r="K4904" s="88">
        <f>K4896+K4898+K4899+K4900+K4897+K4901+K4902+K4903</f>
        <v>40.53</v>
      </c>
      <c r="L4904" s="89"/>
      <c r="M4904" s="21">
        <f>M4896+M4897+M4898+M4899+M4900+M4901+M4902+M4903</f>
        <v>735279.04800000007</v>
      </c>
    </row>
    <row r="4905" spans="1:13" x14ac:dyDescent="0.25">
      <c r="M4905" s="5"/>
    </row>
    <row r="4906" spans="1:13" x14ac:dyDescent="0.25">
      <c r="A4906" s="119" t="s">
        <v>0</v>
      </c>
      <c r="B4906" s="119"/>
      <c r="C4906" s="119"/>
      <c r="D4906" s="119"/>
      <c r="E4906" s="119"/>
      <c r="F4906" s="119"/>
      <c r="G4906" s="119"/>
      <c r="H4906" s="119"/>
      <c r="I4906" s="119"/>
      <c r="J4906" s="119"/>
      <c r="K4906" s="119"/>
      <c r="L4906" s="119"/>
      <c r="M4906" s="5"/>
    </row>
    <row r="4907" spans="1:13" x14ac:dyDescent="0.25">
      <c r="A4907" s="120" t="s">
        <v>1</v>
      </c>
      <c r="B4907" s="120"/>
      <c r="C4907" s="120"/>
      <c r="D4907" s="120"/>
      <c r="E4907" s="120"/>
      <c r="F4907" s="120"/>
      <c r="G4907" s="120"/>
      <c r="H4907" s="120"/>
      <c r="I4907" s="120"/>
      <c r="J4907" s="120"/>
      <c r="K4907" s="120"/>
      <c r="L4907" s="120"/>
      <c r="M4907" s="120"/>
    </row>
    <row r="4908" spans="1:13" x14ac:dyDescent="0.25">
      <c r="A4908" s="121" t="s">
        <v>196</v>
      </c>
      <c r="B4908" s="121"/>
      <c r="C4908" s="121"/>
      <c r="D4908" s="121"/>
      <c r="E4908" s="121"/>
      <c r="F4908" s="121"/>
      <c r="G4908" s="121"/>
      <c r="H4908" s="121"/>
      <c r="I4908" s="121"/>
      <c r="J4908" s="121"/>
      <c r="K4908" s="121"/>
      <c r="L4908" s="121"/>
      <c r="M4908" s="121"/>
    </row>
    <row r="4909" spans="1:13" x14ac:dyDescent="0.25">
      <c r="A4909" s="6"/>
      <c r="B4909" s="7"/>
      <c r="C4909" s="7" t="s">
        <v>3</v>
      </c>
      <c r="D4909" s="7"/>
      <c r="E4909" s="7"/>
      <c r="F4909" s="7"/>
      <c r="G4909" s="7"/>
      <c r="H4909" s="8"/>
      <c r="I4909" s="7" t="s">
        <v>4</v>
      </c>
      <c r="J4909" s="8"/>
      <c r="K4909" s="9" t="s">
        <v>5</v>
      </c>
      <c r="L4909" s="10"/>
      <c r="M4909" s="11"/>
    </row>
    <row r="4910" spans="1:13" x14ac:dyDescent="0.25">
      <c r="A4910" s="12"/>
      <c r="B4910" s="2"/>
      <c r="C4910" s="2"/>
      <c r="D4910" s="2"/>
      <c r="E4910" s="2"/>
      <c r="F4910" s="2"/>
      <c r="G4910" s="2"/>
      <c r="H4910" s="13"/>
      <c r="I4910" s="2"/>
      <c r="J4910" s="13"/>
      <c r="K4910" s="14" t="s">
        <v>7</v>
      </c>
      <c r="L4910" s="15"/>
      <c r="M4910" s="16" t="s">
        <v>8</v>
      </c>
    </row>
    <row r="4911" spans="1:13" x14ac:dyDescent="0.25">
      <c r="A4911" s="17"/>
      <c r="B4911" s="18"/>
      <c r="C4911" s="18"/>
      <c r="D4911" s="18"/>
      <c r="E4911" s="18"/>
      <c r="F4911" s="18"/>
      <c r="G4911" s="18"/>
      <c r="H4911" s="19"/>
      <c r="I4911" s="122" t="s">
        <v>9</v>
      </c>
      <c r="J4911" s="123"/>
      <c r="K4911" s="18" t="s">
        <v>10</v>
      </c>
      <c r="L4911" s="19"/>
      <c r="M4911" s="20" t="s">
        <v>11</v>
      </c>
    </row>
    <row r="4912" spans="1:13" x14ac:dyDescent="0.25">
      <c r="A4912" s="90" t="s">
        <v>12</v>
      </c>
      <c r="B4912" s="91"/>
      <c r="C4912" s="91"/>
      <c r="D4912" s="91"/>
      <c r="E4912" s="91"/>
      <c r="F4912" s="91"/>
      <c r="G4912" s="91"/>
      <c r="H4912" s="92"/>
      <c r="I4912" s="124">
        <v>1517.1</v>
      </c>
      <c r="J4912" s="125"/>
      <c r="K4912" s="126">
        <f>K4918+K4925</f>
        <v>8.98</v>
      </c>
      <c r="L4912" s="145"/>
      <c r="M4912" s="21">
        <f>M4918+M4925</f>
        <v>163482.696</v>
      </c>
    </row>
    <row r="4913" spans="1:13" x14ac:dyDescent="0.25">
      <c r="A4913" s="22" t="s">
        <v>13</v>
      </c>
      <c r="F4913" s="2"/>
      <c r="H4913" s="13"/>
      <c r="J4913" s="13"/>
      <c r="L4913" s="13"/>
      <c r="M4913" s="23"/>
    </row>
    <row r="4914" spans="1:13" x14ac:dyDescent="0.25">
      <c r="A4914" s="22" t="s">
        <v>14</v>
      </c>
      <c r="F4914" s="2"/>
      <c r="H4914" s="13"/>
      <c r="J4914" s="13"/>
      <c r="L4914" s="13"/>
      <c r="M4914" s="23"/>
    </row>
    <row r="4915" spans="1:13" x14ac:dyDescent="0.25">
      <c r="A4915" s="24" t="s">
        <v>15</v>
      </c>
      <c r="B4915" s="25"/>
      <c r="C4915" s="25"/>
      <c r="D4915" s="25"/>
      <c r="E4915" s="25"/>
      <c r="F4915" s="26"/>
      <c r="G4915" s="25"/>
      <c r="H4915" s="27"/>
      <c r="J4915" s="13"/>
      <c r="L4915" s="13"/>
      <c r="M4915" s="23"/>
    </row>
    <row r="4916" spans="1:13" x14ac:dyDescent="0.25">
      <c r="A4916" s="24" t="s">
        <v>16</v>
      </c>
      <c r="B4916" s="25"/>
      <c r="C4916" s="25"/>
      <c r="D4916" s="25"/>
      <c r="E4916" s="25"/>
      <c r="F4916" s="26"/>
      <c r="G4916" s="25"/>
      <c r="H4916" s="27"/>
      <c r="J4916" s="13"/>
      <c r="L4916" s="13"/>
      <c r="M4916" s="23"/>
    </row>
    <row r="4917" spans="1:13" x14ac:dyDescent="0.25">
      <c r="A4917" s="24" t="s">
        <v>17</v>
      </c>
      <c r="B4917" s="25"/>
      <c r="C4917" s="25"/>
      <c r="D4917" s="25"/>
      <c r="E4917" s="25"/>
      <c r="F4917" s="26"/>
      <c r="G4917" s="25"/>
      <c r="H4917" s="27"/>
      <c r="J4917" s="13"/>
      <c r="L4917" s="13"/>
      <c r="M4917" s="23"/>
    </row>
    <row r="4918" spans="1:13" x14ac:dyDescent="0.25">
      <c r="A4918" s="24" t="s">
        <v>18</v>
      </c>
      <c r="B4918" s="25"/>
      <c r="C4918" s="25"/>
      <c r="D4918" s="25"/>
      <c r="E4918" s="25"/>
      <c r="F4918" s="26"/>
      <c r="G4918" s="25"/>
      <c r="H4918" s="27"/>
      <c r="J4918" s="13"/>
      <c r="K4918" s="112">
        <v>4.93</v>
      </c>
      <c r="L4918" s="113"/>
      <c r="M4918" s="23">
        <f>K4918*I4912*12</f>
        <v>89751.635999999984</v>
      </c>
    </row>
    <row r="4919" spans="1:13" x14ac:dyDescent="0.25">
      <c r="A4919" s="24" t="s">
        <v>19</v>
      </c>
      <c r="B4919" s="25"/>
      <c r="C4919" s="25"/>
      <c r="D4919" s="25"/>
      <c r="E4919" s="25"/>
      <c r="F4919" s="26"/>
      <c r="G4919" s="25"/>
      <c r="H4919" s="27"/>
      <c r="J4919" s="13"/>
      <c r="L4919" s="13"/>
      <c r="M4919" s="23"/>
    </row>
    <row r="4920" spans="1:13" x14ac:dyDescent="0.25">
      <c r="A4920" s="24" t="s">
        <v>20</v>
      </c>
      <c r="B4920" s="25"/>
      <c r="C4920" s="25"/>
      <c r="D4920" s="25"/>
      <c r="E4920" s="25"/>
      <c r="F4920" s="26"/>
      <c r="G4920" s="25"/>
      <c r="H4920" s="27"/>
      <c r="J4920" s="13"/>
      <c r="L4920" s="13"/>
      <c r="M4920" s="23"/>
    </row>
    <row r="4921" spans="1:13" x14ac:dyDescent="0.25">
      <c r="A4921" s="24" t="s">
        <v>21</v>
      </c>
      <c r="B4921" s="25"/>
      <c r="C4921" s="25"/>
      <c r="D4921" s="25"/>
      <c r="E4921" s="25"/>
      <c r="F4921" s="26"/>
      <c r="G4921" s="25"/>
      <c r="H4921" s="27"/>
      <c r="J4921" s="13"/>
      <c r="L4921" s="13"/>
      <c r="M4921" s="23"/>
    </row>
    <row r="4922" spans="1:13" x14ac:dyDescent="0.25">
      <c r="A4922" s="22" t="s">
        <v>22</v>
      </c>
      <c r="B4922" s="25"/>
      <c r="C4922" s="25"/>
      <c r="D4922" s="25"/>
      <c r="E4922" s="25"/>
      <c r="F4922" s="26"/>
      <c r="G4922" s="25"/>
      <c r="H4922" s="27"/>
      <c r="J4922" s="13"/>
      <c r="L4922" s="13"/>
      <c r="M4922" s="23"/>
    </row>
    <row r="4923" spans="1:13" x14ac:dyDescent="0.25">
      <c r="A4923" s="24" t="s">
        <v>23</v>
      </c>
      <c r="B4923" s="25"/>
      <c r="C4923" s="25"/>
      <c r="D4923" s="25"/>
      <c r="E4923" s="25"/>
      <c r="F4923" s="26"/>
      <c r="G4923" s="25"/>
      <c r="H4923" s="27"/>
      <c r="J4923" s="13"/>
      <c r="L4923" s="13"/>
      <c r="M4923" s="23"/>
    </row>
    <row r="4924" spans="1:13" x14ac:dyDescent="0.25">
      <c r="A4924" s="24" t="s">
        <v>24</v>
      </c>
      <c r="B4924" s="25"/>
      <c r="C4924" s="25"/>
      <c r="D4924" s="25"/>
      <c r="E4924" s="25"/>
      <c r="F4924" s="26"/>
      <c r="G4924" s="25"/>
      <c r="H4924" s="27"/>
      <c r="J4924" s="13"/>
      <c r="L4924" s="13"/>
      <c r="M4924" s="23"/>
    </row>
    <row r="4925" spans="1:13" x14ac:dyDescent="0.25">
      <c r="A4925" s="24" t="s">
        <v>25</v>
      </c>
      <c r="B4925" s="25"/>
      <c r="C4925" s="25"/>
      <c r="D4925" s="25"/>
      <c r="E4925" s="25"/>
      <c r="F4925" s="26"/>
      <c r="G4925" s="25"/>
      <c r="H4925" s="27"/>
      <c r="J4925" s="13"/>
      <c r="K4925" s="112">
        <v>4.05</v>
      </c>
      <c r="L4925" s="113"/>
      <c r="M4925" s="23">
        <f>K4925*I4912*12</f>
        <v>73731.06</v>
      </c>
    </row>
    <row r="4926" spans="1:13" x14ac:dyDescent="0.25">
      <c r="A4926" s="24" t="s">
        <v>26</v>
      </c>
      <c r="B4926" s="25"/>
      <c r="C4926" s="25"/>
      <c r="D4926" s="25"/>
      <c r="E4926" s="25"/>
      <c r="F4926" s="26"/>
      <c r="G4926" s="25"/>
      <c r="H4926" s="27"/>
      <c r="J4926" s="13"/>
      <c r="L4926" s="13"/>
      <c r="M4926" s="23"/>
    </row>
    <row r="4927" spans="1:13" x14ac:dyDescent="0.25">
      <c r="A4927" s="28" t="s">
        <v>27</v>
      </c>
      <c r="B4927" s="29"/>
      <c r="C4927" s="29"/>
      <c r="D4927" s="29"/>
      <c r="E4927" s="29"/>
      <c r="F4927" s="29"/>
      <c r="G4927" s="29"/>
      <c r="H4927" s="30"/>
      <c r="I4927" s="18"/>
      <c r="J4927" s="19"/>
      <c r="K4927" s="18"/>
      <c r="L4927" s="19"/>
      <c r="M4927" s="21"/>
    </row>
    <row r="4928" spans="1:13" x14ac:dyDescent="0.25">
      <c r="A4928" s="128" t="s">
        <v>28</v>
      </c>
      <c r="B4928" s="129"/>
      <c r="C4928" s="129"/>
      <c r="D4928" s="129"/>
      <c r="E4928" s="129"/>
      <c r="F4928" s="129"/>
      <c r="G4928" s="129"/>
      <c r="H4928" s="130"/>
      <c r="I4928" s="2" t="s">
        <v>29</v>
      </c>
      <c r="J4928" s="13"/>
      <c r="K4928" s="2"/>
      <c r="L4928" s="13"/>
      <c r="M4928" s="23"/>
    </row>
    <row r="4929" spans="1:13" x14ac:dyDescent="0.25">
      <c r="A4929" s="12"/>
      <c r="B4929" s="2"/>
      <c r="C4929" s="2"/>
      <c r="D4929" s="2"/>
      <c r="E4929" s="2"/>
      <c r="F4929" s="2"/>
      <c r="G4929" s="2"/>
      <c r="H4929" s="13"/>
      <c r="I4929" s="2" t="s">
        <v>30</v>
      </c>
      <c r="J4929" s="13"/>
      <c r="K4929" s="2"/>
      <c r="L4929" s="13"/>
      <c r="M4929" s="23"/>
    </row>
    <row r="4930" spans="1:13" x14ac:dyDescent="0.25">
      <c r="A4930" s="12"/>
      <c r="B4930" s="2"/>
      <c r="C4930" s="2"/>
      <c r="D4930" s="2"/>
      <c r="E4930" s="2"/>
      <c r="F4930" s="2"/>
      <c r="G4930" s="2"/>
      <c r="H4930" s="13"/>
      <c r="I4930" s="2" t="s">
        <v>31</v>
      </c>
      <c r="J4930" s="13"/>
      <c r="K4930" s="108">
        <v>1.1200000000000001</v>
      </c>
      <c r="L4930" s="109"/>
      <c r="M4930" s="23">
        <f>K4930*12*I4912</f>
        <v>20389.824000000001</v>
      </c>
    </row>
    <row r="4931" spans="1:13" x14ac:dyDescent="0.25">
      <c r="A4931" s="12"/>
      <c r="B4931" s="2"/>
      <c r="C4931" s="2"/>
      <c r="D4931" s="2"/>
      <c r="E4931" s="2"/>
      <c r="F4931" s="2"/>
      <c r="G4931" s="2"/>
      <c r="H4931" s="13"/>
      <c r="I4931" s="2" t="s">
        <v>32</v>
      </c>
      <c r="J4931" s="13"/>
      <c r="K4931" s="2"/>
      <c r="L4931" s="13"/>
      <c r="M4931" s="23"/>
    </row>
    <row r="4932" spans="1:13" x14ac:dyDescent="0.25">
      <c r="A4932" s="17"/>
      <c r="B4932" s="18"/>
      <c r="C4932" s="18"/>
      <c r="D4932" s="18"/>
      <c r="E4932" s="18"/>
      <c r="F4932" s="18"/>
      <c r="G4932" s="18"/>
      <c r="H4932" s="19"/>
      <c r="I4932" s="18" t="s">
        <v>33</v>
      </c>
      <c r="J4932" s="19"/>
      <c r="K4932" s="18"/>
      <c r="L4932" s="19"/>
      <c r="M4932" s="21"/>
    </row>
    <row r="4933" spans="1:13" x14ac:dyDescent="0.25">
      <c r="A4933" s="90" t="s">
        <v>34</v>
      </c>
      <c r="B4933" s="91"/>
      <c r="C4933" s="91"/>
      <c r="D4933" s="91"/>
      <c r="E4933" s="91"/>
      <c r="F4933" s="91"/>
      <c r="G4933" s="91"/>
      <c r="H4933" s="92"/>
      <c r="I4933" s="31" t="s">
        <v>35</v>
      </c>
      <c r="J4933" s="32"/>
      <c r="K4933" s="88">
        <v>0.37</v>
      </c>
      <c r="L4933" s="89"/>
      <c r="M4933" s="33">
        <f>K4933*12*I4912</f>
        <v>6735.9239999999991</v>
      </c>
    </row>
    <row r="4934" spans="1:13" x14ac:dyDescent="0.25">
      <c r="A4934" s="131" t="s">
        <v>74</v>
      </c>
      <c r="B4934" s="132"/>
      <c r="C4934" s="132"/>
      <c r="D4934" s="132"/>
      <c r="E4934" s="132"/>
      <c r="F4934" s="132"/>
      <c r="G4934" s="132"/>
      <c r="H4934" s="133"/>
      <c r="I4934" s="52"/>
      <c r="J4934" s="13"/>
      <c r="K4934" s="149">
        <f>K4935+K4943</f>
        <v>1.8900000000000001</v>
      </c>
      <c r="L4934" s="150"/>
      <c r="M4934" s="53">
        <f>M4935+M4943</f>
        <v>34407.827999999994</v>
      </c>
    </row>
    <row r="4935" spans="1:13" x14ac:dyDescent="0.25">
      <c r="A4935" s="114" t="s">
        <v>75</v>
      </c>
      <c r="B4935" s="115"/>
      <c r="C4935" s="115"/>
      <c r="D4935" s="115"/>
      <c r="E4935" s="115"/>
      <c r="F4935" s="115"/>
      <c r="G4935" s="115"/>
      <c r="H4935" s="116"/>
      <c r="J4935" s="13"/>
      <c r="K4935" s="108">
        <f>K4936+K4937+K4938+K4940+K4942</f>
        <v>1.1100000000000001</v>
      </c>
      <c r="L4935" s="109"/>
      <c r="M4935" s="46">
        <f>M4936+M4937+M4938+M4940+M4942</f>
        <v>20207.771999999997</v>
      </c>
    </row>
    <row r="4936" spans="1:13" x14ac:dyDescent="0.25">
      <c r="A4936" s="12" t="s">
        <v>76</v>
      </c>
      <c r="H4936" s="13"/>
      <c r="I4936" t="s">
        <v>77</v>
      </c>
      <c r="J4936" s="13"/>
      <c r="K4936" s="112">
        <v>0.39</v>
      </c>
      <c r="L4936" s="113"/>
      <c r="M4936" s="23">
        <f>K4936*12*I4912</f>
        <v>7100.0279999999993</v>
      </c>
    </row>
    <row r="4937" spans="1:13" x14ac:dyDescent="0.25">
      <c r="A4937" s="12" t="s">
        <v>78</v>
      </c>
      <c r="H4937" s="13"/>
      <c r="I4937" t="s">
        <v>79</v>
      </c>
      <c r="J4937" s="13"/>
      <c r="K4937" s="112">
        <v>0.18</v>
      </c>
      <c r="L4937" s="113"/>
      <c r="M4937" s="23">
        <f>K4937*12*I4912</f>
        <v>3276.9360000000001</v>
      </c>
    </row>
    <row r="4938" spans="1:13" x14ac:dyDescent="0.25">
      <c r="A4938" s="12" t="s">
        <v>80</v>
      </c>
      <c r="H4938" s="13"/>
      <c r="I4938" t="s">
        <v>81</v>
      </c>
      <c r="J4938" s="13"/>
      <c r="K4938" s="112">
        <v>0.08</v>
      </c>
      <c r="L4938" s="113"/>
      <c r="M4938" s="23">
        <f>K4938*12*I4912</f>
        <v>1456.4159999999999</v>
      </c>
    </row>
    <row r="4939" spans="1:13" x14ac:dyDescent="0.25">
      <c r="A4939" s="12" t="s">
        <v>82</v>
      </c>
      <c r="H4939" s="13"/>
      <c r="J4939" s="13"/>
      <c r="L4939" s="13"/>
      <c r="M4939" s="23"/>
    </row>
    <row r="4940" spans="1:13" x14ac:dyDescent="0.25">
      <c r="A4940" s="12" t="s">
        <v>97</v>
      </c>
      <c r="H4940" s="13"/>
      <c r="I4940" t="s">
        <v>98</v>
      </c>
      <c r="J4940" s="13"/>
      <c r="K4940" s="112">
        <v>0.42</v>
      </c>
      <c r="L4940" s="113"/>
      <c r="M4940" s="23">
        <f>K4940*12*I4912</f>
        <v>7646.1839999999993</v>
      </c>
    </row>
    <row r="4941" spans="1:13" x14ac:dyDescent="0.25">
      <c r="A4941" s="12" t="s">
        <v>99</v>
      </c>
      <c r="H4941" s="13"/>
      <c r="I4941" t="s">
        <v>100</v>
      </c>
      <c r="J4941" s="13"/>
      <c r="L4941" s="13"/>
      <c r="M4941" s="23"/>
    </row>
    <row r="4942" spans="1:13" x14ac:dyDescent="0.25">
      <c r="A4942" s="12" t="s">
        <v>101</v>
      </c>
      <c r="H4942" s="13"/>
      <c r="I4942" t="s">
        <v>84</v>
      </c>
      <c r="J4942" s="13"/>
      <c r="K4942" s="112">
        <v>0.04</v>
      </c>
      <c r="L4942" s="113"/>
      <c r="M4942" s="23">
        <f>K4942*12*I4912</f>
        <v>728.20799999999997</v>
      </c>
    </row>
    <row r="4943" spans="1:13" x14ac:dyDescent="0.25">
      <c r="A4943" s="114" t="s">
        <v>85</v>
      </c>
      <c r="B4943" s="115"/>
      <c r="C4943" s="115"/>
      <c r="D4943" s="115"/>
      <c r="E4943" s="115"/>
      <c r="F4943" s="115"/>
      <c r="G4943" s="115"/>
      <c r="H4943" s="116"/>
      <c r="J4943" s="13"/>
      <c r="K4943" s="108">
        <f>K4944+K4945+K4946+K4947</f>
        <v>0.78</v>
      </c>
      <c r="L4943" s="109"/>
      <c r="M4943" s="46">
        <f>M4944+M4945+M4946+M4947</f>
        <v>14200.056</v>
      </c>
    </row>
    <row r="4944" spans="1:13" x14ac:dyDescent="0.25">
      <c r="A4944" s="12" t="s">
        <v>102</v>
      </c>
      <c r="H4944" s="13"/>
      <c r="I4944" t="s">
        <v>81</v>
      </c>
      <c r="J4944" s="13"/>
      <c r="K4944" s="112">
        <v>0.22</v>
      </c>
      <c r="L4944" s="113"/>
      <c r="M4944" s="23">
        <f>K4944*12*I4912</f>
        <v>4005.1439999999998</v>
      </c>
    </row>
    <row r="4945" spans="1:13" x14ac:dyDescent="0.25">
      <c r="A4945" s="12" t="s">
        <v>103</v>
      </c>
      <c r="H4945" s="13"/>
      <c r="I4945" t="s">
        <v>104</v>
      </c>
      <c r="J4945" s="13"/>
      <c r="K4945" s="112">
        <v>0.06</v>
      </c>
      <c r="L4945" s="113"/>
      <c r="M4945" s="23">
        <f>K4945*12*I4912</f>
        <v>1092.3119999999999</v>
      </c>
    </row>
    <row r="4946" spans="1:13" x14ac:dyDescent="0.25">
      <c r="A4946" s="12" t="s">
        <v>105</v>
      </c>
      <c r="H4946" s="13"/>
      <c r="I4946" t="s">
        <v>77</v>
      </c>
      <c r="J4946" s="13"/>
      <c r="K4946" s="112">
        <v>0.46</v>
      </c>
      <c r="L4946" s="113"/>
      <c r="M4946" s="23">
        <f>K4946*12*I4912</f>
        <v>8374.3919999999998</v>
      </c>
    </row>
    <row r="4947" spans="1:13" x14ac:dyDescent="0.25">
      <c r="A4947" s="12" t="s">
        <v>106</v>
      </c>
      <c r="H4947" s="13"/>
      <c r="I4947" t="s">
        <v>81</v>
      </c>
      <c r="J4947" s="13"/>
      <c r="K4947" s="138">
        <v>0.04</v>
      </c>
      <c r="L4947" s="139"/>
      <c r="M4947" s="21">
        <f>K4947*12*I4912</f>
        <v>728.20799999999997</v>
      </c>
    </row>
    <row r="4948" spans="1:13" ht="15.75" x14ac:dyDescent="0.25">
      <c r="A4948" s="85" t="s">
        <v>36</v>
      </c>
      <c r="B4948" s="86"/>
      <c r="C4948" s="86"/>
      <c r="D4948" s="86"/>
      <c r="E4948" s="86"/>
      <c r="F4948" s="86"/>
      <c r="G4948" s="86"/>
      <c r="H4948" s="87"/>
      <c r="I4948" s="34"/>
      <c r="J4948" s="32"/>
      <c r="K4948" s="88">
        <f>K4949+K4950+K4952+K4954+K4955</f>
        <v>0.53</v>
      </c>
      <c r="L4948" s="89"/>
      <c r="M4948" s="35">
        <f>M4949+M4950+M4952+M4954+M4955</f>
        <v>9648.7559999999976</v>
      </c>
    </row>
    <row r="4949" spans="1:13" x14ac:dyDescent="0.25">
      <c r="A4949" s="36" t="s">
        <v>37</v>
      </c>
      <c r="B4949" s="37"/>
      <c r="C4949" s="38"/>
      <c r="D4949" s="38"/>
      <c r="E4949" s="38"/>
      <c r="F4949" s="38"/>
      <c r="G4949" s="38"/>
      <c r="H4949" s="13"/>
      <c r="I4949" s="95" t="s">
        <v>38</v>
      </c>
      <c r="J4949" s="96"/>
      <c r="K4949" s="117">
        <v>0.37</v>
      </c>
      <c r="L4949" s="118"/>
      <c r="M4949" s="23">
        <f>K4949*12*I4912</f>
        <v>6735.9239999999991</v>
      </c>
    </row>
    <row r="4950" spans="1:13" x14ac:dyDescent="0.25">
      <c r="A4950" s="36" t="s">
        <v>39</v>
      </c>
      <c r="B4950" s="37"/>
      <c r="C4950" s="38"/>
      <c r="D4950" s="38"/>
      <c r="E4950" s="38"/>
      <c r="F4950" s="38"/>
      <c r="G4950" s="38"/>
      <c r="H4950" s="13"/>
      <c r="I4950" s="95" t="s">
        <v>40</v>
      </c>
      <c r="J4950" s="96"/>
      <c r="K4950" s="97">
        <v>0.06</v>
      </c>
      <c r="L4950" s="98"/>
      <c r="M4950" s="23">
        <f>K4950*12*I4912</f>
        <v>1092.3119999999999</v>
      </c>
    </row>
    <row r="4951" spans="1:13" x14ac:dyDescent="0.25">
      <c r="A4951" s="36" t="s">
        <v>41</v>
      </c>
      <c r="B4951" s="37"/>
      <c r="C4951" s="38"/>
      <c r="D4951" s="38"/>
      <c r="E4951" s="38"/>
      <c r="F4951" s="38"/>
      <c r="G4951" s="38"/>
      <c r="H4951" s="13"/>
      <c r="I4951" s="39"/>
      <c r="J4951" s="15"/>
      <c r="K4951" s="40"/>
      <c r="L4951" s="41"/>
      <c r="M4951" s="23"/>
    </row>
    <row r="4952" spans="1:13" x14ac:dyDescent="0.25">
      <c r="A4952" s="36" t="s">
        <v>42</v>
      </c>
      <c r="B4952" s="37"/>
      <c r="C4952" s="38"/>
      <c r="D4952" s="38"/>
      <c r="E4952" s="38"/>
      <c r="F4952" s="38"/>
      <c r="G4952" s="38"/>
      <c r="H4952" s="13"/>
      <c r="I4952" s="95" t="s">
        <v>43</v>
      </c>
      <c r="J4952" s="96"/>
      <c r="K4952" s="97">
        <v>0.04</v>
      </c>
      <c r="L4952" s="98"/>
      <c r="M4952" s="23">
        <f>K4952*12*I4912</f>
        <v>728.20799999999997</v>
      </c>
    </row>
    <row r="4953" spans="1:13" x14ac:dyDescent="0.25">
      <c r="A4953" s="36" t="s">
        <v>44</v>
      </c>
      <c r="B4953" s="37"/>
      <c r="C4953" s="38"/>
      <c r="D4953" s="38"/>
      <c r="E4953" s="38"/>
      <c r="F4953" s="38"/>
      <c r="G4953" s="38"/>
      <c r="H4953" s="13"/>
      <c r="I4953" s="39"/>
      <c r="J4953" s="15"/>
      <c r="K4953" s="40"/>
      <c r="L4953" s="41"/>
      <c r="M4953" s="23"/>
    </row>
    <row r="4954" spans="1:13" x14ac:dyDescent="0.25">
      <c r="A4954" s="36" t="s">
        <v>45</v>
      </c>
      <c r="B4954" s="37"/>
      <c r="C4954" s="38"/>
      <c r="D4954" s="38"/>
      <c r="E4954" s="38"/>
      <c r="F4954" s="38"/>
      <c r="G4954" s="38"/>
      <c r="H4954" s="13"/>
      <c r="I4954" s="95" t="s">
        <v>46</v>
      </c>
      <c r="J4954" s="96"/>
      <c r="K4954" s="97">
        <v>0.03</v>
      </c>
      <c r="L4954" s="98"/>
      <c r="M4954" s="23">
        <f>K4954*12*I4912</f>
        <v>546.15599999999995</v>
      </c>
    </row>
    <row r="4955" spans="1:13" x14ac:dyDescent="0.25">
      <c r="A4955" s="42" t="s">
        <v>47</v>
      </c>
      <c r="B4955" s="37"/>
      <c r="C4955" s="38"/>
      <c r="D4955" s="38"/>
      <c r="E4955" s="38"/>
      <c r="F4955" s="38"/>
      <c r="G4955" s="38"/>
      <c r="H4955" s="13"/>
      <c r="I4955" s="95" t="s">
        <v>46</v>
      </c>
      <c r="J4955" s="96"/>
      <c r="K4955" s="99">
        <v>0.03</v>
      </c>
      <c r="L4955" s="100"/>
      <c r="M4955" s="21">
        <f>K4955*12*I4912</f>
        <v>546.15599999999995</v>
      </c>
    </row>
    <row r="4956" spans="1:13" ht="15.75" x14ac:dyDescent="0.25">
      <c r="A4956" s="85" t="s">
        <v>48</v>
      </c>
      <c r="B4956" s="86"/>
      <c r="C4956" s="86"/>
      <c r="D4956" s="86"/>
      <c r="E4956" s="86"/>
      <c r="F4956" s="86"/>
      <c r="G4956" s="86"/>
      <c r="H4956" s="87"/>
      <c r="I4956" s="34" t="s">
        <v>49</v>
      </c>
      <c r="J4956" s="32"/>
      <c r="K4956" s="101">
        <v>0.16</v>
      </c>
      <c r="L4956" s="102"/>
      <c r="M4956" s="35">
        <f>K4956*12*I4912</f>
        <v>2912.8319999999999</v>
      </c>
    </row>
    <row r="4957" spans="1:13" ht="15.75" x14ac:dyDescent="0.25">
      <c r="A4957" s="103" t="s">
        <v>50</v>
      </c>
      <c r="B4957" s="104"/>
      <c r="C4957" s="104"/>
      <c r="D4957" s="104"/>
      <c r="E4957" s="104"/>
      <c r="F4957" s="104"/>
      <c r="G4957" s="104"/>
      <c r="H4957" s="105"/>
      <c r="J4957" s="13"/>
      <c r="K4957" s="136"/>
      <c r="L4957" s="137"/>
      <c r="M4957" s="23"/>
    </row>
    <row r="4958" spans="1:13" x14ac:dyDescent="0.25">
      <c r="A4958" s="12" t="s">
        <v>51</v>
      </c>
      <c r="D4958" s="5"/>
      <c r="H4958" s="13"/>
      <c r="J4958" s="13"/>
      <c r="K4958" s="43"/>
      <c r="L4958" s="44"/>
      <c r="M4958" s="23"/>
    </row>
    <row r="4959" spans="1:13" x14ac:dyDescent="0.25">
      <c r="A4959" s="12" t="s">
        <v>52</v>
      </c>
      <c r="D4959" s="5"/>
      <c r="H4959" s="13"/>
      <c r="J4959" s="13"/>
      <c r="K4959" s="43"/>
      <c r="L4959" s="44"/>
      <c r="M4959" s="23"/>
    </row>
    <row r="4960" spans="1:13" x14ac:dyDescent="0.25">
      <c r="A4960" s="12" t="s">
        <v>53</v>
      </c>
      <c r="D4960" s="5"/>
      <c r="H4960" s="13"/>
      <c r="J4960" s="13"/>
      <c r="K4960" s="43"/>
      <c r="L4960" s="44"/>
      <c r="M4960" s="23"/>
    </row>
    <row r="4961" spans="1:13" x14ac:dyDescent="0.25">
      <c r="A4961" s="12" t="s">
        <v>54</v>
      </c>
      <c r="D4961" s="5"/>
      <c r="F4961" s="45"/>
      <c r="H4961" s="13"/>
      <c r="J4961" s="13"/>
      <c r="K4961" s="43"/>
      <c r="L4961" s="44"/>
      <c r="M4961" s="23"/>
    </row>
    <row r="4962" spans="1:13" x14ac:dyDescent="0.25">
      <c r="A4962" s="12" t="s">
        <v>55</v>
      </c>
      <c r="H4962" s="13"/>
      <c r="J4962" s="13"/>
      <c r="K4962" s="108">
        <f>2.51+3</f>
        <v>5.51</v>
      </c>
      <c r="L4962" s="109"/>
      <c r="M4962" s="46">
        <f>K4962*12*I4912</f>
        <v>100310.652</v>
      </c>
    </row>
    <row r="4963" spans="1:13" x14ac:dyDescent="0.25">
      <c r="A4963" s="12" t="s">
        <v>56</v>
      </c>
      <c r="H4963" s="13"/>
      <c r="J4963" s="13"/>
      <c r="L4963" s="13"/>
      <c r="M4963" s="23"/>
    </row>
    <row r="4964" spans="1:13" x14ac:dyDescent="0.25">
      <c r="A4964" s="12" t="s">
        <v>57</v>
      </c>
      <c r="H4964" s="13"/>
      <c r="J4964" s="13"/>
      <c r="L4964" s="13"/>
      <c r="M4964" s="23"/>
    </row>
    <row r="4965" spans="1:13" x14ac:dyDescent="0.25">
      <c r="A4965" s="17" t="s">
        <v>58</v>
      </c>
      <c r="B4965" s="18"/>
      <c r="C4965" s="18"/>
      <c r="D4965" s="18"/>
      <c r="E4965" s="18"/>
      <c r="F4965" s="18"/>
      <c r="G4965" s="18"/>
      <c r="H4965" s="19"/>
      <c r="I4965" s="18"/>
      <c r="J4965" s="19"/>
      <c r="K4965" s="18"/>
      <c r="L4965" s="19"/>
      <c r="M4965" s="21"/>
    </row>
    <row r="4966" spans="1:13" x14ac:dyDescent="0.25">
      <c r="A4966" s="90" t="s">
        <v>59</v>
      </c>
      <c r="B4966" s="91"/>
      <c r="C4966" s="91"/>
      <c r="D4966" s="91"/>
      <c r="E4966" s="91"/>
      <c r="F4966" s="91"/>
      <c r="G4966" s="91"/>
      <c r="H4966" s="92"/>
      <c r="J4966" s="47"/>
      <c r="K4966" s="88">
        <f>K4918+K4925+K4930+K4933+K4934+K4956+K4948+K4962</f>
        <v>18.560000000000002</v>
      </c>
      <c r="L4966" s="89"/>
      <c r="M4966" s="21">
        <f>M4912+M4930+M4933+M4934+M4948+M4956+M4962</f>
        <v>337888.51199999999</v>
      </c>
    </row>
    <row r="4967" spans="1:13" x14ac:dyDescent="0.25">
      <c r="A4967" s="90" t="s">
        <v>60</v>
      </c>
      <c r="B4967" s="91"/>
      <c r="C4967" s="91"/>
      <c r="D4967" s="91"/>
      <c r="E4967" s="91"/>
      <c r="F4967" s="91"/>
      <c r="G4967" s="91"/>
      <c r="H4967" s="92"/>
      <c r="I4967" s="34"/>
      <c r="J4967" s="48"/>
      <c r="K4967" s="110">
        <v>13.01</v>
      </c>
      <c r="L4967" s="111"/>
      <c r="M4967" s="21">
        <f>K4967*12*I4912</f>
        <v>236849.652</v>
      </c>
    </row>
    <row r="4968" spans="1:13" ht="15.75" x14ac:dyDescent="0.25">
      <c r="A4968" s="85" t="s">
        <v>61</v>
      </c>
      <c r="B4968" s="86"/>
      <c r="C4968" s="86"/>
      <c r="D4968" s="86"/>
      <c r="E4968" s="86"/>
      <c r="F4968" s="86"/>
      <c r="G4968" s="86"/>
      <c r="H4968" s="87"/>
      <c r="I4968" s="34"/>
      <c r="J4968" s="32"/>
      <c r="K4968" s="88">
        <v>3.45</v>
      </c>
      <c r="L4968" s="89"/>
      <c r="M4968" s="21">
        <f>K4968*12*I4912</f>
        <v>62807.94</v>
      </c>
    </row>
    <row r="4969" spans="1:13" ht="15.75" x14ac:dyDescent="0.25">
      <c r="A4969" s="85" t="s">
        <v>62</v>
      </c>
      <c r="B4969" s="86"/>
      <c r="C4969" s="86"/>
      <c r="D4969" s="86"/>
      <c r="E4969" s="86"/>
      <c r="F4969" s="86"/>
      <c r="G4969" s="86"/>
      <c r="H4969" s="87"/>
      <c r="I4969" s="34"/>
      <c r="J4969" s="32"/>
      <c r="K4969" s="88">
        <v>0.81</v>
      </c>
      <c r="L4969" s="89"/>
      <c r="M4969" s="21">
        <f>K4969*12*I4912</f>
        <v>14746.212</v>
      </c>
    </row>
    <row r="4970" spans="1:13" x14ac:dyDescent="0.25">
      <c r="A4970" s="90" t="s">
        <v>92</v>
      </c>
      <c r="B4970" s="91"/>
      <c r="C4970" s="91"/>
      <c r="D4970" s="91"/>
      <c r="E4970" s="91"/>
      <c r="F4970" s="91"/>
      <c r="G4970" s="91"/>
      <c r="H4970" s="92"/>
      <c r="I4970" s="34"/>
      <c r="J4970" s="32"/>
      <c r="K4970" s="93">
        <v>1.32</v>
      </c>
      <c r="L4970" s="94"/>
      <c r="M4970" s="21">
        <f>K4970*12*I4912</f>
        <v>24030.863999999998</v>
      </c>
    </row>
    <row r="4971" spans="1:13" ht="15.75" x14ac:dyDescent="0.25">
      <c r="A4971" s="49" t="s">
        <v>107</v>
      </c>
      <c r="B4971" s="50"/>
      <c r="C4971" s="50"/>
      <c r="D4971" s="50"/>
      <c r="E4971" s="50"/>
      <c r="F4971" s="50"/>
      <c r="G4971" s="50"/>
      <c r="H4971" s="51"/>
      <c r="I4971" s="34"/>
      <c r="J4971" s="32"/>
      <c r="K4971" s="88">
        <v>0</v>
      </c>
      <c r="L4971" s="89"/>
      <c r="M4971" s="21">
        <f>K4971*12*I4913</f>
        <v>0</v>
      </c>
    </row>
    <row r="4972" spans="1:13" ht="15.75" x14ac:dyDescent="0.25">
      <c r="A4972" s="49" t="s">
        <v>63</v>
      </c>
      <c r="B4972" s="50"/>
      <c r="C4972" s="50"/>
      <c r="D4972" s="50"/>
      <c r="E4972" s="50"/>
      <c r="F4972" s="50"/>
      <c r="G4972" s="50"/>
      <c r="H4972" s="51"/>
      <c r="I4972" s="34"/>
      <c r="J4972" s="32"/>
      <c r="K4972" s="88">
        <v>7.0000000000000007E-2</v>
      </c>
      <c r="L4972" s="89"/>
      <c r="M4972" s="21">
        <f>K4972*12*I4912</f>
        <v>1274.364</v>
      </c>
    </row>
    <row r="4973" spans="1:13" ht="15.75" x14ac:dyDescent="0.25">
      <c r="A4973" s="49" t="s">
        <v>64</v>
      </c>
      <c r="B4973" s="50"/>
      <c r="C4973" s="50"/>
      <c r="D4973" s="50"/>
      <c r="E4973" s="50"/>
      <c r="F4973" s="50"/>
      <c r="G4973" s="50"/>
      <c r="H4973" s="51"/>
      <c r="I4973" s="34"/>
      <c r="J4973" s="32"/>
      <c r="K4973" s="88">
        <v>0.9</v>
      </c>
      <c r="L4973" s="89"/>
      <c r="M4973" s="21">
        <f>K4973*12*I4912</f>
        <v>16384.68</v>
      </c>
    </row>
    <row r="4974" spans="1:13" x14ac:dyDescent="0.25">
      <c r="A4974" s="90" t="s">
        <v>65</v>
      </c>
      <c r="B4974" s="91"/>
      <c r="C4974" s="91"/>
      <c r="D4974" s="91"/>
      <c r="E4974" s="91"/>
      <c r="F4974" s="91"/>
      <c r="G4974" s="91"/>
      <c r="H4974" s="92"/>
      <c r="I4974" s="34"/>
      <c r="J4974" s="48"/>
      <c r="K4974" s="88">
        <f>K4966+K4968+K4969+K4970+K4967+K4971+K4972+K4973</f>
        <v>38.119999999999997</v>
      </c>
      <c r="L4974" s="89"/>
      <c r="M4974" s="21">
        <f>M4966+M4967+M4968+M4969+M4970+M4971+M4972+M4973</f>
        <v>693982.22400000005</v>
      </c>
    </row>
    <row r="4975" spans="1:13" x14ac:dyDescent="0.25">
      <c r="M4975" s="5"/>
    </row>
    <row r="4976" spans="1:13" x14ac:dyDescent="0.25">
      <c r="A4976" s="119" t="s">
        <v>0</v>
      </c>
      <c r="B4976" s="119"/>
      <c r="C4976" s="119"/>
      <c r="D4976" s="119"/>
      <c r="E4976" s="119"/>
      <c r="F4976" s="119"/>
      <c r="G4976" s="119"/>
      <c r="H4976" s="119"/>
      <c r="I4976" s="119"/>
      <c r="J4976" s="119"/>
      <c r="K4976" s="119"/>
      <c r="L4976" s="119"/>
      <c r="M4976" s="5"/>
    </row>
    <row r="4977" spans="1:13" x14ac:dyDescent="0.25">
      <c r="A4977" s="120" t="s">
        <v>1</v>
      </c>
      <c r="B4977" s="120"/>
      <c r="C4977" s="120"/>
      <c r="D4977" s="120"/>
      <c r="E4977" s="120"/>
      <c r="F4977" s="120"/>
      <c r="G4977" s="120"/>
      <c r="H4977" s="120"/>
      <c r="I4977" s="120"/>
      <c r="J4977" s="120"/>
      <c r="K4977" s="120"/>
      <c r="L4977" s="120"/>
      <c r="M4977" s="120"/>
    </row>
    <row r="4978" spans="1:13" x14ac:dyDescent="0.25">
      <c r="A4978" s="121" t="s">
        <v>197</v>
      </c>
      <c r="B4978" s="121"/>
      <c r="C4978" s="121"/>
      <c r="D4978" s="121"/>
      <c r="E4978" s="121"/>
      <c r="F4978" s="121"/>
      <c r="G4978" s="121"/>
      <c r="H4978" s="121"/>
      <c r="I4978" s="121"/>
      <c r="J4978" s="121"/>
      <c r="K4978" s="121"/>
      <c r="L4978" s="121"/>
      <c r="M4978" s="121"/>
    </row>
    <row r="4979" spans="1:13" x14ac:dyDescent="0.25">
      <c r="A4979" s="6"/>
      <c r="B4979" s="7"/>
      <c r="C4979" s="7" t="s">
        <v>3</v>
      </c>
      <c r="D4979" s="7"/>
      <c r="E4979" s="7"/>
      <c r="F4979" s="7"/>
      <c r="G4979" s="7"/>
      <c r="H4979" s="8"/>
      <c r="I4979" s="7" t="s">
        <v>4</v>
      </c>
      <c r="J4979" s="8"/>
      <c r="K4979" s="9" t="s">
        <v>5</v>
      </c>
      <c r="L4979" s="10"/>
      <c r="M4979" s="11"/>
    </row>
    <row r="4980" spans="1:13" x14ac:dyDescent="0.25">
      <c r="A4980" s="12"/>
      <c r="B4980" s="2"/>
      <c r="C4980" s="2"/>
      <c r="D4980" s="2"/>
      <c r="E4980" s="2"/>
      <c r="F4980" s="2"/>
      <c r="G4980" s="2"/>
      <c r="H4980" s="13"/>
      <c r="I4980" s="2"/>
      <c r="J4980" s="13"/>
      <c r="K4980" s="14" t="s">
        <v>7</v>
      </c>
      <c r="L4980" s="15"/>
      <c r="M4980" s="16" t="s">
        <v>8</v>
      </c>
    </row>
    <row r="4981" spans="1:13" x14ac:dyDescent="0.25">
      <c r="A4981" s="17"/>
      <c r="B4981" s="18"/>
      <c r="C4981" s="18"/>
      <c r="D4981" s="18"/>
      <c r="E4981" s="18"/>
      <c r="F4981" s="18"/>
      <c r="G4981" s="18"/>
      <c r="H4981" s="19"/>
      <c r="I4981" s="122" t="s">
        <v>9</v>
      </c>
      <c r="J4981" s="123"/>
      <c r="K4981" s="18" t="s">
        <v>10</v>
      </c>
      <c r="L4981" s="19"/>
      <c r="M4981" s="20" t="s">
        <v>11</v>
      </c>
    </row>
    <row r="4982" spans="1:13" x14ac:dyDescent="0.25">
      <c r="A4982" s="90"/>
      <c r="B4982" s="91"/>
      <c r="C4982" s="91"/>
      <c r="D4982" s="91"/>
      <c r="E4982" s="91"/>
      <c r="F4982" s="91"/>
      <c r="G4982" s="91"/>
      <c r="H4982" s="92"/>
      <c r="I4982" s="124">
        <v>387.5</v>
      </c>
      <c r="J4982" s="125"/>
      <c r="K4982" s="126">
        <f>K4988+K4992</f>
        <v>8.98</v>
      </c>
      <c r="L4982" s="145"/>
      <c r="M4982" s="21">
        <f>M4988+M4992</f>
        <v>41757</v>
      </c>
    </row>
    <row r="4983" spans="1:13" x14ac:dyDescent="0.25">
      <c r="A4983" s="22" t="s">
        <v>13</v>
      </c>
      <c r="F4983" s="2"/>
      <c r="H4983" s="13"/>
      <c r="J4983" s="13"/>
      <c r="L4983" s="13"/>
      <c r="M4983" s="23"/>
    </row>
    <row r="4984" spans="1:13" x14ac:dyDescent="0.25">
      <c r="A4984" s="22" t="s">
        <v>14</v>
      </c>
      <c r="F4984" s="2"/>
      <c r="H4984" s="13"/>
      <c r="J4984" s="13"/>
      <c r="L4984" s="13"/>
      <c r="M4984" s="23"/>
    </row>
    <row r="4985" spans="1:13" x14ac:dyDescent="0.25">
      <c r="A4985" s="24" t="s">
        <v>15</v>
      </c>
      <c r="B4985" s="25"/>
      <c r="C4985" s="25"/>
      <c r="D4985" s="25"/>
      <c r="E4985" s="25"/>
      <c r="F4985" s="26"/>
      <c r="G4985" s="25"/>
      <c r="H4985" s="27"/>
      <c r="J4985" s="13"/>
      <c r="L4985" s="13"/>
      <c r="M4985" s="23"/>
    </row>
    <row r="4986" spans="1:13" x14ac:dyDescent="0.25">
      <c r="A4986" s="24" t="s">
        <v>16</v>
      </c>
      <c r="B4986" s="25"/>
      <c r="C4986" s="25"/>
      <c r="D4986" s="25"/>
      <c r="E4986" s="25"/>
      <c r="F4986" s="26"/>
      <c r="G4986" s="25"/>
      <c r="H4986" s="27"/>
      <c r="J4986" s="13"/>
      <c r="L4986" s="13"/>
      <c r="M4986" s="23"/>
    </row>
    <row r="4987" spans="1:13" x14ac:dyDescent="0.25">
      <c r="A4987" s="24" t="s">
        <v>68</v>
      </c>
      <c r="B4987" s="25"/>
      <c r="C4987" s="25"/>
      <c r="D4987" s="25"/>
      <c r="E4987" s="25"/>
      <c r="F4987" s="26"/>
      <c r="G4987" s="25"/>
      <c r="H4987" s="27"/>
      <c r="J4987" s="13"/>
      <c r="L4987" s="13"/>
      <c r="M4987" s="23"/>
    </row>
    <row r="4988" spans="1:13" x14ac:dyDescent="0.25">
      <c r="A4988" s="24"/>
      <c r="B4988" s="25"/>
      <c r="C4988" s="25"/>
      <c r="D4988" s="25"/>
      <c r="E4988" s="25"/>
      <c r="F4988" s="26"/>
      <c r="G4988" s="25"/>
      <c r="H4988" s="27"/>
      <c r="J4988" s="13"/>
      <c r="K4988" s="112">
        <v>4.93</v>
      </c>
      <c r="L4988" s="113"/>
      <c r="M4988" s="23">
        <f>K4988*I4982*12</f>
        <v>22924.5</v>
      </c>
    </row>
    <row r="4989" spans="1:13" x14ac:dyDescent="0.25">
      <c r="A4989" s="22" t="s">
        <v>22</v>
      </c>
      <c r="B4989" s="25"/>
      <c r="C4989" s="25"/>
      <c r="D4989" s="25"/>
      <c r="E4989" s="25"/>
      <c r="F4989" s="26"/>
      <c r="G4989" s="25"/>
      <c r="H4989" s="27"/>
      <c r="J4989" s="13"/>
      <c r="L4989" s="13"/>
      <c r="M4989" s="23"/>
    </row>
    <row r="4990" spans="1:13" x14ac:dyDescent="0.25">
      <c r="A4990" s="24" t="s">
        <v>23</v>
      </c>
      <c r="B4990" s="25"/>
      <c r="C4990" s="25"/>
      <c r="D4990" s="25"/>
      <c r="E4990" s="25"/>
      <c r="F4990" s="26"/>
      <c r="G4990" s="25"/>
      <c r="H4990" s="27"/>
      <c r="J4990" s="13"/>
      <c r="L4990" s="13"/>
      <c r="M4990" s="23"/>
    </row>
    <row r="4991" spans="1:13" x14ac:dyDescent="0.25">
      <c r="A4991" s="24" t="s">
        <v>69</v>
      </c>
      <c r="B4991" s="25"/>
      <c r="C4991" s="25"/>
      <c r="D4991" s="25"/>
      <c r="E4991" s="25"/>
      <c r="F4991" s="26"/>
      <c r="G4991" s="25"/>
      <c r="H4991" s="27"/>
      <c r="J4991" s="13"/>
      <c r="L4991" s="13"/>
      <c r="M4991" s="23"/>
    </row>
    <row r="4992" spans="1:13" x14ac:dyDescent="0.25">
      <c r="A4992" s="24"/>
      <c r="B4992" s="25"/>
      <c r="C4992" s="25"/>
      <c r="D4992" s="25"/>
      <c r="E4992" s="25"/>
      <c r="F4992" s="26"/>
      <c r="G4992" s="25"/>
      <c r="H4992" s="27"/>
      <c r="I4992" s="17"/>
      <c r="J4992" s="19"/>
      <c r="K4992" s="138">
        <v>4.05</v>
      </c>
      <c r="L4992" s="139"/>
      <c r="M4992" s="21">
        <f>K4992*I4982*12</f>
        <v>18832.5</v>
      </c>
    </row>
    <row r="4993" spans="1:13" x14ac:dyDescent="0.25">
      <c r="A4993" s="128" t="s">
        <v>28</v>
      </c>
      <c r="B4993" s="129"/>
      <c r="C4993" s="129"/>
      <c r="D4993" s="129"/>
      <c r="E4993" s="129"/>
      <c r="F4993" s="129"/>
      <c r="G4993" s="129"/>
      <c r="H4993" s="130"/>
      <c r="I4993" s="2" t="s">
        <v>29</v>
      </c>
      <c r="J4993" s="13"/>
      <c r="K4993" s="2"/>
      <c r="L4993" s="13"/>
      <c r="M4993" s="23"/>
    </row>
    <row r="4994" spans="1:13" x14ac:dyDescent="0.25">
      <c r="A4994" s="12"/>
      <c r="B4994" s="2"/>
      <c r="C4994" s="2"/>
      <c r="D4994" s="2"/>
      <c r="E4994" s="2"/>
      <c r="F4994" s="2"/>
      <c r="G4994" s="2"/>
      <c r="H4994" s="13"/>
      <c r="I4994" s="2" t="s">
        <v>30</v>
      </c>
      <c r="J4994" s="13"/>
      <c r="K4994" s="2"/>
      <c r="L4994" s="13"/>
      <c r="M4994" s="23"/>
    </row>
    <row r="4995" spans="1:13" x14ac:dyDescent="0.25">
      <c r="A4995" s="12"/>
      <c r="B4995" s="2"/>
      <c r="C4995" s="2"/>
      <c r="D4995" s="2"/>
      <c r="E4995" s="2"/>
      <c r="F4995" s="2"/>
      <c r="G4995" s="2"/>
      <c r="H4995" s="13"/>
      <c r="I4995" s="2" t="s">
        <v>31</v>
      </c>
      <c r="J4995" s="13"/>
      <c r="K4995" s="108">
        <v>1.1200000000000001</v>
      </c>
      <c r="L4995" s="109"/>
      <c r="M4995" s="23">
        <f>K4995*12*I4982</f>
        <v>5208.0000000000009</v>
      </c>
    </row>
    <row r="4996" spans="1:13" x14ac:dyDescent="0.25">
      <c r="A4996" s="12"/>
      <c r="B4996" s="2"/>
      <c r="C4996" s="2"/>
      <c r="D4996" s="2"/>
      <c r="E4996" s="2"/>
      <c r="F4996" s="2"/>
      <c r="G4996" s="2"/>
      <c r="H4996" s="13"/>
      <c r="I4996" s="2" t="s">
        <v>32</v>
      </c>
      <c r="J4996" s="13"/>
      <c r="K4996" s="2"/>
      <c r="L4996" s="13"/>
      <c r="M4996" s="23"/>
    </row>
    <row r="4997" spans="1:13" x14ac:dyDescent="0.25">
      <c r="A4997" s="17"/>
      <c r="B4997" s="18"/>
      <c r="C4997" s="18"/>
      <c r="D4997" s="18"/>
      <c r="E4997" s="18"/>
      <c r="F4997" s="18"/>
      <c r="G4997" s="18"/>
      <c r="H4997" s="19"/>
      <c r="I4997" s="18" t="s">
        <v>33</v>
      </c>
      <c r="J4997" s="19"/>
      <c r="K4997" s="18"/>
      <c r="L4997" s="19"/>
      <c r="M4997" s="21"/>
    </row>
    <row r="4998" spans="1:13" x14ac:dyDescent="0.25">
      <c r="A4998" s="90" t="s">
        <v>34</v>
      </c>
      <c r="B4998" s="91"/>
      <c r="C4998" s="91"/>
      <c r="D4998" s="91"/>
      <c r="E4998" s="91"/>
      <c r="F4998" s="91"/>
      <c r="G4998" s="91"/>
      <c r="H4998" s="92"/>
      <c r="I4998" s="31" t="s">
        <v>46</v>
      </c>
      <c r="J4998" s="32"/>
      <c r="K4998" s="88">
        <v>2.67</v>
      </c>
      <c r="L4998" s="89"/>
      <c r="M4998" s="33">
        <f>K4998*12*I4982</f>
        <v>12415.5</v>
      </c>
    </row>
    <row r="4999" spans="1:13" x14ac:dyDescent="0.25">
      <c r="A4999" s="131" t="s">
        <v>74</v>
      </c>
      <c r="B4999" s="132"/>
      <c r="C4999" s="132"/>
      <c r="D4999" s="132"/>
      <c r="E4999" s="132"/>
      <c r="F4999" s="132"/>
      <c r="G4999" s="132"/>
      <c r="H4999" s="133"/>
      <c r="I4999" s="52"/>
      <c r="J4999" s="13"/>
      <c r="K4999" s="149">
        <f>K5000+K5006</f>
        <v>1.8900000000000001</v>
      </c>
      <c r="L4999" s="150"/>
      <c r="M4999" s="53">
        <f>M5000+M5006</f>
        <v>8788.5</v>
      </c>
    </row>
    <row r="5000" spans="1:13" x14ac:dyDescent="0.25">
      <c r="A5000" s="114" t="s">
        <v>75</v>
      </c>
      <c r="B5000" s="115"/>
      <c r="C5000" s="115"/>
      <c r="D5000" s="115"/>
      <c r="E5000" s="115"/>
      <c r="F5000" s="115"/>
      <c r="G5000" s="115"/>
      <c r="H5000" s="116"/>
      <c r="J5000" s="13"/>
      <c r="K5000" s="108">
        <f>K5001+K5002+K5003+K5005</f>
        <v>1.1100000000000001</v>
      </c>
      <c r="L5000" s="109"/>
      <c r="M5000" s="46">
        <f>M5001+M5002+M5003+M5005</f>
        <v>5161.5</v>
      </c>
    </row>
    <row r="5001" spans="1:13" x14ac:dyDescent="0.25">
      <c r="A5001" s="12" t="s">
        <v>76</v>
      </c>
      <c r="H5001" s="13"/>
      <c r="I5001" t="s">
        <v>77</v>
      </c>
      <c r="J5001" s="13"/>
      <c r="K5001" s="112">
        <v>0.81</v>
      </c>
      <c r="L5001" s="113"/>
      <c r="M5001" s="23">
        <f>K5001*12*I4982</f>
        <v>3766.5000000000005</v>
      </c>
    </row>
    <row r="5002" spans="1:13" x14ac:dyDescent="0.25">
      <c r="A5002" s="12" t="s">
        <v>78</v>
      </c>
      <c r="H5002" s="13"/>
      <c r="I5002" t="s">
        <v>79</v>
      </c>
      <c r="J5002" s="13"/>
      <c r="K5002" s="112">
        <v>0.18</v>
      </c>
      <c r="L5002" s="113"/>
      <c r="M5002" s="23">
        <f>K5002*12*I4982</f>
        <v>837</v>
      </c>
    </row>
    <row r="5003" spans="1:13" x14ac:dyDescent="0.25">
      <c r="A5003" s="12" t="s">
        <v>80</v>
      </c>
      <c r="H5003" s="13"/>
      <c r="I5003" t="s">
        <v>81</v>
      </c>
      <c r="J5003" s="13"/>
      <c r="K5003" s="112">
        <v>0.08</v>
      </c>
      <c r="L5003" s="113"/>
      <c r="M5003" s="23">
        <f>K5003*12*I4982</f>
        <v>372</v>
      </c>
    </row>
    <row r="5004" spans="1:13" x14ac:dyDescent="0.25">
      <c r="A5004" s="12" t="s">
        <v>82</v>
      </c>
      <c r="H5004" s="13"/>
      <c r="J5004" s="13"/>
      <c r="L5004" s="13"/>
      <c r="M5004" s="23"/>
    </row>
    <row r="5005" spans="1:13" x14ac:dyDescent="0.25">
      <c r="A5005" s="12" t="s">
        <v>83</v>
      </c>
      <c r="H5005" s="13"/>
      <c r="I5005" t="s">
        <v>84</v>
      </c>
      <c r="J5005" s="13"/>
      <c r="K5005" s="112">
        <v>0.04</v>
      </c>
      <c r="L5005" s="113"/>
      <c r="M5005" s="23">
        <f>K5005*12*I4982</f>
        <v>186</v>
      </c>
    </row>
    <row r="5006" spans="1:13" x14ac:dyDescent="0.25">
      <c r="A5006" s="114" t="s">
        <v>85</v>
      </c>
      <c r="B5006" s="115"/>
      <c r="C5006" s="115"/>
      <c r="D5006" s="115"/>
      <c r="E5006" s="115"/>
      <c r="F5006" s="115"/>
      <c r="G5006" s="115"/>
      <c r="H5006" s="116"/>
      <c r="J5006" s="13"/>
      <c r="K5006" s="108">
        <f>K5007+K5008+K5009</f>
        <v>0.78</v>
      </c>
      <c r="L5006" s="109"/>
      <c r="M5006" s="46">
        <f>M5007+M5008+M5009</f>
        <v>3627</v>
      </c>
    </row>
    <row r="5007" spans="1:13" x14ac:dyDescent="0.25">
      <c r="A5007" s="12" t="s">
        <v>86</v>
      </c>
      <c r="H5007" s="13"/>
      <c r="I5007" t="s">
        <v>81</v>
      </c>
      <c r="J5007" s="13"/>
      <c r="K5007" s="112">
        <v>0.28000000000000003</v>
      </c>
      <c r="L5007" s="113"/>
      <c r="M5007" s="23">
        <f>K5007*12*I4982</f>
        <v>1302.0000000000002</v>
      </c>
    </row>
    <row r="5008" spans="1:13" x14ac:dyDescent="0.25">
      <c r="A5008" s="12" t="s">
        <v>87</v>
      </c>
      <c r="H5008" s="13"/>
      <c r="I5008" t="s">
        <v>77</v>
      </c>
      <c r="J5008" s="13"/>
      <c r="K5008" s="112">
        <v>0.46</v>
      </c>
      <c r="L5008" s="113"/>
      <c r="M5008" s="23">
        <f>K5008*12*I4982</f>
        <v>2139</v>
      </c>
    </row>
    <row r="5009" spans="1:13" x14ac:dyDescent="0.25">
      <c r="A5009" s="12" t="s">
        <v>88</v>
      </c>
      <c r="H5009" s="13"/>
      <c r="I5009" t="s">
        <v>81</v>
      </c>
      <c r="J5009" s="13"/>
      <c r="K5009" s="138">
        <v>0.04</v>
      </c>
      <c r="L5009" s="139"/>
      <c r="M5009" s="21">
        <f>K5009*12*I4982</f>
        <v>186</v>
      </c>
    </row>
    <row r="5010" spans="1:13" ht="15.75" x14ac:dyDescent="0.25">
      <c r="A5010" s="85" t="s">
        <v>36</v>
      </c>
      <c r="B5010" s="86"/>
      <c r="C5010" s="86"/>
      <c r="D5010" s="86"/>
      <c r="E5010" s="86"/>
      <c r="F5010" s="86"/>
      <c r="G5010" s="86"/>
      <c r="H5010" s="87"/>
      <c r="I5010" s="34"/>
      <c r="J5010" s="32"/>
      <c r="K5010" s="88">
        <f>K5011+K5012+K5014+K5016+K5017</f>
        <v>2.13</v>
      </c>
      <c r="L5010" s="89"/>
      <c r="M5010" s="35">
        <f>M5011+M5012+M5014+M5016+M5017</f>
        <v>9904.5</v>
      </c>
    </row>
    <row r="5011" spans="1:13" x14ac:dyDescent="0.25">
      <c r="A5011" s="36" t="s">
        <v>89</v>
      </c>
      <c r="B5011" s="37"/>
      <c r="C5011" s="38"/>
      <c r="D5011" s="38"/>
      <c r="E5011" s="38"/>
      <c r="F5011" s="38"/>
      <c r="G5011" s="38"/>
      <c r="H5011" s="13"/>
      <c r="I5011" s="95" t="s">
        <v>38</v>
      </c>
      <c r="J5011" s="96"/>
      <c r="K5011" s="117">
        <v>0.56999999999999995</v>
      </c>
      <c r="L5011" s="118"/>
      <c r="M5011" s="23">
        <f>K5011*12*I4982</f>
        <v>2650.5</v>
      </c>
    </row>
    <row r="5012" spans="1:13" x14ac:dyDescent="0.25">
      <c r="A5012" s="36" t="s">
        <v>39</v>
      </c>
      <c r="B5012" s="37"/>
      <c r="C5012" s="38"/>
      <c r="D5012" s="38"/>
      <c r="E5012" s="38"/>
      <c r="F5012" s="38"/>
      <c r="G5012" s="38"/>
      <c r="H5012" s="13"/>
      <c r="I5012" s="95" t="s">
        <v>90</v>
      </c>
      <c r="J5012" s="96"/>
      <c r="K5012" s="97">
        <v>1.35</v>
      </c>
      <c r="L5012" s="98"/>
      <c r="M5012" s="23">
        <f>K5012*12*I4982</f>
        <v>6277.5000000000009</v>
      </c>
    </row>
    <row r="5013" spans="1:13" x14ac:dyDescent="0.25">
      <c r="A5013" s="36" t="s">
        <v>41</v>
      </c>
      <c r="B5013" s="37"/>
      <c r="C5013" s="38"/>
      <c r="D5013" s="38"/>
      <c r="E5013" s="38"/>
      <c r="F5013" s="38"/>
      <c r="G5013" s="38"/>
      <c r="H5013" s="13"/>
      <c r="I5013" s="39"/>
      <c r="J5013" s="15"/>
      <c r="K5013" s="40"/>
      <c r="L5013" s="41"/>
      <c r="M5013" s="23"/>
    </row>
    <row r="5014" spans="1:13" x14ac:dyDescent="0.25">
      <c r="A5014" s="36" t="s">
        <v>42</v>
      </c>
      <c r="B5014" s="37"/>
      <c r="C5014" s="38"/>
      <c r="D5014" s="38"/>
      <c r="E5014" s="38"/>
      <c r="F5014" s="38"/>
      <c r="G5014" s="38"/>
      <c r="H5014" s="13"/>
      <c r="I5014" s="95" t="s">
        <v>43</v>
      </c>
      <c r="J5014" s="96"/>
      <c r="K5014" s="97">
        <v>0.09</v>
      </c>
      <c r="L5014" s="98"/>
      <c r="M5014" s="23">
        <f>K5014*12*I4982</f>
        <v>418.5</v>
      </c>
    </row>
    <row r="5015" spans="1:13" x14ac:dyDescent="0.25">
      <c r="A5015" s="36" t="s">
        <v>44</v>
      </c>
      <c r="B5015" s="37"/>
      <c r="C5015" s="38"/>
      <c r="D5015" s="38"/>
      <c r="E5015" s="38"/>
      <c r="F5015" s="38"/>
      <c r="G5015" s="38"/>
      <c r="H5015" s="13"/>
      <c r="I5015" s="39"/>
      <c r="J5015" s="15"/>
      <c r="K5015" s="40"/>
      <c r="L5015" s="41"/>
      <c r="M5015" s="23"/>
    </row>
    <row r="5016" spans="1:13" x14ac:dyDescent="0.25">
      <c r="A5016" s="36" t="s">
        <v>45</v>
      </c>
      <c r="B5016" s="37"/>
      <c r="C5016" s="38"/>
      <c r="D5016" s="38"/>
      <c r="E5016" s="38"/>
      <c r="F5016" s="38"/>
      <c r="G5016" s="38"/>
      <c r="H5016" s="13"/>
      <c r="I5016" s="95" t="s">
        <v>43</v>
      </c>
      <c r="J5016" s="96"/>
      <c r="K5016" s="97">
        <v>0.06</v>
      </c>
      <c r="L5016" s="98"/>
      <c r="M5016" s="23">
        <f>K5016*12*I4982</f>
        <v>279</v>
      </c>
    </row>
    <row r="5017" spans="1:13" x14ac:dyDescent="0.25">
      <c r="A5017" s="42" t="s">
        <v>112</v>
      </c>
      <c r="B5017" s="37"/>
      <c r="C5017" s="38"/>
      <c r="D5017" s="38"/>
      <c r="E5017" s="38"/>
      <c r="F5017" s="38"/>
      <c r="G5017" s="38"/>
      <c r="H5017" s="13"/>
      <c r="I5017" s="95" t="s">
        <v>46</v>
      </c>
      <c r="J5017" s="96"/>
      <c r="K5017" s="99">
        <v>0.06</v>
      </c>
      <c r="L5017" s="100"/>
      <c r="M5017" s="21">
        <f>K5017*12*I4982</f>
        <v>279</v>
      </c>
    </row>
    <row r="5018" spans="1:13" ht="15.75" x14ac:dyDescent="0.25">
      <c r="A5018" s="85" t="s">
        <v>50</v>
      </c>
      <c r="B5018" s="86"/>
      <c r="C5018" s="86"/>
      <c r="D5018" s="86"/>
      <c r="E5018" s="86"/>
      <c r="F5018" s="86"/>
      <c r="G5018" s="86"/>
      <c r="H5018" s="87"/>
      <c r="I5018" s="34"/>
      <c r="J5018" s="32"/>
      <c r="K5018" s="101">
        <v>5.67</v>
      </c>
      <c r="L5018" s="102"/>
      <c r="M5018" s="35">
        <f>K5018*12*I4982</f>
        <v>26365.499999999996</v>
      </c>
    </row>
    <row r="5019" spans="1:13" x14ac:dyDescent="0.25">
      <c r="A5019" s="90" t="s">
        <v>59</v>
      </c>
      <c r="B5019" s="91"/>
      <c r="C5019" s="91"/>
      <c r="D5019" s="91"/>
      <c r="E5019" s="91"/>
      <c r="F5019" s="91"/>
      <c r="G5019" s="91"/>
      <c r="H5019" s="92"/>
      <c r="J5019" s="47"/>
      <c r="K5019" s="88">
        <f>K4988+K4992+K4995+K4998+K4999+K5018+K5010</f>
        <v>22.46</v>
      </c>
      <c r="L5019" s="89"/>
      <c r="M5019" s="21">
        <f>M4982+M4995+M4998+M4999+M5010+M5018</f>
        <v>104439</v>
      </c>
    </row>
    <row r="5020" spans="1:13" x14ac:dyDescent="0.25">
      <c r="A5020" s="90" t="s">
        <v>60</v>
      </c>
      <c r="B5020" s="91"/>
      <c r="C5020" s="91"/>
      <c r="D5020" s="91"/>
      <c r="E5020" s="91"/>
      <c r="F5020" s="91"/>
      <c r="G5020" s="91"/>
      <c r="H5020" s="92"/>
      <c r="I5020" s="34"/>
      <c r="J5020" s="48"/>
      <c r="K5020" s="110">
        <v>13.16</v>
      </c>
      <c r="L5020" s="111"/>
      <c r="M5020" s="21">
        <f>K5020*12*I4982</f>
        <v>61194.000000000007</v>
      </c>
    </row>
    <row r="5021" spans="1:13" ht="15.75" x14ac:dyDescent="0.25">
      <c r="A5021" s="85" t="s">
        <v>61</v>
      </c>
      <c r="B5021" s="86"/>
      <c r="C5021" s="86"/>
      <c r="D5021" s="86"/>
      <c r="E5021" s="86"/>
      <c r="F5021" s="86"/>
      <c r="G5021" s="86"/>
      <c r="H5021" s="87"/>
      <c r="I5021" s="34"/>
      <c r="J5021" s="32"/>
      <c r="K5021" s="88">
        <v>3.45</v>
      </c>
      <c r="L5021" s="89"/>
      <c r="M5021" s="21">
        <f>K5021*12*I4982</f>
        <v>16042.500000000002</v>
      </c>
    </row>
    <row r="5022" spans="1:13" ht="15.75" x14ac:dyDescent="0.25">
      <c r="A5022" s="85" t="s">
        <v>62</v>
      </c>
      <c r="B5022" s="86"/>
      <c r="C5022" s="86"/>
      <c r="D5022" s="86"/>
      <c r="E5022" s="86"/>
      <c r="F5022" s="86"/>
      <c r="G5022" s="86"/>
      <c r="H5022" s="87"/>
      <c r="I5022" s="34"/>
      <c r="J5022" s="32"/>
      <c r="K5022" s="88">
        <v>0.81</v>
      </c>
      <c r="L5022" s="89"/>
      <c r="M5022" s="21">
        <f>K5022*12*I4982</f>
        <v>3766.5000000000005</v>
      </c>
    </row>
    <row r="5023" spans="1:13" x14ac:dyDescent="0.25">
      <c r="A5023" s="90" t="s">
        <v>92</v>
      </c>
      <c r="B5023" s="91"/>
      <c r="C5023" s="91"/>
      <c r="D5023" s="91"/>
      <c r="E5023" s="91"/>
      <c r="F5023" s="91"/>
      <c r="G5023" s="91"/>
      <c r="H5023" s="92"/>
      <c r="I5023" s="34"/>
      <c r="J5023" s="32"/>
      <c r="K5023" s="93">
        <v>1.32</v>
      </c>
      <c r="L5023" s="94"/>
      <c r="M5023" s="21">
        <f>K5023*12*I4982</f>
        <v>6138</v>
      </c>
    </row>
    <row r="5024" spans="1:13" x14ac:dyDescent="0.25">
      <c r="A5024" s="54" t="s">
        <v>109</v>
      </c>
      <c r="B5024" s="55"/>
      <c r="C5024" s="55"/>
      <c r="D5024" s="55"/>
      <c r="E5024" s="55"/>
      <c r="F5024" s="55"/>
      <c r="G5024" s="55"/>
      <c r="H5024" s="56"/>
      <c r="I5024" s="34"/>
      <c r="J5024" s="32"/>
      <c r="K5024" s="177">
        <v>0</v>
      </c>
      <c r="L5024" s="178"/>
      <c r="M5024" s="21">
        <f>K5024*I4982*12</f>
        <v>0</v>
      </c>
    </row>
    <row r="5025" spans="1:13" ht="15.75" x14ac:dyDescent="0.25">
      <c r="A5025" s="49" t="s">
        <v>107</v>
      </c>
      <c r="B5025" s="50"/>
      <c r="C5025" s="50"/>
      <c r="D5025" s="50"/>
      <c r="E5025" s="50"/>
      <c r="F5025" s="50"/>
      <c r="G5025" s="50"/>
      <c r="H5025" s="51"/>
      <c r="I5025" s="34"/>
      <c r="J5025" s="32"/>
      <c r="K5025" s="88">
        <v>0</v>
      </c>
      <c r="L5025" s="89"/>
      <c r="M5025" s="21">
        <f>K5025*12*I4984</f>
        <v>0</v>
      </c>
    </row>
    <row r="5026" spans="1:13" ht="15.75" x14ac:dyDescent="0.25">
      <c r="A5026" s="49" t="s">
        <v>63</v>
      </c>
      <c r="B5026" s="50"/>
      <c r="C5026" s="50"/>
      <c r="D5026" s="50"/>
      <c r="E5026" s="50"/>
      <c r="F5026" s="50"/>
      <c r="G5026" s="50"/>
      <c r="H5026" s="51"/>
      <c r="I5026" s="34"/>
      <c r="J5026" s="32"/>
      <c r="K5026" s="88">
        <v>0.06</v>
      </c>
      <c r="L5026" s="89"/>
      <c r="M5026" s="21">
        <f>K5026*12*I4982</f>
        <v>279</v>
      </c>
    </row>
    <row r="5027" spans="1:13" ht="15.75" x14ac:dyDescent="0.25">
      <c r="A5027" s="49" t="s">
        <v>64</v>
      </c>
      <c r="B5027" s="50"/>
      <c r="C5027" s="50"/>
      <c r="D5027" s="50"/>
      <c r="E5027" s="50"/>
      <c r="F5027" s="50"/>
      <c r="G5027" s="50"/>
      <c r="H5027" s="51"/>
      <c r="I5027" s="34"/>
      <c r="J5027" s="32"/>
      <c r="K5027" s="88">
        <v>1.26</v>
      </c>
      <c r="L5027" s="89"/>
      <c r="M5027" s="21">
        <f>K5027*12*I4982</f>
        <v>5859</v>
      </c>
    </row>
    <row r="5028" spans="1:13" x14ac:dyDescent="0.25">
      <c r="A5028" s="90" t="s">
        <v>65</v>
      </c>
      <c r="B5028" s="91"/>
      <c r="C5028" s="91"/>
      <c r="D5028" s="91"/>
      <c r="E5028" s="91"/>
      <c r="F5028" s="91"/>
      <c r="G5028" s="91"/>
      <c r="H5028" s="92"/>
      <c r="I5028" s="34"/>
      <c r="J5028" s="48"/>
      <c r="K5028" s="88">
        <f>K5019+K5021+K5022+K5023+K5020+K5024+K5025+K5026+K5027</f>
        <v>42.52</v>
      </c>
      <c r="L5028" s="89"/>
      <c r="M5028" s="21">
        <f>M5019+M5020+M5021+M5022+M5023+M5024+M5025+M5026+M5027</f>
        <v>197718</v>
      </c>
    </row>
    <row r="5029" spans="1:13" x14ac:dyDescent="0.25">
      <c r="M5029" s="5"/>
    </row>
    <row r="5030" spans="1:13" x14ac:dyDescent="0.25">
      <c r="A5030" s="119" t="s">
        <v>0</v>
      </c>
      <c r="B5030" s="119"/>
      <c r="C5030" s="119"/>
      <c r="D5030" s="119"/>
      <c r="E5030" s="119"/>
      <c r="F5030" s="119"/>
      <c r="G5030" s="119"/>
      <c r="H5030" s="119"/>
      <c r="I5030" s="119"/>
      <c r="J5030" s="119"/>
      <c r="K5030" s="119"/>
      <c r="L5030" s="119"/>
      <c r="M5030" s="5"/>
    </row>
    <row r="5031" spans="1:13" x14ac:dyDescent="0.25">
      <c r="A5031" s="120" t="s">
        <v>1</v>
      </c>
      <c r="B5031" s="120"/>
      <c r="C5031" s="120"/>
      <c r="D5031" s="120"/>
      <c r="E5031" s="120"/>
      <c r="F5031" s="120"/>
      <c r="G5031" s="120"/>
      <c r="H5031" s="120"/>
      <c r="I5031" s="120"/>
      <c r="J5031" s="120"/>
      <c r="K5031" s="120"/>
      <c r="L5031" s="120"/>
      <c r="M5031" s="120"/>
    </row>
    <row r="5032" spans="1:13" x14ac:dyDescent="0.25">
      <c r="A5032" s="121" t="s">
        <v>198</v>
      </c>
      <c r="B5032" s="121"/>
      <c r="C5032" s="121"/>
      <c r="D5032" s="121"/>
      <c r="E5032" s="121"/>
      <c r="F5032" s="121"/>
      <c r="G5032" s="121"/>
      <c r="H5032" s="121"/>
      <c r="I5032" s="121"/>
      <c r="J5032" s="121"/>
      <c r="K5032" s="121"/>
      <c r="L5032" s="121"/>
      <c r="M5032" s="121"/>
    </row>
    <row r="5033" spans="1:13" x14ac:dyDescent="0.25">
      <c r="A5033" s="6"/>
      <c r="B5033" s="7"/>
      <c r="C5033" s="7" t="s">
        <v>3</v>
      </c>
      <c r="D5033" s="7"/>
      <c r="E5033" s="7"/>
      <c r="F5033" s="7"/>
      <c r="G5033" s="7"/>
      <c r="H5033" s="8"/>
      <c r="I5033" s="7" t="s">
        <v>4</v>
      </c>
      <c r="J5033" s="8"/>
      <c r="K5033" s="9" t="s">
        <v>5</v>
      </c>
      <c r="L5033" s="10"/>
      <c r="M5033" s="11"/>
    </row>
    <row r="5034" spans="1:13" x14ac:dyDescent="0.25">
      <c r="A5034" s="12"/>
      <c r="B5034" s="2"/>
      <c r="C5034" s="2"/>
      <c r="D5034" s="2"/>
      <c r="E5034" s="2"/>
      <c r="F5034" s="2"/>
      <c r="G5034" s="2"/>
      <c r="H5034" s="13"/>
      <c r="I5034" s="2"/>
      <c r="J5034" s="13"/>
      <c r="K5034" s="14" t="s">
        <v>7</v>
      </c>
      <c r="L5034" s="15"/>
      <c r="M5034" s="16" t="s">
        <v>8</v>
      </c>
    </row>
    <row r="5035" spans="1:13" x14ac:dyDescent="0.25">
      <c r="A5035" s="17"/>
      <c r="B5035" s="18"/>
      <c r="C5035" s="18"/>
      <c r="D5035" s="18"/>
      <c r="E5035" s="18"/>
      <c r="F5035" s="18"/>
      <c r="G5035" s="18"/>
      <c r="H5035" s="19"/>
      <c r="I5035" s="122" t="s">
        <v>9</v>
      </c>
      <c r="J5035" s="123"/>
      <c r="K5035" s="18" t="s">
        <v>10</v>
      </c>
      <c r="L5035" s="19"/>
      <c r="M5035" s="20" t="s">
        <v>11</v>
      </c>
    </row>
    <row r="5036" spans="1:13" x14ac:dyDescent="0.25">
      <c r="A5036" s="90"/>
      <c r="B5036" s="91"/>
      <c r="C5036" s="91"/>
      <c r="D5036" s="91"/>
      <c r="E5036" s="91"/>
      <c r="F5036" s="91"/>
      <c r="G5036" s="91"/>
      <c r="H5036" s="92"/>
      <c r="I5036" s="124">
        <v>628.1</v>
      </c>
      <c r="J5036" s="125"/>
      <c r="K5036" s="126">
        <f>K5042+K5046</f>
        <v>8.98</v>
      </c>
      <c r="L5036" s="145"/>
      <c r="M5036" s="21">
        <f>M5042+M5046</f>
        <v>67684.055999999997</v>
      </c>
    </row>
    <row r="5037" spans="1:13" x14ac:dyDescent="0.25">
      <c r="A5037" s="22" t="s">
        <v>13</v>
      </c>
      <c r="F5037" s="2"/>
      <c r="H5037" s="13"/>
      <c r="J5037" s="13"/>
      <c r="L5037" s="13"/>
      <c r="M5037" s="23"/>
    </row>
    <row r="5038" spans="1:13" x14ac:dyDescent="0.25">
      <c r="A5038" s="22" t="s">
        <v>14</v>
      </c>
      <c r="F5038" s="2"/>
      <c r="H5038" s="13"/>
      <c r="J5038" s="13"/>
      <c r="L5038" s="13"/>
      <c r="M5038" s="23"/>
    </row>
    <row r="5039" spans="1:13" x14ac:dyDescent="0.25">
      <c r="A5039" s="24" t="s">
        <v>15</v>
      </c>
      <c r="B5039" s="25"/>
      <c r="C5039" s="25"/>
      <c r="D5039" s="25"/>
      <c r="E5039" s="25"/>
      <c r="F5039" s="26"/>
      <c r="G5039" s="25"/>
      <c r="H5039" s="27"/>
      <c r="J5039" s="13"/>
      <c r="L5039" s="13"/>
      <c r="M5039" s="23"/>
    </row>
    <row r="5040" spans="1:13" x14ac:dyDescent="0.25">
      <c r="A5040" s="24" t="s">
        <v>16</v>
      </c>
      <c r="B5040" s="25"/>
      <c r="C5040" s="25"/>
      <c r="D5040" s="25"/>
      <c r="E5040" s="25"/>
      <c r="F5040" s="26"/>
      <c r="G5040" s="25"/>
      <c r="H5040" s="27"/>
      <c r="J5040" s="13"/>
      <c r="L5040" s="13"/>
      <c r="M5040" s="23"/>
    </row>
    <row r="5041" spans="1:13" x14ac:dyDescent="0.25">
      <c r="A5041" s="24" t="s">
        <v>68</v>
      </c>
      <c r="B5041" s="25"/>
      <c r="C5041" s="25"/>
      <c r="D5041" s="25"/>
      <c r="E5041" s="25"/>
      <c r="F5041" s="26"/>
      <c r="G5041" s="25"/>
      <c r="H5041" s="27"/>
      <c r="J5041" s="13"/>
      <c r="L5041" s="13"/>
      <c r="M5041" s="23"/>
    </row>
    <row r="5042" spans="1:13" x14ac:dyDescent="0.25">
      <c r="A5042" s="24"/>
      <c r="B5042" s="25"/>
      <c r="C5042" s="25"/>
      <c r="D5042" s="25"/>
      <c r="E5042" s="25"/>
      <c r="F5042" s="26"/>
      <c r="G5042" s="25"/>
      <c r="H5042" s="27"/>
      <c r="J5042" s="13"/>
      <c r="K5042" s="112">
        <v>4.93</v>
      </c>
      <c r="L5042" s="113"/>
      <c r="M5042" s="23">
        <f>K5042*I5036*12</f>
        <v>37158.396000000001</v>
      </c>
    </row>
    <row r="5043" spans="1:13" x14ac:dyDescent="0.25">
      <c r="A5043" s="22" t="s">
        <v>22</v>
      </c>
      <c r="B5043" s="25"/>
      <c r="C5043" s="25"/>
      <c r="D5043" s="25"/>
      <c r="E5043" s="25"/>
      <c r="F5043" s="26"/>
      <c r="G5043" s="25"/>
      <c r="H5043" s="27"/>
      <c r="J5043" s="13"/>
      <c r="L5043" s="13"/>
      <c r="M5043" s="23"/>
    </row>
    <row r="5044" spans="1:13" x14ac:dyDescent="0.25">
      <c r="A5044" s="24" t="s">
        <v>23</v>
      </c>
      <c r="B5044" s="25"/>
      <c r="C5044" s="25"/>
      <c r="D5044" s="25"/>
      <c r="E5044" s="25"/>
      <c r="F5044" s="26"/>
      <c r="G5044" s="25"/>
      <c r="H5044" s="27"/>
      <c r="J5044" s="13"/>
      <c r="L5044" s="13"/>
      <c r="M5044" s="23"/>
    </row>
    <row r="5045" spans="1:13" x14ac:dyDescent="0.25">
      <c r="A5045" s="24" t="s">
        <v>69</v>
      </c>
      <c r="B5045" s="25"/>
      <c r="C5045" s="25"/>
      <c r="D5045" s="25"/>
      <c r="E5045" s="25"/>
      <c r="F5045" s="26"/>
      <c r="G5045" s="25"/>
      <c r="H5045" s="27"/>
      <c r="J5045" s="13"/>
      <c r="L5045" s="13"/>
      <c r="M5045" s="23"/>
    </row>
    <row r="5046" spans="1:13" x14ac:dyDescent="0.25">
      <c r="A5046" s="24"/>
      <c r="B5046" s="25"/>
      <c r="C5046" s="25"/>
      <c r="D5046" s="25"/>
      <c r="E5046" s="25"/>
      <c r="F5046" s="26"/>
      <c r="G5046" s="25"/>
      <c r="H5046" s="27"/>
      <c r="I5046" s="17"/>
      <c r="J5046" s="19"/>
      <c r="K5046" s="138">
        <v>4.05</v>
      </c>
      <c r="L5046" s="139"/>
      <c r="M5046" s="21">
        <f>K5046*I5036*12</f>
        <v>30525.659999999996</v>
      </c>
    </row>
    <row r="5047" spans="1:13" x14ac:dyDescent="0.25">
      <c r="A5047" s="128" t="s">
        <v>28</v>
      </c>
      <c r="B5047" s="129"/>
      <c r="C5047" s="129"/>
      <c r="D5047" s="129"/>
      <c r="E5047" s="129"/>
      <c r="F5047" s="129"/>
      <c r="G5047" s="129"/>
      <c r="H5047" s="130"/>
      <c r="I5047" s="2" t="s">
        <v>29</v>
      </c>
      <c r="J5047" s="13"/>
      <c r="K5047" s="2"/>
      <c r="L5047" s="13"/>
      <c r="M5047" s="23"/>
    </row>
    <row r="5048" spans="1:13" x14ac:dyDescent="0.25">
      <c r="A5048" s="12"/>
      <c r="B5048" s="2"/>
      <c r="C5048" s="2"/>
      <c r="D5048" s="2"/>
      <c r="E5048" s="2"/>
      <c r="F5048" s="2"/>
      <c r="G5048" s="2"/>
      <c r="H5048" s="13"/>
      <c r="I5048" s="2" t="s">
        <v>30</v>
      </c>
      <c r="J5048" s="13"/>
      <c r="K5048" s="2"/>
      <c r="L5048" s="13"/>
      <c r="M5048" s="23"/>
    </row>
    <row r="5049" spans="1:13" x14ac:dyDescent="0.25">
      <c r="A5049" s="12"/>
      <c r="B5049" s="2"/>
      <c r="C5049" s="2"/>
      <c r="D5049" s="2"/>
      <c r="E5049" s="2"/>
      <c r="F5049" s="2"/>
      <c r="G5049" s="2"/>
      <c r="H5049" s="13"/>
      <c r="I5049" s="2" t="s">
        <v>31</v>
      </c>
      <c r="J5049" s="13"/>
      <c r="K5049" s="108">
        <v>1.1200000000000001</v>
      </c>
      <c r="L5049" s="109"/>
      <c r="M5049" s="23">
        <f>K5049*12*I5036</f>
        <v>8441.6640000000007</v>
      </c>
    </row>
    <row r="5050" spans="1:13" x14ac:dyDescent="0.25">
      <c r="A5050" s="12"/>
      <c r="B5050" s="2"/>
      <c r="C5050" s="2"/>
      <c r="D5050" s="2"/>
      <c r="E5050" s="2"/>
      <c r="F5050" s="2"/>
      <c r="G5050" s="2"/>
      <c r="H5050" s="13"/>
      <c r="I5050" s="2" t="s">
        <v>32</v>
      </c>
      <c r="J5050" s="13"/>
      <c r="K5050" s="2"/>
      <c r="L5050" s="13"/>
      <c r="M5050" s="23"/>
    </row>
    <row r="5051" spans="1:13" x14ac:dyDescent="0.25">
      <c r="A5051" s="17"/>
      <c r="B5051" s="18"/>
      <c r="C5051" s="18"/>
      <c r="D5051" s="18"/>
      <c r="E5051" s="18"/>
      <c r="F5051" s="18"/>
      <c r="G5051" s="18"/>
      <c r="H5051" s="19"/>
      <c r="I5051" s="18" t="s">
        <v>33</v>
      </c>
      <c r="J5051" s="19"/>
      <c r="K5051" s="18"/>
      <c r="L5051" s="19"/>
      <c r="M5051" s="21"/>
    </row>
    <row r="5052" spans="1:13" x14ac:dyDescent="0.25">
      <c r="A5052" s="131" t="s">
        <v>74</v>
      </c>
      <c r="B5052" s="132"/>
      <c r="C5052" s="132"/>
      <c r="D5052" s="132"/>
      <c r="E5052" s="132"/>
      <c r="F5052" s="132"/>
      <c r="G5052" s="132"/>
      <c r="H5052" s="133"/>
      <c r="I5052" s="52"/>
      <c r="J5052" s="13"/>
      <c r="K5052" s="149">
        <f>K5053+K5059</f>
        <v>1.8900000000000001</v>
      </c>
      <c r="L5052" s="150"/>
      <c r="M5052" s="53">
        <f>M5053+M5059</f>
        <v>14245.308000000001</v>
      </c>
    </row>
    <row r="5053" spans="1:13" x14ac:dyDescent="0.25">
      <c r="A5053" s="114" t="s">
        <v>75</v>
      </c>
      <c r="B5053" s="115"/>
      <c r="C5053" s="115"/>
      <c r="D5053" s="115"/>
      <c r="E5053" s="115"/>
      <c r="F5053" s="115"/>
      <c r="G5053" s="115"/>
      <c r="H5053" s="116"/>
      <c r="J5053" s="13"/>
      <c r="K5053" s="108">
        <f>K5054+K5055+K5056+K5058</f>
        <v>1.1100000000000001</v>
      </c>
      <c r="L5053" s="109"/>
      <c r="M5053" s="46">
        <f>M5054+M5055+M5056+M5058</f>
        <v>8366.2919999999995</v>
      </c>
    </row>
    <row r="5054" spans="1:13" x14ac:dyDescent="0.25">
      <c r="A5054" s="12" t="s">
        <v>76</v>
      </c>
      <c r="H5054" s="13"/>
      <c r="I5054" t="s">
        <v>77</v>
      </c>
      <c r="J5054" s="13"/>
      <c r="K5054" s="112">
        <v>0.81</v>
      </c>
      <c r="L5054" s="113"/>
      <c r="M5054" s="23">
        <f>K5054*12*I5036</f>
        <v>6105.1320000000005</v>
      </c>
    </row>
    <row r="5055" spans="1:13" x14ac:dyDescent="0.25">
      <c r="A5055" s="12" t="s">
        <v>78</v>
      </c>
      <c r="H5055" s="13"/>
      <c r="I5055" t="s">
        <v>79</v>
      </c>
      <c r="J5055" s="13"/>
      <c r="K5055" s="112">
        <v>0.18</v>
      </c>
      <c r="L5055" s="113"/>
      <c r="M5055" s="23">
        <f>K5055*12*I5036</f>
        <v>1356.6960000000001</v>
      </c>
    </row>
    <row r="5056" spans="1:13" x14ac:dyDescent="0.25">
      <c r="A5056" s="12" t="s">
        <v>80</v>
      </c>
      <c r="H5056" s="13"/>
      <c r="I5056" t="s">
        <v>81</v>
      </c>
      <c r="J5056" s="13"/>
      <c r="K5056" s="112">
        <v>0.08</v>
      </c>
      <c r="L5056" s="113"/>
      <c r="M5056" s="23">
        <f>K5056*12*I5036</f>
        <v>602.976</v>
      </c>
    </row>
    <row r="5057" spans="1:13" x14ac:dyDescent="0.25">
      <c r="A5057" s="12" t="s">
        <v>82</v>
      </c>
      <c r="H5057" s="13"/>
      <c r="J5057" s="13"/>
      <c r="L5057" s="13"/>
      <c r="M5057" s="23"/>
    </row>
    <row r="5058" spans="1:13" x14ac:dyDescent="0.25">
      <c r="A5058" s="12" t="s">
        <v>83</v>
      </c>
      <c r="H5058" s="13"/>
      <c r="I5058" t="s">
        <v>84</v>
      </c>
      <c r="J5058" s="13"/>
      <c r="K5058" s="112">
        <v>0.04</v>
      </c>
      <c r="L5058" s="113"/>
      <c r="M5058" s="23">
        <f>K5058*12*I5036</f>
        <v>301.488</v>
      </c>
    </row>
    <row r="5059" spans="1:13" x14ac:dyDescent="0.25">
      <c r="A5059" s="114" t="s">
        <v>85</v>
      </c>
      <c r="B5059" s="115"/>
      <c r="C5059" s="115"/>
      <c r="D5059" s="115"/>
      <c r="E5059" s="115"/>
      <c r="F5059" s="115"/>
      <c r="G5059" s="115"/>
      <c r="H5059" s="116"/>
      <c r="J5059" s="13"/>
      <c r="K5059" s="108">
        <f>K5060+K5061+K5062</f>
        <v>0.78</v>
      </c>
      <c r="L5059" s="109"/>
      <c r="M5059" s="46">
        <f>M5060+M5061+M5062</f>
        <v>5879.0160000000005</v>
      </c>
    </row>
    <row r="5060" spans="1:13" x14ac:dyDescent="0.25">
      <c r="A5060" s="12" t="s">
        <v>86</v>
      </c>
      <c r="H5060" s="13"/>
      <c r="I5060" t="s">
        <v>81</v>
      </c>
      <c r="J5060" s="13"/>
      <c r="K5060" s="112">
        <v>0.28000000000000003</v>
      </c>
      <c r="L5060" s="113"/>
      <c r="M5060" s="23">
        <f>K5060*12*I5036</f>
        <v>2110.4160000000002</v>
      </c>
    </row>
    <row r="5061" spans="1:13" x14ac:dyDescent="0.25">
      <c r="A5061" s="12" t="s">
        <v>87</v>
      </c>
      <c r="H5061" s="13"/>
      <c r="I5061" t="s">
        <v>77</v>
      </c>
      <c r="J5061" s="13"/>
      <c r="K5061" s="112">
        <v>0.46</v>
      </c>
      <c r="L5061" s="113"/>
      <c r="M5061" s="23">
        <f>K5061*12*I5036</f>
        <v>3467.1120000000005</v>
      </c>
    </row>
    <row r="5062" spans="1:13" x14ac:dyDescent="0.25">
      <c r="A5062" s="12" t="s">
        <v>88</v>
      </c>
      <c r="H5062" s="13"/>
      <c r="I5062" t="s">
        <v>81</v>
      </c>
      <c r="J5062" s="13"/>
      <c r="K5062" s="138">
        <v>0.04</v>
      </c>
      <c r="L5062" s="139"/>
      <c r="M5062" s="21">
        <f>K5062*12*I5036</f>
        <v>301.488</v>
      </c>
    </row>
    <row r="5063" spans="1:13" ht="15.75" x14ac:dyDescent="0.25">
      <c r="A5063" s="85" t="s">
        <v>36</v>
      </c>
      <c r="B5063" s="86"/>
      <c r="C5063" s="86"/>
      <c r="D5063" s="86"/>
      <c r="E5063" s="86"/>
      <c r="F5063" s="86"/>
      <c r="G5063" s="86"/>
      <c r="H5063" s="87"/>
      <c r="I5063" s="34"/>
      <c r="J5063" s="32"/>
      <c r="K5063" s="88">
        <f>K5064+K5065+K5067+K5069+K5070</f>
        <v>2.13</v>
      </c>
      <c r="L5063" s="89"/>
      <c r="M5063" s="35">
        <f>M5064+M5065+M5067+M5069+M5070</f>
        <v>16054.236000000003</v>
      </c>
    </row>
    <row r="5064" spans="1:13" x14ac:dyDescent="0.25">
      <c r="A5064" s="36" t="s">
        <v>89</v>
      </c>
      <c r="B5064" s="37"/>
      <c r="C5064" s="38"/>
      <c r="D5064" s="38"/>
      <c r="E5064" s="38"/>
      <c r="F5064" s="38"/>
      <c r="G5064" s="38"/>
      <c r="H5064" s="13"/>
      <c r="I5064" s="95" t="s">
        <v>38</v>
      </c>
      <c r="J5064" s="96"/>
      <c r="K5064" s="117">
        <v>0.56999999999999995</v>
      </c>
      <c r="L5064" s="118"/>
      <c r="M5064" s="23">
        <f>K5064*12*I5036</f>
        <v>4296.2039999999997</v>
      </c>
    </row>
    <row r="5065" spans="1:13" x14ac:dyDescent="0.25">
      <c r="A5065" s="36" t="s">
        <v>39</v>
      </c>
      <c r="B5065" s="37"/>
      <c r="C5065" s="38"/>
      <c r="D5065" s="38"/>
      <c r="E5065" s="38"/>
      <c r="F5065" s="38"/>
      <c r="G5065" s="38"/>
      <c r="H5065" s="13"/>
      <c r="I5065" s="95" t="s">
        <v>199</v>
      </c>
      <c r="J5065" s="96"/>
      <c r="K5065" s="97">
        <v>1.35</v>
      </c>
      <c r="L5065" s="98"/>
      <c r="M5065" s="23">
        <f>K5065*12*I5036</f>
        <v>10175.220000000003</v>
      </c>
    </row>
    <row r="5066" spans="1:13" x14ac:dyDescent="0.25">
      <c r="A5066" s="36" t="s">
        <v>41</v>
      </c>
      <c r="B5066" s="37"/>
      <c r="C5066" s="38"/>
      <c r="D5066" s="38"/>
      <c r="E5066" s="38"/>
      <c r="F5066" s="38"/>
      <c r="G5066" s="38"/>
      <c r="H5066" s="13"/>
      <c r="I5066" s="39"/>
      <c r="J5066" s="15"/>
      <c r="K5066" s="40"/>
      <c r="L5066" s="41"/>
      <c r="M5066" s="23"/>
    </row>
    <row r="5067" spans="1:13" x14ac:dyDescent="0.25">
      <c r="A5067" s="36" t="s">
        <v>42</v>
      </c>
      <c r="B5067" s="37"/>
      <c r="C5067" s="38"/>
      <c r="D5067" s="38"/>
      <c r="E5067" s="38"/>
      <c r="F5067" s="38"/>
      <c r="G5067" s="38"/>
      <c r="H5067" s="13"/>
      <c r="I5067" s="95" t="s">
        <v>43</v>
      </c>
      <c r="J5067" s="96"/>
      <c r="K5067" s="97">
        <v>0.09</v>
      </c>
      <c r="L5067" s="98"/>
      <c r="M5067" s="23">
        <f>K5067*12*I5036</f>
        <v>678.34800000000007</v>
      </c>
    </row>
    <row r="5068" spans="1:13" x14ac:dyDescent="0.25">
      <c r="A5068" s="36" t="s">
        <v>44</v>
      </c>
      <c r="B5068" s="37"/>
      <c r="C5068" s="38"/>
      <c r="D5068" s="38"/>
      <c r="E5068" s="38"/>
      <c r="F5068" s="38"/>
      <c r="G5068" s="38"/>
      <c r="H5068" s="13"/>
      <c r="I5068" s="39"/>
      <c r="J5068" s="15"/>
      <c r="K5068" s="40"/>
      <c r="L5068" s="41"/>
      <c r="M5068" s="23"/>
    </row>
    <row r="5069" spans="1:13" x14ac:dyDescent="0.25">
      <c r="A5069" s="36" t="s">
        <v>45</v>
      </c>
      <c r="B5069" s="37"/>
      <c r="C5069" s="38"/>
      <c r="D5069" s="38"/>
      <c r="E5069" s="38"/>
      <c r="F5069" s="38"/>
      <c r="G5069" s="38"/>
      <c r="H5069" s="13"/>
      <c r="I5069" s="95" t="s">
        <v>43</v>
      </c>
      <c r="J5069" s="96"/>
      <c r="K5069" s="97">
        <v>0.06</v>
      </c>
      <c r="L5069" s="98"/>
      <c r="M5069" s="23">
        <f>K5069*12*I5036</f>
        <v>452.23200000000003</v>
      </c>
    </row>
    <row r="5070" spans="1:13" x14ac:dyDescent="0.25">
      <c r="A5070" s="42" t="s">
        <v>112</v>
      </c>
      <c r="B5070" s="37"/>
      <c r="C5070" s="38"/>
      <c r="D5070" s="38"/>
      <c r="E5070" s="38"/>
      <c r="F5070" s="38"/>
      <c r="G5070" s="38"/>
      <c r="H5070" s="13"/>
      <c r="I5070" s="95" t="s">
        <v>46</v>
      </c>
      <c r="J5070" s="96"/>
      <c r="K5070" s="99">
        <v>0.06</v>
      </c>
      <c r="L5070" s="100"/>
      <c r="M5070" s="21">
        <f>K5070*12*I5036</f>
        <v>452.23200000000003</v>
      </c>
    </row>
    <row r="5071" spans="1:13" ht="15.75" x14ac:dyDescent="0.25">
      <c r="A5071" s="85" t="s">
        <v>50</v>
      </c>
      <c r="B5071" s="86"/>
      <c r="C5071" s="86"/>
      <c r="D5071" s="86"/>
      <c r="E5071" s="86"/>
      <c r="F5071" s="86"/>
      <c r="G5071" s="86"/>
      <c r="H5071" s="87"/>
      <c r="I5071" s="34"/>
      <c r="J5071" s="32"/>
      <c r="K5071" s="101">
        <v>4.28</v>
      </c>
      <c r="L5071" s="102"/>
      <c r="M5071" s="35">
        <f>K5071*12*I5036</f>
        <v>32259.216</v>
      </c>
    </row>
    <row r="5072" spans="1:13" x14ac:dyDescent="0.25">
      <c r="A5072" s="90" t="s">
        <v>59</v>
      </c>
      <c r="B5072" s="91"/>
      <c r="C5072" s="91"/>
      <c r="D5072" s="91"/>
      <c r="E5072" s="91"/>
      <c r="F5072" s="91"/>
      <c r="G5072" s="91"/>
      <c r="H5072" s="92"/>
      <c r="J5072" s="47"/>
      <c r="K5072" s="88">
        <f>K5042+K5046+K5049+K5052+K5071+K5063</f>
        <v>18.400000000000002</v>
      </c>
      <c r="L5072" s="89"/>
      <c r="M5072" s="21">
        <f>M5036+M5049+M5052+M5063+M5071</f>
        <v>138684.48000000001</v>
      </c>
    </row>
    <row r="5073" spans="1:13" ht="15.75" x14ac:dyDescent="0.25">
      <c r="A5073" s="85" t="s">
        <v>61</v>
      </c>
      <c r="B5073" s="86"/>
      <c r="C5073" s="86"/>
      <c r="D5073" s="86"/>
      <c r="E5073" s="86"/>
      <c r="F5073" s="86"/>
      <c r="G5073" s="86"/>
      <c r="H5073" s="87"/>
      <c r="I5073" s="34"/>
      <c r="J5073" s="32"/>
      <c r="K5073" s="88">
        <v>3.45</v>
      </c>
      <c r="L5073" s="89"/>
      <c r="M5073" s="21">
        <f>K5073*12*I5036</f>
        <v>26003.340000000004</v>
      </c>
    </row>
    <row r="5074" spans="1:13" ht="15.75" x14ac:dyDescent="0.25">
      <c r="A5074" s="85" t="s">
        <v>62</v>
      </c>
      <c r="B5074" s="86"/>
      <c r="C5074" s="86"/>
      <c r="D5074" s="86"/>
      <c r="E5074" s="86"/>
      <c r="F5074" s="86"/>
      <c r="G5074" s="86"/>
      <c r="H5074" s="87"/>
      <c r="I5074" s="34"/>
      <c r="J5074" s="32"/>
      <c r="K5074" s="88">
        <v>0.81</v>
      </c>
      <c r="L5074" s="89"/>
      <c r="M5074" s="21">
        <f>K5074*12*I5036</f>
        <v>6105.1320000000005</v>
      </c>
    </row>
    <row r="5075" spans="1:13" x14ac:dyDescent="0.25">
      <c r="A5075" s="90" t="s">
        <v>92</v>
      </c>
      <c r="B5075" s="91"/>
      <c r="C5075" s="91"/>
      <c r="D5075" s="91"/>
      <c r="E5075" s="91"/>
      <c r="F5075" s="91"/>
      <c r="G5075" s="91"/>
      <c r="H5075" s="92"/>
      <c r="I5075" s="34"/>
      <c r="J5075" s="32"/>
      <c r="K5075" s="93">
        <v>1.32</v>
      </c>
      <c r="L5075" s="94"/>
      <c r="M5075" s="21">
        <f>K5075*12*I5036</f>
        <v>9949.1040000000012</v>
      </c>
    </row>
    <row r="5076" spans="1:13" ht="15.75" x14ac:dyDescent="0.25">
      <c r="A5076" s="49" t="s">
        <v>107</v>
      </c>
      <c r="B5076" s="50"/>
      <c r="C5076" s="50"/>
      <c r="D5076" s="50"/>
      <c r="E5076" s="50"/>
      <c r="F5076" s="50"/>
      <c r="G5076" s="50"/>
      <c r="H5076" s="51"/>
      <c r="I5076" s="34"/>
      <c r="J5076" s="32"/>
      <c r="K5076" s="88">
        <v>0.04</v>
      </c>
      <c r="L5076" s="89"/>
      <c r="M5076" s="21">
        <f>K5076*12*I5036</f>
        <v>301.488</v>
      </c>
    </row>
    <row r="5077" spans="1:13" ht="15.75" x14ac:dyDescent="0.25">
      <c r="A5077" s="49" t="s">
        <v>63</v>
      </c>
      <c r="B5077" s="50"/>
      <c r="C5077" s="50"/>
      <c r="D5077" s="50"/>
      <c r="E5077" s="50"/>
      <c r="F5077" s="50"/>
      <c r="G5077" s="50"/>
      <c r="H5077" s="51"/>
      <c r="I5077" s="34"/>
      <c r="J5077" s="32"/>
      <c r="K5077" s="88">
        <v>0.05</v>
      </c>
      <c r="L5077" s="89"/>
      <c r="M5077" s="21">
        <f>K5077*12*I5036</f>
        <v>376.86000000000007</v>
      </c>
    </row>
    <row r="5078" spans="1:13" ht="15.75" x14ac:dyDescent="0.25">
      <c r="A5078" s="49" t="s">
        <v>64</v>
      </c>
      <c r="B5078" s="50"/>
      <c r="C5078" s="50"/>
      <c r="D5078" s="50"/>
      <c r="E5078" s="50"/>
      <c r="F5078" s="50"/>
      <c r="G5078" s="50"/>
      <c r="H5078" s="51"/>
      <c r="I5078" s="34"/>
      <c r="J5078" s="32"/>
      <c r="K5078" s="88">
        <v>0.13</v>
      </c>
      <c r="L5078" s="89"/>
      <c r="M5078" s="21">
        <f>K5078*12*I5036</f>
        <v>979.83600000000001</v>
      </c>
    </row>
    <row r="5079" spans="1:13" x14ac:dyDescent="0.25">
      <c r="A5079" s="90" t="s">
        <v>65</v>
      </c>
      <c r="B5079" s="91"/>
      <c r="C5079" s="91"/>
      <c r="D5079" s="91"/>
      <c r="E5079" s="91"/>
      <c r="F5079" s="91"/>
      <c r="G5079" s="91"/>
      <c r="H5079" s="92"/>
      <c r="I5079" s="34"/>
      <c r="J5079" s="48"/>
      <c r="K5079" s="88">
        <f>K5072+K5073+K5074+K5075+K5076+K5077+K5078</f>
        <v>24.2</v>
      </c>
      <c r="L5079" s="89"/>
      <c r="M5079" s="21">
        <f>M5072+M5073+M5074+M5075+M5076+M5077+M5078</f>
        <v>182400.24000000002</v>
      </c>
    </row>
    <row r="5080" spans="1:13" x14ac:dyDescent="0.25">
      <c r="M5080" s="5"/>
    </row>
    <row r="5081" spans="1:13" x14ac:dyDescent="0.25">
      <c r="A5081" s="119" t="s">
        <v>0</v>
      </c>
      <c r="B5081" s="119"/>
      <c r="C5081" s="119"/>
      <c r="D5081" s="119"/>
      <c r="E5081" s="119"/>
      <c r="F5081" s="119"/>
      <c r="G5081" s="119"/>
      <c r="H5081" s="119"/>
      <c r="I5081" s="119"/>
      <c r="J5081" s="119"/>
      <c r="K5081" s="119"/>
      <c r="L5081" s="119"/>
      <c r="M5081" s="5"/>
    </row>
    <row r="5082" spans="1:13" x14ac:dyDescent="0.25">
      <c r="A5082" s="120" t="s">
        <v>1</v>
      </c>
      <c r="B5082" s="120"/>
      <c r="C5082" s="120"/>
      <c r="D5082" s="120"/>
      <c r="E5082" s="120"/>
      <c r="F5082" s="120"/>
      <c r="G5082" s="120"/>
      <c r="H5082" s="120"/>
      <c r="I5082" s="120"/>
      <c r="J5082" s="120"/>
      <c r="K5082" s="120"/>
      <c r="L5082" s="120"/>
      <c r="M5082" s="120"/>
    </row>
    <row r="5083" spans="1:13" x14ac:dyDescent="0.25">
      <c r="A5083" s="121" t="s">
        <v>200</v>
      </c>
      <c r="B5083" s="121"/>
      <c r="C5083" s="121"/>
      <c r="D5083" s="121"/>
      <c r="E5083" s="121"/>
      <c r="F5083" s="121"/>
      <c r="G5083" s="121"/>
      <c r="H5083" s="121"/>
      <c r="I5083" s="121"/>
      <c r="J5083" s="121"/>
      <c r="K5083" s="121"/>
      <c r="L5083" s="121"/>
      <c r="M5083" s="121"/>
    </row>
    <row r="5084" spans="1:13" x14ac:dyDescent="0.25">
      <c r="A5084" s="6"/>
      <c r="B5084" s="7"/>
      <c r="C5084" s="7" t="s">
        <v>3</v>
      </c>
      <c r="D5084" s="7"/>
      <c r="E5084" s="7"/>
      <c r="F5084" s="7"/>
      <c r="G5084" s="7"/>
      <c r="H5084" s="8"/>
      <c r="I5084" s="7" t="s">
        <v>4</v>
      </c>
      <c r="J5084" s="8"/>
      <c r="K5084" s="9" t="s">
        <v>5</v>
      </c>
      <c r="L5084" s="10"/>
      <c r="M5084" s="11"/>
    </row>
    <row r="5085" spans="1:13" x14ac:dyDescent="0.25">
      <c r="A5085" s="12"/>
      <c r="B5085" s="2"/>
      <c r="C5085" s="2"/>
      <c r="D5085" s="2"/>
      <c r="E5085" s="2"/>
      <c r="F5085" s="2"/>
      <c r="G5085" s="2"/>
      <c r="H5085" s="13"/>
      <c r="I5085" s="2"/>
      <c r="J5085" s="13"/>
      <c r="K5085" s="14" t="s">
        <v>7</v>
      </c>
      <c r="L5085" s="15"/>
      <c r="M5085" s="16" t="s">
        <v>8</v>
      </c>
    </row>
    <row r="5086" spans="1:13" x14ac:dyDescent="0.25">
      <c r="A5086" s="17"/>
      <c r="B5086" s="18"/>
      <c r="C5086" s="18"/>
      <c r="D5086" s="18"/>
      <c r="E5086" s="18"/>
      <c r="F5086" s="18"/>
      <c r="G5086" s="18"/>
      <c r="H5086" s="19"/>
      <c r="I5086" s="122" t="s">
        <v>9</v>
      </c>
      <c r="J5086" s="123"/>
      <c r="K5086" s="18" t="s">
        <v>10</v>
      </c>
      <c r="L5086" s="19"/>
      <c r="M5086" s="20" t="s">
        <v>11</v>
      </c>
    </row>
    <row r="5087" spans="1:13" x14ac:dyDescent="0.25">
      <c r="A5087" s="90"/>
      <c r="B5087" s="91"/>
      <c r="C5087" s="91"/>
      <c r="D5087" s="91"/>
      <c r="E5087" s="91"/>
      <c r="F5087" s="91"/>
      <c r="G5087" s="91"/>
      <c r="H5087" s="92"/>
      <c r="I5087" s="124">
        <v>600.70000000000005</v>
      </c>
      <c r="J5087" s="125"/>
      <c r="K5087" s="126">
        <f>K5093+K5097</f>
        <v>8.98</v>
      </c>
      <c r="L5087" s="145"/>
      <c r="M5087" s="21">
        <f>M5093+M5097</f>
        <v>64731.432000000001</v>
      </c>
    </row>
    <row r="5088" spans="1:13" x14ac:dyDescent="0.25">
      <c r="A5088" s="22" t="s">
        <v>13</v>
      </c>
      <c r="F5088" s="2"/>
      <c r="H5088" s="13"/>
      <c r="J5088" s="13"/>
      <c r="L5088" s="13"/>
      <c r="M5088" s="23"/>
    </row>
    <row r="5089" spans="1:13" x14ac:dyDescent="0.25">
      <c r="A5089" s="22" t="s">
        <v>14</v>
      </c>
      <c r="F5089" s="2"/>
      <c r="H5089" s="13"/>
      <c r="J5089" s="13"/>
      <c r="L5089" s="13"/>
      <c r="M5089" s="23"/>
    </row>
    <row r="5090" spans="1:13" x14ac:dyDescent="0.25">
      <c r="A5090" s="24" t="s">
        <v>15</v>
      </c>
      <c r="B5090" s="25"/>
      <c r="C5090" s="25"/>
      <c r="D5090" s="25"/>
      <c r="E5090" s="25"/>
      <c r="F5090" s="26"/>
      <c r="G5090" s="25"/>
      <c r="H5090" s="27"/>
      <c r="J5090" s="13"/>
      <c r="L5090" s="13"/>
      <c r="M5090" s="23"/>
    </row>
    <row r="5091" spans="1:13" x14ac:dyDescent="0.25">
      <c r="A5091" s="24" t="s">
        <v>16</v>
      </c>
      <c r="B5091" s="25"/>
      <c r="C5091" s="25"/>
      <c r="D5091" s="25"/>
      <c r="E5091" s="25"/>
      <c r="F5091" s="26"/>
      <c r="G5091" s="25"/>
      <c r="H5091" s="27"/>
      <c r="J5091" s="13"/>
      <c r="L5091" s="13"/>
      <c r="M5091" s="23"/>
    </row>
    <row r="5092" spans="1:13" x14ac:dyDescent="0.25">
      <c r="A5092" s="24" t="s">
        <v>68</v>
      </c>
      <c r="B5092" s="25"/>
      <c r="C5092" s="25"/>
      <c r="D5092" s="25"/>
      <c r="E5092" s="25"/>
      <c r="F5092" s="26"/>
      <c r="G5092" s="25"/>
      <c r="H5092" s="27"/>
      <c r="J5092" s="13"/>
      <c r="L5092" s="13"/>
      <c r="M5092" s="23"/>
    </row>
    <row r="5093" spans="1:13" x14ac:dyDescent="0.25">
      <c r="A5093" s="24"/>
      <c r="B5093" s="25"/>
      <c r="C5093" s="25"/>
      <c r="D5093" s="25"/>
      <c r="E5093" s="25"/>
      <c r="F5093" s="26"/>
      <c r="G5093" s="25"/>
      <c r="H5093" s="27"/>
      <c r="J5093" s="13"/>
      <c r="K5093" s="112">
        <v>4.93</v>
      </c>
      <c r="L5093" s="113"/>
      <c r="M5093" s="23">
        <f>K5093*I5087*12</f>
        <v>35537.411999999997</v>
      </c>
    </row>
    <row r="5094" spans="1:13" x14ac:dyDescent="0.25">
      <c r="A5094" s="22" t="s">
        <v>22</v>
      </c>
      <c r="B5094" s="25"/>
      <c r="C5094" s="25"/>
      <c r="D5094" s="25"/>
      <c r="E5094" s="25"/>
      <c r="F5094" s="26"/>
      <c r="G5094" s="25"/>
      <c r="H5094" s="27"/>
      <c r="J5094" s="13"/>
      <c r="L5094" s="13"/>
      <c r="M5094" s="23"/>
    </row>
    <row r="5095" spans="1:13" x14ac:dyDescent="0.25">
      <c r="A5095" s="24" t="s">
        <v>23</v>
      </c>
      <c r="B5095" s="25"/>
      <c r="C5095" s="25"/>
      <c r="D5095" s="25"/>
      <c r="E5095" s="25"/>
      <c r="F5095" s="26"/>
      <c r="G5095" s="25"/>
      <c r="H5095" s="27"/>
      <c r="J5095" s="13"/>
      <c r="L5095" s="13"/>
      <c r="M5095" s="23"/>
    </row>
    <row r="5096" spans="1:13" x14ac:dyDescent="0.25">
      <c r="A5096" s="24" t="s">
        <v>69</v>
      </c>
      <c r="B5096" s="25"/>
      <c r="C5096" s="25"/>
      <c r="D5096" s="25"/>
      <c r="E5096" s="25"/>
      <c r="F5096" s="26"/>
      <c r="G5096" s="25"/>
      <c r="H5096" s="27"/>
      <c r="J5096" s="13"/>
      <c r="L5096" s="13"/>
      <c r="M5096" s="23"/>
    </row>
    <row r="5097" spans="1:13" x14ac:dyDescent="0.25">
      <c r="A5097" s="24"/>
      <c r="B5097" s="25"/>
      <c r="C5097" s="25"/>
      <c r="D5097" s="25"/>
      <c r="E5097" s="25"/>
      <c r="F5097" s="26"/>
      <c r="G5097" s="25"/>
      <c r="H5097" s="27"/>
      <c r="I5097" s="17"/>
      <c r="J5097" s="19"/>
      <c r="K5097" s="138">
        <v>4.05</v>
      </c>
      <c r="L5097" s="139"/>
      <c r="M5097" s="21">
        <f>K5097*I5087*12</f>
        <v>29194.02</v>
      </c>
    </row>
    <row r="5098" spans="1:13" x14ac:dyDescent="0.25">
      <c r="A5098" s="128" t="s">
        <v>28</v>
      </c>
      <c r="B5098" s="129"/>
      <c r="C5098" s="129"/>
      <c r="D5098" s="129"/>
      <c r="E5098" s="129"/>
      <c r="F5098" s="129"/>
      <c r="G5098" s="129"/>
      <c r="H5098" s="130"/>
      <c r="I5098" s="2" t="s">
        <v>29</v>
      </c>
      <c r="J5098" s="13"/>
      <c r="K5098" s="2"/>
      <c r="L5098" s="13"/>
      <c r="M5098" s="23"/>
    </row>
    <row r="5099" spans="1:13" x14ac:dyDescent="0.25">
      <c r="A5099" s="12"/>
      <c r="B5099" s="2"/>
      <c r="C5099" s="2"/>
      <c r="D5099" s="2"/>
      <c r="E5099" s="2"/>
      <c r="F5099" s="2"/>
      <c r="G5099" s="2"/>
      <c r="H5099" s="13"/>
      <c r="I5099" s="2" t="s">
        <v>30</v>
      </c>
      <c r="J5099" s="13"/>
      <c r="K5099" s="2"/>
      <c r="L5099" s="13"/>
      <c r="M5099" s="23"/>
    </row>
    <row r="5100" spans="1:13" x14ac:dyDescent="0.25">
      <c r="A5100" s="12"/>
      <c r="B5100" s="2"/>
      <c r="C5100" s="2"/>
      <c r="D5100" s="2"/>
      <c r="E5100" s="2"/>
      <c r="F5100" s="2"/>
      <c r="G5100" s="2"/>
      <c r="H5100" s="13"/>
      <c r="I5100" s="2" t="s">
        <v>31</v>
      </c>
      <c r="J5100" s="13"/>
      <c r="K5100" s="108">
        <v>1.1200000000000001</v>
      </c>
      <c r="L5100" s="109"/>
      <c r="M5100" s="23">
        <f>K5100*12*I5087</f>
        <v>8073.4080000000013</v>
      </c>
    </row>
    <row r="5101" spans="1:13" x14ac:dyDescent="0.25">
      <c r="A5101" s="12"/>
      <c r="B5101" s="2"/>
      <c r="C5101" s="2"/>
      <c r="D5101" s="2"/>
      <c r="E5101" s="2"/>
      <c r="F5101" s="2"/>
      <c r="G5101" s="2"/>
      <c r="H5101" s="13"/>
      <c r="I5101" s="2" t="s">
        <v>32</v>
      </c>
      <c r="J5101" s="13"/>
      <c r="K5101" s="2"/>
      <c r="L5101" s="13"/>
      <c r="M5101" s="23"/>
    </row>
    <row r="5102" spans="1:13" x14ac:dyDescent="0.25">
      <c r="A5102" s="17"/>
      <c r="B5102" s="18"/>
      <c r="C5102" s="18"/>
      <c r="D5102" s="18"/>
      <c r="E5102" s="18"/>
      <c r="F5102" s="18"/>
      <c r="G5102" s="18"/>
      <c r="H5102" s="19"/>
      <c r="I5102" s="18" t="s">
        <v>33</v>
      </c>
      <c r="J5102" s="19"/>
      <c r="K5102" s="18"/>
      <c r="L5102" s="19"/>
      <c r="M5102" s="21"/>
    </row>
    <row r="5103" spans="1:13" x14ac:dyDescent="0.25">
      <c r="A5103" s="131" t="s">
        <v>74</v>
      </c>
      <c r="B5103" s="132"/>
      <c r="C5103" s="132"/>
      <c r="D5103" s="132"/>
      <c r="E5103" s="132"/>
      <c r="F5103" s="132"/>
      <c r="G5103" s="132"/>
      <c r="H5103" s="133"/>
      <c r="I5103" s="52"/>
      <c r="J5103" s="13"/>
      <c r="K5103" s="149">
        <f>K5104+K5110</f>
        <v>1.8900000000000001</v>
      </c>
      <c r="L5103" s="150"/>
      <c r="M5103" s="53">
        <f>M5104+M5110</f>
        <v>13623.876000000002</v>
      </c>
    </row>
    <row r="5104" spans="1:13" x14ac:dyDescent="0.25">
      <c r="A5104" s="114" t="s">
        <v>75</v>
      </c>
      <c r="B5104" s="115"/>
      <c r="C5104" s="115"/>
      <c r="D5104" s="115"/>
      <c r="E5104" s="115"/>
      <c r="F5104" s="115"/>
      <c r="G5104" s="115"/>
      <c r="H5104" s="116"/>
      <c r="J5104" s="13"/>
      <c r="K5104" s="108">
        <f>K5105+K5106+K5107+K5109</f>
        <v>1.1100000000000001</v>
      </c>
      <c r="L5104" s="109"/>
      <c r="M5104" s="46">
        <f>M5105+M5106+M5107+M5109</f>
        <v>8001.3240000000014</v>
      </c>
    </row>
    <row r="5105" spans="1:13" x14ac:dyDescent="0.25">
      <c r="A5105" s="12" t="s">
        <v>76</v>
      </c>
      <c r="H5105" s="13"/>
      <c r="I5105" t="s">
        <v>77</v>
      </c>
      <c r="J5105" s="13"/>
      <c r="K5105" s="112">
        <v>0.81</v>
      </c>
      <c r="L5105" s="113"/>
      <c r="M5105" s="23">
        <f>K5105*12*I5087</f>
        <v>5838.804000000001</v>
      </c>
    </row>
    <row r="5106" spans="1:13" x14ac:dyDescent="0.25">
      <c r="A5106" s="12" t="s">
        <v>78</v>
      </c>
      <c r="H5106" s="13"/>
      <c r="I5106" t="s">
        <v>79</v>
      </c>
      <c r="J5106" s="13"/>
      <c r="K5106" s="112">
        <v>0.18</v>
      </c>
      <c r="L5106" s="113"/>
      <c r="M5106" s="23">
        <f>K5106*12*I5087</f>
        <v>1297.5120000000002</v>
      </c>
    </row>
    <row r="5107" spans="1:13" x14ac:dyDescent="0.25">
      <c r="A5107" s="12" t="s">
        <v>80</v>
      </c>
      <c r="H5107" s="13"/>
      <c r="I5107" t="s">
        <v>81</v>
      </c>
      <c r="J5107" s="13"/>
      <c r="K5107" s="112">
        <v>0.08</v>
      </c>
      <c r="L5107" s="113"/>
      <c r="M5107" s="23">
        <f>K5107*12*I5087</f>
        <v>576.67200000000003</v>
      </c>
    </row>
    <row r="5108" spans="1:13" x14ac:dyDescent="0.25">
      <c r="A5108" s="12" t="s">
        <v>82</v>
      </c>
      <c r="H5108" s="13"/>
      <c r="J5108" s="13"/>
      <c r="L5108" s="13"/>
      <c r="M5108" s="23"/>
    </row>
    <row r="5109" spans="1:13" x14ac:dyDescent="0.25">
      <c r="A5109" s="12" t="s">
        <v>83</v>
      </c>
      <c r="H5109" s="13"/>
      <c r="I5109" t="s">
        <v>84</v>
      </c>
      <c r="J5109" s="13"/>
      <c r="K5109" s="112">
        <v>0.04</v>
      </c>
      <c r="L5109" s="113"/>
      <c r="M5109" s="23">
        <f>K5109*12*I5087</f>
        <v>288.33600000000001</v>
      </c>
    </row>
    <row r="5110" spans="1:13" x14ac:dyDescent="0.25">
      <c r="A5110" s="114" t="s">
        <v>85</v>
      </c>
      <c r="B5110" s="115"/>
      <c r="C5110" s="115"/>
      <c r="D5110" s="115"/>
      <c r="E5110" s="115"/>
      <c r="F5110" s="115"/>
      <c r="G5110" s="115"/>
      <c r="H5110" s="116"/>
      <c r="J5110" s="13"/>
      <c r="K5110" s="108">
        <f>K5111+K5112+K5113</f>
        <v>0.78</v>
      </c>
      <c r="L5110" s="109"/>
      <c r="M5110" s="46">
        <f>M5111+M5112+M5113</f>
        <v>5622.5520000000006</v>
      </c>
    </row>
    <row r="5111" spans="1:13" x14ac:dyDescent="0.25">
      <c r="A5111" s="12" t="s">
        <v>86</v>
      </c>
      <c r="H5111" s="13"/>
      <c r="I5111" t="s">
        <v>81</v>
      </c>
      <c r="J5111" s="13"/>
      <c r="K5111" s="112">
        <v>0.28000000000000003</v>
      </c>
      <c r="L5111" s="113"/>
      <c r="M5111" s="23">
        <f>K5111*12*I5087</f>
        <v>2018.3520000000003</v>
      </c>
    </row>
    <row r="5112" spans="1:13" x14ac:dyDescent="0.25">
      <c r="A5112" s="12" t="s">
        <v>87</v>
      </c>
      <c r="H5112" s="13"/>
      <c r="I5112" t="s">
        <v>35</v>
      </c>
      <c r="J5112" s="13"/>
      <c r="K5112" s="112">
        <v>0.46</v>
      </c>
      <c r="L5112" s="113"/>
      <c r="M5112" s="23">
        <f>K5112*12*I5087</f>
        <v>3315.8640000000005</v>
      </c>
    </row>
    <row r="5113" spans="1:13" x14ac:dyDescent="0.25">
      <c r="A5113" s="12" t="s">
        <v>88</v>
      </c>
      <c r="H5113" s="13"/>
      <c r="I5113" t="s">
        <v>81</v>
      </c>
      <c r="J5113" s="13"/>
      <c r="K5113" s="138">
        <v>0.04</v>
      </c>
      <c r="L5113" s="139"/>
      <c r="M5113" s="21">
        <f>K5113*12*I5087</f>
        <v>288.33600000000001</v>
      </c>
    </row>
    <row r="5114" spans="1:13" ht="15.75" x14ac:dyDescent="0.25">
      <c r="A5114" s="85" t="s">
        <v>36</v>
      </c>
      <c r="B5114" s="86"/>
      <c r="C5114" s="86"/>
      <c r="D5114" s="86"/>
      <c r="E5114" s="86"/>
      <c r="F5114" s="86"/>
      <c r="G5114" s="86"/>
      <c r="H5114" s="87"/>
      <c r="I5114" s="34"/>
      <c r="J5114" s="32"/>
      <c r="K5114" s="88">
        <f>K5115+K5116+K5118+K5120+K5121</f>
        <v>2.13</v>
      </c>
      <c r="L5114" s="89"/>
      <c r="M5114" s="35">
        <f>M5115+M5116+M5118+M5120+M5121</f>
        <v>15353.892000000003</v>
      </c>
    </row>
    <row r="5115" spans="1:13" x14ac:dyDescent="0.25">
      <c r="A5115" s="36" t="s">
        <v>89</v>
      </c>
      <c r="B5115" s="37"/>
      <c r="C5115" s="38"/>
      <c r="D5115" s="38"/>
      <c r="E5115" s="38"/>
      <c r="F5115" s="38"/>
      <c r="G5115" s="38"/>
      <c r="H5115" s="13"/>
      <c r="I5115" s="95" t="s">
        <v>38</v>
      </c>
      <c r="J5115" s="96"/>
      <c r="K5115" s="117">
        <v>0.56999999999999995</v>
      </c>
      <c r="L5115" s="118"/>
      <c r="M5115" s="23">
        <f>K5115*12*I5087</f>
        <v>4108.7880000000005</v>
      </c>
    </row>
    <row r="5116" spans="1:13" x14ac:dyDescent="0.25">
      <c r="A5116" s="36" t="s">
        <v>39</v>
      </c>
      <c r="B5116" s="37"/>
      <c r="C5116" s="38"/>
      <c r="D5116" s="38"/>
      <c r="E5116" s="38"/>
      <c r="F5116" s="38"/>
      <c r="G5116" s="38"/>
      <c r="H5116" s="13"/>
      <c r="I5116" s="95" t="s">
        <v>90</v>
      </c>
      <c r="J5116" s="96"/>
      <c r="K5116" s="97">
        <v>1.35</v>
      </c>
      <c r="L5116" s="98"/>
      <c r="M5116" s="23">
        <f>K5116*12*I5087</f>
        <v>9731.340000000002</v>
      </c>
    </row>
    <row r="5117" spans="1:13" x14ac:dyDescent="0.25">
      <c r="A5117" s="36" t="s">
        <v>41</v>
      </c>
      <c r="B5117" s="37"/>
      <c r="C5117" s="38"/>
      <c r="D5117" s="38"/>
      <c r="E5117" s="38"/>
      <c r="F5117" s="38"/>
      <c r="G5117" s="38"/>
      <c r="H5117" s="13"/>
      <c r="I5117" s="39"/>
      <c r="J5117" s="15"/>
      <c r="K5117" s="40"/>
      <c r="L5117" s="41"/>
      <c r="M5117" s="23"/>
    </row>
    <row r="5118" spans="1:13" x14ac:dyDescent="0.25">
      <c r="A5118" s="36" t="s">
        <v>42</v>
      </c>
      <c r="B5118" s="37"/>
      <c r="C5118" s="38"/>
      <c r="D5118" s="38"/>
      <c r="E5118" s="38"/>
      <c r="F5118" s="38"/>
      <c r="G5118" s="38"/>
      <c r="H5118" s="13"/>
      <c r="I5118" s="95" t="s">
        <v>43</v>
      </c>
      <c r="J5118" s="96"/>
      <c r="K5118" s="97">
        <v>0.09</v>
      </c>
      <c r="L5118" s="98"/>
      <c r="M5118" s="23">
        <f>K5118*12*I5087</f>
        <v>648.75600000000009</v>
      </c>
    </row>
    <row r="5119" spans="1:13" x14ac:dyDescent="0.25">
      <c r="A5119" s="36" t="s">
        <v>44</v>
      </c>
      <c r="B5119" s="37"/>
      <c r="C5119" s="38"/>
      <c r="D5119" s="38"/>
      <c r="E5119" s="38"/>
      <c r="F5119" s="38"/>
      <c r="G5119" s="38"/>
      <c r="H5119" s="13"/>
      <c r="I5119" s="39"/>
      <c r="J5119" s="15"/>
      <c r="K5119" s="40"/>
      <c r="L5119" s="41"/>
      <c r="M5119" s="23"/>
    </row>
    <row r="5120" spans="1:13" x14ac:dyDescent="0.25">
      <c r="A5120" s="36" t="s">
        <v>45</v>
      </c>
      <c r="B5120" s="37"/>
      <c r="C5120" s="38"/>
      <c r="D5120" s="38"/>
      <c r="E5120" s="38"/>
      <c r="F5120" s="38"/>
      <c r="G5120" s="38"/>
      <c r="H5120" s="13"/>
      <c r="I5120" s="95" t="s">
        <v>43</v>
      </c>
      <c r="J5120" s="96"/>
      <c r="K5120" s="97">
        <v>0.06</v>
      </c>
      <c r="L5120" s="98"/>
      <c r="M5120" s="23">
        <f>K5120*12*I5087</f>
        <v>432.50400000000002</v>
      </c>
    </row>
    <row r="5121" spans="1:13" x14ac:dyDescent="0.25">
      <c r="A5121" s="42" t="s">
        <v>112</v>
      </c>
      <c r="B5121" s="37"/>
      <c r="C5121" s="38"/>
      <c r="D5121" s="38"/>
      <c r="E5121" s="38"/>
      <c r="F5121" s="38"/>
      <c r="G5121" s="38"/>
      <c r="H5121" s="13"/>
      <c r="I5121" s="95" t="s">
        <v>46</v>
      </c>
      <c r="J5121" s="96"/>
      <c r="K5121" s="99">
        <v>0.06</v>
      </c>
      <c r="L5121" s="100"/>
      <c r="M5121" s="21">
        <f>K5121*12*I5087</f>
        <v>432.50400000000002</v>
      </c>
    </row>
    <row r="5122" spans="1:13" ht="15.75" x14ac:dyDescent="0.25">
      <c r="A5122" s="85" t="s">
        <v>50</v>
      </c>
      <c r="B5122" s="86"/>
      <c r="C5122" s="86"/>
      <c r="D5122" s="86"/>
      <c r="E5122" s="86"/>
      <c r="F5122" s="86"/>
      <c r="G5122" s="86"/>
      <c r="H5122" s="87"/>
      <c r="I5122" s="34"/>
      <c r="J5122" s="32"/>
      <c r="K5122" s="101">
        <v>4.28</v>
      </c>
      <c r="L5122" s="102"/>
      <c r="M5122" s="35">
        <f>K5122*12*I5087</f>
        <v>30851.952000000001</v>
      </c>
    </row>
    <row r="5123" spans="1:13" x14ac:dyDescent="0.25">
      <c r="A5123" s="90" t="s">
        <v>59</v>
      </c>
      <c r="B5123" s="91"/>
      <c r="C5123" s="91"/>
      <c r="D5123" s="91"/>
      <c r="E5123" s="91"/>
      <c r="F5123" s="91"/>
      <c r="G5123" s="91"/>
      <c r="H5123" s="92"/>
      <c r="J5123" s="47"/>
      <c r="K5123" s="88">
        <f>K5093+K5097+K5100+K5103+K5122+K5114</f>
        <v>18.400000000000002</v>
      </c>
      <c r="L5123" s="89"/>
      <c r="M5123" s="21">
        <f>M5087+M5100+M5103+M5114+M5122</f>
        <v>132634.56</v>
      </c>
    </row>
    <row r="5124" spans="1:13" ht="15.75" x14ac:dyDescent="0.25">
      <c r="A5124" s="85" t="s">
        <v>61</v>
      </c>
      <c r="B5124" s="86"/>
      <c r="C5124" s="86"/>
      <c r="D5124" s="86"/>
      <c r="E5124" s="86"/>
      <c r="F5124" s="86"/>
      <c r="G5124" s="86"/>
      <c r="H5124" s="87"/>
      <c r="I5124" s="34"/>
      <c r="J5124" s="32"/>
      <c r="K5124" s="88">
        <v>3.45</v>
      </c>
      <c r="L5124" s="89"/>
      <c r="M5124" s="21">
        <f>K5124*12*I5087</f>
        <v>24868.980000000007</v>
      </c>
    </row>
    <row r="5125" spans="1:13" ht="15.75" x14ac:dyDescent="0.25">
      <c r="A5125" s="85" t="s">
        <v>62</v>
      </c>
      <c r="B5125" s="86"/>
      <c r="C5125" s="86"/>
      <c r="D5125" s="86"/>
      <c r="E5125" s="86"/>
      <c r="F5125" s="86"/>
      <c r="G5125" s="86"/>
      <c r="H5125" s="87"/>
      <c r="I5125" s="34"/>
      <c r="J5125" s="32"/>
      <c r="K5125" s="88">
        <v>0.81</v>
      </c>
      <c r="L5125" s="89"/>
      <c r="M5125" s="21">
        <f>K5125*12*I5087</f>
        <v>5838.804000000001</v>
      </c>
    </row>
    <row r="5126" spans="1:13" x14ac:dyDescent="0.25">
      <c r="A5126" s="90" t="s">
        <v>92</v>
      </c>
      <c r="B5126" s="91"/>
      <c r="C5126" s="91"/>
      <c r="D5126" s="91"/>
      <c r="E5126" s="91"/>
      <c r="F5126" s="91"/>
      <c r="G5126" s="91"/>
      <c r="H5126" s="92"/>
      <c r="I5126" s="34"/>
      <c r="J5126" s="32"/>
      <c r="K5126" s="93">
        <v>1.32</v>
      </c>
      <c r="L5126" s="94"/>
      <c r="M5126" s="21">
        <f>K5126*12*I5087</f>
        <v>9515.0879999999997</v>
      </c>
    </row>
    <row r="5127" spans="1:13" ht="15.75" x14ac:dyDescent="0.25">
      <c r="A5127" s="49" t="s">
        <v>107</v>
      </c>
      <c r="B5127" s="50"/>
      <c r="C5127" s="50"/>
      <c r="D5127" s="50"/>
      <c r="E5127" s="50"/>
      <c r="F5127" s="50"/>
      <c r="G5127" s="50"/>
      <c r="H5127" s="51"/>
      <c r="I5127" s="34"/>
      <c r="J5127" s="32"/>
      <c r="K5127" s="88">
        <v>0.05</v>
      </c>
      <c r="L5127" s="89"/>
      <c r="M5127" s="21">
        <f>K5127*12*I5087</f>
        <v>360.42000000000007</v>
      </c>
    </row>
    <row r="5128" spans="1:13" ht="15.75" x14ac:dyDescent="0.25">
      <c r="A5128" s="49" t="s">
        <v>63</v>
      </c>
      <c r="B5128" s="50"/>
      <c r="C5128" s="50"/>
      <c r="D5128" s="50"/>
      <c r="E5128" s="50"/>
      <c r="F5128" s="50"/>
      <c r="G5128" s="50"/>
      <c r="H5128" s="51"/>
      <c r="I5128" s="34"/>
      <c r="J5128" s="32"/>
      <c r="K5128" s="88">
        <v>0.06</v>
      </c>
      <c r="L5128" s="89"/>
      <c r="M5128" s="21">
        <f>K5128*12*I5087</f>
        <v>432.50400000000002</v>
      </c>
    </row>
    <row r="5129" spans="1:13" ht="15.75" x14ac:dyDescent="0.25">
      <c r="A5129" s="49" t="s">
        <v>64</v>
      </c>
      <c r="B5129" s="50"/>
      <c r="C5129" s="50"/>
      <c r="D5129" s="50"/>
      <c r="E5129" s="50"/>
      <c r="F5129" s="50"/>
      <c r="G5129" s="50"/>
      <c r="H5129" s="51"/>
      <c r="I5129" s="34"/>
      <c r="J5129" s="32"/>
      <c r="K5129" s="88">
        <v>0.15</v>
      </c>
      <c r="L5129" s="89"/>
      <c r="M5129" s="21">
        <f>K5129*12*I5087</f>
        <v>1081.26</v>
      </c>
    </row>
    <row r="5130" spans="1:13" x14ac:dyDescent="0.25">
      <c r="A5130" s="90" t="s">
        <v>65</v>
      </c>
      <c r="B5130" s="91"/>
      <c r="C5130" s="91"/>
      <c r="D5130" s="91"/>
      <c r="E5130" s="91"/>
      <c r="F5130" s="91"/>
      <c r="G5130" s="91"/>
      <c r="H5130" s="92"/>
      <c r="I5130" s="34"/>
      <c r="J5130" s="48"/>
      <c r="K5130" s="88">
        <f>K5123+K5124+K5125+K5126+K5127+K5128+K5129</f>
        <v>24.24</v>
      </c>
      <c r="L5130" s="89"/>
      <c r="M5130" s="21">
        <f>M5123+M5124+M5125+M5126+M5127+M5128+M5129</f>
        <v>174731.61600000001</v>
      </c>
    </row>
    <row r="5131" spans="1:13" x14ac:dyDescent="0.25">
      <c r="M5131" s="5"/>
    </row>
    <row r="5132" spans="1:13" x14ac:dyDescent="0.25">
      <c r="A5132" s="119" t="s">
        <v>0</v>
      </c>
      <c r="B5132" s="119"/>
      <c r="C5132" s="119"/>
      <c r="D5132" s="119"/>
      <c r="E5132" s="119"/>
      <c r="F5132" s="119"/>
      <c r="G5132" s="119"/>
      <c r="H5132" s="119"/>
      <c r="I5132" s="119"/>
      <c r="J5132" s="119"/>
      <c r="K5132" s="119"/>
      <c r="L5132" s="119"/>
      <c r="M5132" s="5"/>
    </row>
    <row r="5133" spans="1:13" x14ac:dyDescent="0.25">
      <c r="A5133" s="120" t="s">
        <v>1</v>
      </c>
      <c r="B5133" s="120"/>
      <c r="C5133" s="120"/>
      <c r="D5133" s="120"/>
      <c r="E5133" s="120"/>
      <c r="F5133" s="120"/>
      <c r="G5133" s="120"/>
      <c r="H5133" s="120"/>
      <c r="I5133" s="120"/>
      <c r="J5133" s="120"/>
      <c r="K5133" s="120"/>
      <c r="L5133" s="120"/>
      <c r="M5133" s="120"/>
    </row>
    <row r="5134" spans="1:13" x14ac:dyDescent="0.25">
      <c r="A5134" s="121" t="s">
        <v>201</v>
      </c>
      <c r="B5134" s="121"/>
      <c r="C5134" s="121"/>
      <c r="D5134" s="121"/>
      <c r="E5134" s="121"/>
      <c r="F5134" s="121"/>
      <c r="G5134" s="121"/>
      <c r="H5134" s="121"/>
      <c r="I5134" s="121"/>
      <c r="J5134" s="121"/>
      <c r="K5134" s="121"/>
      <c r="L5134" s="121"/>
      <c r="M5134" s="121"/>
    </row>
    <row r="5135" spans="1:13" x14ac:dyDescent="0.25">
      <c r="A5135" s="6"/>
      <c r="B5135" s="7"/>
      <c r="C5135" s="7" t="s">
        <v>3</v>
      </c>
      <c r="D5135" s="7"/>
      <c r="E5135" s="7"/>
      <c r="F5135" s="7"/>
      <c r="G5135" s="7"/>
      <c r="H5135" s="8"/>
      <c r="I5135" s="7" t="s">
        <v>4</v>
      </c>
      <c r="J5135" s="8"/>
      <c r="K5135" s="9" t="s">
        <v>5</v>
      </c>
      <c r="L5135" s="10"/>
      <c r="M5135" s="11"/>
    </row>
    <row r="5136" spans="1:13" x14ac:dyDescent="0.25">
      <c r="A5136" s="12"/>
      <c r="B5136" s="2"/>
      <c r="C5136" s="2"/>
      <c r="D5136" s="2"/>
      <c r="E5136" s="2"/>
      <c r="F5136" s="2"/>
      <c r="G5136" s="2"/>
      <c r="H5136" s="13"/>
      <c r="I5136" s="2"/>
      <c r="J5136" s="13"/>
      <c r="K5136" s="14" t="s">
        <v>7</v>
      </c>
      <c r="L5136" s="15"/>
      <c r="M5136" s="16" t="s">
        <v>8</v>
      </c>
    </row>
    <row r="5137" spans="1:13" x14ac:dyDescent="0.25">
      <c r="A5137" s="17"/>
      <c r="B5137" s="18"/>
      <c r="C5137" s="18"/>
      <c r="D5137" s="18"/>
      <c r="E5137" s="18"/>
      <c r="F5137" s="18"/>
      <c r="G5137" s="18"/>
      <c r="H5137" s="19"/>
      <c r="I5137" s="122" t="s">
        <v>9</v>
      </c>
      <c r="J5137" s="123"/>
      <c r="K5137" s="18" t="s">
        <v>10</v>
      </c>
      <c r="L5137" s="19"/>
      <c r="M5137" s="20" t="s">
        <v>11</v>
      </c>
    </row>
    <row r="5138" spans="1:13" x14ac:dyDescent="0.25">
      <c r="A5138" s="90"/>
      <c r="B5138" s="91"/>
      <c r="C5138" s="91"/>
      <c r="D5138" s="91"/>
      <c r="E5138" s="91"/>
      <c r="F5138" s="91"/>
      <c r="G5138" s="91"/>
      <c r="H5138" s="92"/>
      <c r="I5138" s="124">
        <v>622.29999999999995</v>
      </c>
      <c r="J5138" s="125"/>
      <c r="K5138" s="126">
        <f>K5144+K5148</f>
        <v>8.98</v>
      </c>
      <c r="L5138" s="145"/>
      <c r="M5138" s="21">
        <f>M5144+M5148</f>
        <v>67059.047999999995</v>
      </c>
    </row>
    <row r="5139" spans="1:13" x14ac:dyDescent="0.25">
      <c r="A5139" s="22" t="s">
        <v>13</v>
      </c>
      <c r="F5139" s="2"/>
      <c r="H5139" s="13"/>
      <c r="J5139" s="13"/>
      <c r="L5139" s="13"/>
      <c r="M5139" s="23"/>
    </row>
    <row r="5140" spans="1:13" x14ac:dyDescent="0.25">
      <c r="A5140" s="22" t="s">
        <v>14</v>
      </c>
      <c r="F5140" s="2"/>
      <c r="H5140" s="13"/>
      <c r="J5140" s="13"/>
      <c r="L5140" s="13"/>
      <c r="M5140" s="23"/>
    </row>
    <row r="5141" spans="1:13" x14ac:dyDescent="0.25">
      <c r="A5141" s="24" t="s">
        <v>15</v>
      </c>
      <c r="B5141" s="25"/>
      <c r="C5141" s="25"/>
      <c r="D5141" s="25"/>
      <c r="E5141" s="25"/>
      <c r="F5141" s="26"/>
      <c r="G5141" s="25"/>
      <c r="H5141" s="27"/>
      <c r="J5141" s="13"/>
      <c r="L5141" s="13"/>
      <c r="M5141" s="23"/>
    </row>
    <row r="5142" spans="1:13" x14ac:dyDescent="0.25">
      <c r="A5142" s="24" t="s">
        <v>16</v>
      </c>
      <c r="B5142" s="25"/>
      <c r="C5142" s="25"/>
      <c r="D5142" s="25"/>
      <c r="E5142" s="25"/>
      <c r="F5142" s="26"/>
      <c r="G5142" s="25"/>
      <c r="H5142" s="27"/>
      <c r="J5142" s="13"/>
      <c r="L5142" s="13"/>
      <c r="M5142" s="23"/>
    </row>
    <row r="5143" spans="1:13" x14ac:dyDescent="0.25">
      <c r="A5143" s="24" t="s">
        <v>68</v>
      </c>
      <c r="B5143" s="25"/>
      <c r="C5143" s="25"/>
      <c r="D5143" s="25"/>
      <c r="E5143" s="25"/>
      <c r="F5143" s="26"/>
      <c r="G5143" s="25"/>
      <c r="H5143" s="27"/>
      <c r="J5143" s="13"/>
      <c r="L5143" s="13"/>
      <c r="M5143" s="23"/>
    </row>
    <row r="5144" spans="1:13" x14ac:dyDescent="0.25">
      <c r="A5144" s="24"/>
      <c r="B5144" s="25"/>
      <c r="C5144" s="25"/>
      <c r="D5144" s="25"/>
      <c r="E5144" s="25"/>
      <c r="F5144" s="26"/>
      <c r="G5144" s="25"/>
      <c r="H5144" s="27"/>
      <c r="J5144" s="13"/>
      <c r="K5144" s="112">
        <v>4.93</v>
      </c>
      <c r="L5144" s="113"/>
      <c r="M5144" s="23">
        <f>K5144*I5138*12</f>
        <v>36815.267999999996</v>
      </c>
    </row>
    <row r="5145" spans="1:13" x14ac:dyDescent="0.25">
      <c r="A5145" s="22" t="s">
        <v>22</v>
      </c>
      <c r="B5145" s="25"/>
      <c r="C5145" s="25"/>
      <c r="D5145" s="25"/>
      <c r="E5145" s="25"/>
      <c r="F5145" s="26"/>
      <c r="G5145" s="25"/>
      <c r="H5145" s="27"/>
      <c r="J5145" s="13"/>
      <c r="L5145" s="13"/>
      <c r="M5145" s="23"/>
    </row>
    <row r="5146" spans="1:13" x14ac:dyDescent="0.25">
      <c r="A5146" s="24" t="s">
        <v>23</v>
      </c>
      <c r="B5146" s="25"/>
      <c r="C5146" s="25"/>
      <c r="D5146" s="25"/>
      <c r="E5146" s="25"/>
      <c r="F5146" s="26"/>
      <c r="G5146" s="25"/>
      <c r="H5146" s="27"/>
      <c r="J5146" s="13"/>
      <c r="L5146" s="13"/>
      <c r="M5146" s="23"/>
    </row>
    <row r="5147" spans="1:13" x14ac:dyDescent="0.25">
      <c r="A5147" s="24" t="s">
        <v>69</v>
      </c>
      <c r="B5147" s="25"/>
      <c r="C5147" s="25"/>
      <c r="D5147" s="25"/>
      <c r="E5147" s="25"/>
      <c r="F5147" s="26"/>
      <c r="G5147" s="25"/>
      <c r="H5147" s="27"/>
      <c r="J5147" s="13"/>
      <c r="L5147" s="13"/>
      <c r="M5147" s="23"/>
    </row>
    <row r="5148" spans="1:13" x14ac:dyDescent="0.25">
      <c r="A5148" s="24"/>
      <c r="B5148" s="25"/>
      <c r="C5148" s="25"/>
      <c r="D5148" s="25"/>
      <c r="E5148" s="25"/>
      <c r="F5148" s="26"/>
      <c r="G5148" s="25"/>
      <c r="H5148" s="27"/>
      <c r="I5148" s="17"/>
      <c r="J5148" s="19"/>
      <c r="K5148" s="138">
        <v>4.05</v>
      </c>
      <c r="L5148" s="139"/>
      <c r="M5148" s="21">
        <f>K5148*I5138*12</f>
        <v>30243.779999999995</v>
      </c>
    </row>
    <row r="5149" spans="1:13" x14ac:dyDescent="0.25">
      <c r="A5149" s="128" t="s">
        <v>28</v>
      </c>
      <c r="B5149" s="129"/>
      <c r="C5149" s="129"/>
      <c r="D5149" s="129"/>
      <c r="E5149" s="129"/>
      <c r="F5149" s="129"/>
      <c r="G5149" s="129"/>
      <c r="H5149" s="130"/>
      <c r="I5149" s="2" t="s">
        <v>29</v>
      </c>
      <c r="J5149" s="13"/>
      <c r="K5149" s="2"/>
      <c r="L5149" s="13"/>
      <c r="M5149" s="23"/>
    </row>
    <row r="5150" spans="1:13" x14ac:dyDescent="0.25">
      <c r="A5150" s="12"/>
      <c r="B5150" s="2"/>
      <c r="C5150" s="2"/>
      <c r="D5150" s="2"/>
      <c r="E5150" s="2"/>
      <c r="F5150" s="2"/>
      <c r="G5150" s="2"/>
      <c r="H5150" s="13"/>
      <c r="I5150" s="2" t="s">
        <v>30</v>
      </c>
      <c r="J5150" s="13"/>
      <c r="K5150" s="2"/>
      <c r="L5150" s="13"/>
      <c r="M5150" s="23"/>
    </row>
    <row r="5151" spans="1:13" x14ac:dyDescent="0.25">
      <c r="A5151" s="12"/>
      <c r="B5151" s="2"/>
      <c r="C5151" s="2"/>
      <c r="D5151" s="2"/>
      <c r="E5151" s="2"/>
      <c r="F5151" s="2"/>
      <c r="G5151" s="2"/>
      <c r="H5151" s="13"/>
      <c r="I5151" s="2" t="s">
        <v>31</v>
      </c>
      <c r="J5151" s="13"/>
      <c r="K5151" s="108">
        <v>1.1200000000000001</v>
      </c>
      <c r="L5151" s="109"/>
      <c r="M5151" s="23">
        <f>K5151*12*I5138</f>
        <v>8363.7119999999995</v>
      </c>
    </row>
    <row r="5152" spans="1:13" x14ac:dyDescent="0.25">
      <c r="A5152" s="12"/>
      <c r="B5152" s="2"/>
      <c r="C5152" s="2"/>
      <c r="D5152" s="2"/>
      <c r="E5152" s="2"/>
      <c r="F5152" s="2"/>
      <c r="G5152" s="2"/>
      <c r="H5152" s="13"/>
      <c r="I5152" s="2" t="s">
        <v>32</v>
      </c>
      <c r="J5152" s="13"/>
      <c r="K5152" s="2"/>
      <c r="L5152" s="13"/>
      <c r="M5152" s="23"/>
    </row>
    <row r="5153" spans="1:13" x14ac:dyDescent="0.25">
      <c r="A5153" s="17"/>
      <c r="B5153" s="18"/>
      <c r="C5153" s="18"/>
      <c r="D5153" s="18"/>
      <c r="E5153" s="18"/>
      <c r="F5153" s="18"/>
      <c r="G5153" s="18"/>
      <c r="H5153" s="19"/>
      <c r="I5153" s="18" t="s">
        <v>33</v>
      </c>
      <c r="J5153" s="19"/>
      <c r="K5153" s="18"/>
      <c r="L5153" s="19"/>
      <c r="M5153" s="21"/>
    </row>
    <row r="5154" spans="1:13" x14ac:dyDescent="0.25">
      <c r="A5154" s="90" t="s">
        <v>34</v>
      </c>
      <c r="B5154" s="91"/>
      <c r="C5154" s="91"/>
      <c r="D5154" s="91"/>
      <c r="E5154" s="91"/>
      <c r="F5154" s="91"/>
      <c r="G5154" s="91"/>
      <c r="H5154" s="92"/>
      <c r="I5154" s="31" t="s">
        <v>46</v>
      </c>
      <c r="J5154" s="32"/>
      <c r="K5154" s="88">
        <v>2.5499999999999998</v>
      </c>
      <c r="L5154" s="89"/>
      <c r="M5154" s="33">
        <f>K5154*12*I5138</f>
        <v>19042.379999999997</v>
      </c>
    </row>
    <row r="5155" spans="1:13" x14ac:dyDescent="0.25">
      <c r="A5155" s="131" t="s">
        <v>74</v>
      </c>
      <c r="B5155" s="132"/>
      <c r="C5155" s="132"/>
      <c r="D5155" s="132"/>
      <c r="E5155" s="132"/>
      <c r="F5155" s="132"/>
      <c r="G5155" s="132"/>
      <c r="H5155" s="133"/>
      <c r="I5155" s="52"/>
      <c r="J5155" s="13"/>
      <c r="K5155" s="149">
        <f>K5156+K5162</f>
        <v>1.8900000000000001</v>
      </c>
      <c r="L5155" s="150"/>
      <c r="M5155" s="53">
        <f>M5156+M5162</f>
        <v>14113.763999999999</v>
      </c>
    </row>
    <row r="5156" spans="1:13" x14ac:dyDescent="0.25">
      <c r="A5156" s="114" t="s">
        <v>75</v>
      </c>
      <c r="B5156" s="115"/>
      <c r="C5156" s="115"/>
      <c r="D5156" s="115"/>
      <c r="E5156" s="115"/>
      <c r="F5156" s="115"/>
      <c r="G5156" s="115"/>
      <c r="H5156" s="116"/>
      <c r="J5156" s="13"/>
      <c r="K5156" s="108">
        <f>K5157+K5158+K5159+K5161</f>
        <v>1.1100000000000001</v>
      </c>
      <c r="L5156" s="109"/>
      <c r="M5156" s="46">
        <f>M5157+M5158+M5159+M5161</f>
        <v>8289.0360000000001</v>
      </c>
    </row>
    <row r="5157" spans="1:13" x14ac:dyDescent="0.25">
      <c r="A5157" s="12" t="s">
        <v>76</v>
      </c>
      <c r="H5157" s="13"/>
      <c r="I5157" t="s">
        <v>77</v>
      </c>
      <c r="J5157" s="13"/>
      <c r="K5157" s="112">
        <v>0.81</v>
      </c>
      <c r="L5157" s="113"/>
      <c r="M5157" s="23">
        <f>K5157*12*I5138</f>
        <v>6048.7560000000003</v>
      </c>
    </row>
    <row r="5158" spans="1:13" x14ac:dyDescent="0.25">
      <c r="A5158" s="12" t="s">
        <v>78</v>
      </c>
      <c r="H5158" s="13"/>
      <c r="I5158" t="s">
        <v>79</v>
      </c>
      <c r="J5158" s="13"/>
      <c r="K5158" s="112">
        <v>0.18</v>
      </c>
      <c r="L5158" s="113"/>
      <c r="M5158" s="23">
        <f>K5158*12*I5138</f>
        <v>1344.1679999999999</v>
      </c>
    </row>
    <row r="5159" spans="1:13" x14ac:dyDescent="0.25">
      <c r="A5159" s="12" t="s">
        <v>80</v>
      </c>
      <c r="H5159" s="13"/>
      <c r="I5159" t="s">
        <v>81</v>
      </c>
      <c r="J5159" s="13"/>
      <c r="K5159" s="112">
        <v>0.08</v>
      </c>
      <c r="L5159" s="113"/>
      <c r="M5159" s="23">
        <f>K5159*12*I5138</f>
        <v>597.4079999999999</v>
      </c>
    </row>
    <row r="5160" spans="1:13" x14ac:dyDescent="0.25">
      <c r="A5160" s="12" t="s">
        <v>82</v>
      </c>
      <c r="H5160" s="13"/>
      <c r="J5160" s="13"/>
      <c r="L5160" s="13"/>
      <c r="M5160" s="23"/>
    </row>
    <row r="5161" spans="1:13" x14ac:dyDescent="0.25">
      <c r="A5161" s="12" t="s">
        <v>83</v>
      </c>
      <c r="H5161" s="13"/>
      <c r="I5161" t="s">
        <v>84</v>
      </c>
      <c r="J5161" s="13"/>
      <c r="K5161" s="112">
        <v>0.04</v>
      </c>
      <c r="L5161" s="113"/>
      <c r="M5161" s="23">
        <f>K5161*12*I5138</f>
        <v>298.70399999999995</v>
      </c>
    </row>
    <row r="5162" spans="1:13" x14ac:dyDescent="0.25">
      <c r="A5162" s="114" t="s">
        <v>85</v>
      </c>
      <c r="B5162" s="115"/>
      <c r="C5162" s="115"/>
      <c r="D5162" s="115"/>
      <c r="E5162" s="115"/>
      <c r="F5162" s="115"/>
      <c r="G5162" s="115"/>
      <c r="H5162" s="116"/>
      <c r="J5162" s="13"/>
      <c r="K5162" s="108">
        <f>K5163+K5164+K5165</f>
        <v>0.78</v>
      </c>
      <c r="L5162" s="109"/>
      <c r="M5162" s="46">
        <f>M5163+M5164+M5165</f>
        <v>5824.7279999999992</v>
      </c>
    </row>
    <row r="5163" spans="1:13" x14ac:dyDescent="0.25">
      <c r="A5163" s="12" t="s">
        <v>86</v>
      </c>
      <c r="H5163" s="13"/>
      <c r="I5163" t="s">
        <v>81</v>
      </c>
      <c r="J5163" s="13"/>
      <c r="K5163" s="112">
        <v>0.28000000000000003</v>
      </c>
      <c r="L5163" s="113"/>
      <c r="M5163" s="23">
        <f>K5163*12*I5138</f>
        <v>2090.9279999999999</v>
      </c>
    </row>
    <row r="5164" spans="1:13" x14ac:dyDescent="0.25">
      <c r="A5164" s="12" t="s">
        <v>87</v>
      </c>
      <c r="H5164" s="13"/>
      <c r="I5164" t="s">
        <v>77</v>
      </c>
      <c r="J5164" s="13"/>
      <c r="K5164" s="112">
        <v>0.46</v>
      </c>
      <c r="L5164" s="113"/>
      <c r="M5164" s="23">
        <f>K5164*12*I5138</f>
        <v>3435.096</v>
      </c>
    </row>
    <row r="5165" spans="1:13" x14ac:dyDescent="0.25">
      <c r="A5165" s="12" t="s">
        <v>88</v>
      </c>
      <c r="H5165" s="13"/>
      <c r="I5165" t="s">
        <v>81</v>
      </c>
      <c r="J5165" s="13"/>
      <c r="K5165" s="138">
        <v>0.04</v>
      </c>
      <c r="L5165" s="139"/>
      <c r="M5165" s="21">
        <f>K5165*12*I5138</f>
        <v>298.70399999999995</v>
      </c>
    </row>
    <row r="5166" spans="1:13" ht="15.75" x14ac:dyDescent="0.25">
      <c r="A5166" s="85" t="s">
        <v>36</v>
      </c>
      <c r="B5166" s="86"/>
      <c r="C5166" s="86"/>
      <c r="D5166" s="86"/>
      <c r="E5166" s="86"/>
      <c r="F5166" s="86"/>
      <c r="G5166" s="86"/>
      <c r="H5166" s="87"/>
      <c r="I5166" s="34"/>
      <c r="J5166" s="32"/>
      <c r="K5166" s="88">
        <f>K5167+K5168+K5170+K5172+K5173</f>
        <v>2.13</v>
      </c>
      <c r="L5166" s="89"/>
      <c r="M5166" s="35">
        <f>M5167+M5168+M5170+M5172+M5173</f>
        <v>15905.988000000001</v>
      </c>
    </row>
    <row r="5167" spans="1:13" x14ac:dyDescent="0.25">
      <c r="A5167" s="36" t="s">
        <v>89</v>
      </c>
      <c r="B5167" s="37"/>
      <c r="C5167" s="38"/>
      <c r="D5167" s="38"/>
      <c r="E5167" s="38"/>
      <c r="F5167" s="38"/>
      <c r="G5167" s="38"/>
      <c r="H5167" s="13"/>
      <c r="I5167" s="95" t="s">
        <v>38</v>
      </c>
      <c r="J5167" s="96"/>
      <c r="K5167" s="117">
        <v>0.56999999999999995</v>
      </c>
      <c r="L5167" s="118"/>
      <c r="M5167" s="23">
        <f>K5167*12*I5138</f>
        <v>4256.5319999999992</v>
      </c>
    </row>
    <row r="5168" spans="1:13" x14ac:dyDescent="0.25">
      <c r="A5168" s="36" t="s">
        <v>39</v>
      </c>
      <c r="B5168" s="37"/>
      <c r="C5168" s="38"/>
      <c r="D5168" s="38"/>
      <c r="E5168" s="38"/>
      <c r="F5168" s="38"/>
      <c r="G5168" s="38"/>
      <c r="H5168" s="13"/>
      <c r="I5168" s="95" t="s">
        <v>90</v>
      </c>
      <c r="J5168" s="96"/>
      <c r="K5168" s="97">
        <v>1.35</v>
      </c>
      <c r="L5168" s="98"/>
      <c r="M5168" s="23">
        <f>K5168*12*I5138</f>
        <v>10081.26</v>
      </c>
    </row>
    <row r="5169" spans="1:13" x14ac:dyDescent="0.25">
      <c r="A5169" s="36" t="s">
        <v>41</v>
      </c>
      <c r="B5169" s="37"/>
      <c r="C5169" s="38"/>
      <c r="D5169" s="38"/>
      <c r="E5169" s="38"/>
      <c r="F5169" s="38"/>
      <c r="G5169" s="38"/>
      <c r="H5169" s="13"/>
      <c r="I5169" s="39"/>
      <c r="J5169" s="15"/>
      <c r="K5169" s="40"/>
      <c r="L5169" s="41"/>
      <c r="M5169" s="23"/>
    </row>
    <row r="5170" spans="1:13" x14ac:dyDescent="0.25">
      <c r="A5170" s="36" t="s">
        <v>42</v>
      </c>
      <c r="B5170" s="37"/>
      <c r="C5170" s="38"/>
      <c r="D5170" s="38"/>
      <c r="E5170" s="38"/>
      <c r="F5170" s="38"/>
      <c r="G5170" s="38"/>
      <c r="H5170" s="13"/>
      <c r="I5170" s="95" t="s">
        <v>43</v>
      </c>
      <c r="J5170" s="96"/>
      <c r="K5170" s="97">
        <v>0.09</v>
      </c>
      <c r="L5170" s="98"/>
      <c r="M5170" s="23">
        <f>K5170*12*I5138</f>
        <v>672.08399999999995</v>
      </c>
    </row>
    <row r="5171" spans="1:13" x14ac:dyDescent="0.25">
      <c r="A5171" s="36" t="s">
        <v>44</v>
      </c>
      <c r="B5171" s="37"/>
      <c r="C5171" s="38"/>
      <c r="D5171" s="38"/>
      <c r="E5171" s="38"/>
      <c r="F5171" s="38"/>
      <c r="G5171" s="38"/>
      <c r="H5171" s="13"/>
      <c r="I5171" s="39"/>
      <c r="J5171" s="15"/>
      <c r="K5171" s="40"/>
      <c r="L5171" s="41"/>
      <c r="M5171" s="23"/>
    </row>
    <row r="5172" spans="1:13" x14ac:dyDescent="0.25">
      <c r="A5172" s="36" t="s">
        <v>45</v>
      </c>
      <c r="B5172" s="37"/>
      <c r="C5172" s="38"/>
      <c r="D5172" s="38"/>
      <c r="E5172" s="38"/>
      <c r="F5172" s="38"/>
      <c r="G5172" s="38"/>
      <c r="H5172" s="13"/>
      <c r="I5172" s="95" t="s">
        <v>43</v>
      </c>
      <c r="J5172" s="96"/>
      <c r="K5172" s="97">
        <v>0.06</v>
      </c>
      <c r="L5172" s="98"/>
      <c r="M5172" s="23">
        <f>K5172*12*I5138</f>
        <v>448.05599999999993</v>
      </c>
    </row>
    <row r="5173" spans="1:13" x14ac:dyDescent="0.25">
      <c r="A5173" s="42" t="s">
        <v>112</v>
      </c>
      <c r="B5173" s="37"/>
      <c r="C5173" s="38"/>
      <c r="D5173" s="38"/>
      <c r="E5173" s="38"/>
      <c r="F5173" s="38"/>
      <c r="G5173" s="38"/>
      <c r="H5173" s="13"/>
      <c r="I5173" s="95" t="s">
        <v>46</v>
      </c>
      <c r="J5173" s="96"/>
      <c r="K5173" s="99">
        <v>0.06</v>
      </c>
      <c r="L5173" s="100"/>
      <c r="M5173" s="21">
        <f>K5173*12*I5138</f>
        <v>448.05599999999993</v>
      </c>
    </row>
    <row r="5174" spans="1:13" ht="15.75" x14ac:dyDescent="0.25">
      <c r="A5174" s="85" t="s">
        <v>50</v>
      </c>
      <c r="B5174" s="86"/>
      <c r="C5174" s="86"/>
      <c r="D5174" s="86"/>
      <c r="E5174" s="86"/>
      <c r="F5174" s="86"/>
      <c r="G5174" s="86"/>
      <c r="H5174" s="87"/>
      <c r="I5174" s="34"/>
      <c r="J5174" s="32"/>
      <c r="K5174" s="101">
        <v>4.32</v>
      </c>
      <c r="L5174" s="102"/>
      <c r="M5174" s="35">
        <f>K5174*12*I5138</f>
        <v>32260.031999999999</v>
      </c>
    </row>
    <row r="5175" spans="1:13" x14ac:dyDescent="0.25">
      <c r="A5175" s="90" t="s">
        <v>59</v>
      </c>
      <c r="B5175" s="91"/>
      <c r="C5175" s="91"/>
      <c r="D5175" s="91"/>
      <c r="E5175" s="91"/>
      <c r="F5175" s="91"/>
      <c r="G5175" s="91"/>
      <c r="H5175" s="92"/>
      <c r="J5175" s="47"/>
      <c r="K5175" s="88">
        <f>K5144+K5148+K5151+K5154+K5155+K5174+K5166</f>
        <v>20.990000000000002</v>
      </c>
      <c r="L5175" s="89"/>
      <c r="M5175" s="21">
        <f>M5138+M5151+M5154+M5155+M5166+M5174</f>
        <v>156744.92399999997</v>
      </c>
    </row>
    <row r="5176" spans="1:13" ht="15.75" x14ac:dyDescent="0.25">
      <c r="A5176" s="85" t="s">
        <v>61</v>
      </c>
      <c r="B5176" s="86"/>
      <c r="C5176" s="86"/>
      <c r="D5176" s="86"/>
      <c r="E5176" s="86"/>
      <c r="F5176" s="86"/>
      <c r="G5176" s="86"/>
      <c r="H5176" s="87"/>
      <c r="I5176" s="34"/>
      <c r="J5176" s="32"/>
      <c r="K5176" s="88">
        <v>3.45</v>
      </c>
      <c r="L5176" s="89"/>
      <c r="M5176" s="21">
        <f>K5176*12*I5138</f>
        <v>25763.22</v>
      </c>
    </row>
    <row r="5177" spans="1:13" ht="15.75" x14ac:dyDescent="0.25">
      <c r="A5177" s="85" t="s">
        <v>62</v>
      </c>
      <c r="B5177" s="86"/>
      <c r="C5177" s="86"/>
      <c r="D5177" s="86"/>
      <c r="E5177" s="86"/>
      <c r="F5177" s="86"/>
      <c r="G5177" s="86"/>
      <c r="H5177" s="87"/>
      <c r="I5177" s="34"/>
      <c r="J5177" s="32"/>
      <c r="K5177" s="88">
        <v>0.81</v>
      </c>
      <c r="L5177" s="89"/>
      <c r="M5177" s="21">
        <f>K5177*12*I5138</f>
        <v>6048.7560000000003</v>
      </c>
    </row>
    <row r="5178" spans="1:13" x14ac:dyDescent="0.25">
      <c r="A5178" s="90" t="s">
        <v>92</v>
      </c>
      <c r="B5178" s="91"/>
      <c r="C5178" s="91"/>
      <c r="D5178" s="91"/>
      <c r="E5178" s="91"/>
      <c r="F5178" s="91"/>
      <c r="G5178" s="91"/>
      <c r="H5178" s="92"/>
      <c r="I5178" s="34"/>
      <c r="J5178" s="32"/>
      <c r="K5178" s="93">
        <v>1.32</v>
      </c>
      <c r="L5178" s="94"/>
      <c r="M5178" s="21">
        <f>K5178*12*I5138</f>
        <v>9857.232</v>
      </c>
    </row>
    <row r="5179" spans="1:13" ht="15.75" x14ac:dyDescent="0.25">
      <c r="A5179" s="49" t="s">
        <v>107</v>
      </c>
      <c r="B5179" s="50"/>
      <c r="C5179" s="50"/>
      <c r="D5179" s="50"/>
      <c r="E5179" s="50"/>
      <c r="F5179" s="50"/>
      <c r="G5179" s="50"/>
      <c r="H5179" s="51"/>
      <c r="I5179" s="34"/>
      <c r="J5179" s="32"/>
      <c r="K5179" s="88">
        <v>0.04</v>
      </c>
      <c r="L5179" s="89"/>
      <c r="M5179" s="21">
        <f>K5179*12*I5138</f>
        <v>298.70399999999995</v>
      </c>
    </row>
    <row r="5180" spans="1:13" ht="15.75" x14ac:dyDescent="0.25">
      <c r="A5180" s="49" t="s">
        <v>63</v>
      </c>
      <c r="B5180" s="50"/>
      <c r="C5180" s="50"/>
      <c r="D5180" s="50"/>
      <c r="E5180" s="50"/>
      <c r="F5180" s="50"/>
      <c r="G5180" s="50"/>
      <c r="H5180" s="51"/>
      <c r="I5180" s="34"/>
      <c r="J5180" s="32"/>
      <c r="K5180" s="88">
        <v>0.05</v>
      </c>
      <c r="L5180" s="89"/>
      <c r="M5180" s="21">
        <f>K5180*12*I5138</f>
        <v>373.38000000000005</v>
      </c>
    </row>
    <row r="5181" spans="1:13" ht="15.75" x14ac:dyDescent="0.25">
      <c r="A5181" s="49" t="s">
        <v>64</v>
      </c>
      <c r="B5181" s="50"/>
      <c r="C5181" s="50"/>
      <c r="D5181" s="50"/>
      <c r="E5181" s="50"/>
      <c r="F5181" s="50"/>
      <c r="G5181" s="50"/>
      <c r="H5181" s="51"/>
      <c r="I5181" s="34"/>
      <c r="J5181" s="32"/>
      <c r="K5181" s="88">
        <v>1.1200000000000001</v>
      </c>
      <c r="L5181" s="89"/>
      <c r="M5181" s="21">
        <f>K5181*12*I5138</f>
        <v>8363.7119999999995</v>
      </c>
    </row>
    <row r="5182" spans="1:13" x14ac:dyDescent="0.25">
      <c r="A5182" s="90" t="s">
        <v>65</v>
      </c>
      <c r="B5182" s="91"/>
      <c r="C5182" s="91"/>
      <c r="D5182" s="91"/>
      <c r="E5182" s="91"/>
      <c r="F5182" s="91"/>
      <c r="G5182" s="91"/>
      <c r="H5182" s="92"/>
      <c r="I5182" s="34"/>
      <c r="J5182" s="48"/>
      <c r="K5182" s="88">
        <f>K5175+K5176+K5177+K5178+K5179+K5180+K5181</f>
        <v>27.78</v>
      </c>
      <c r="L5182" s="89"/>
      <c r="M5182" s="21">
        <f>M5175+M5176+M5177+M5178+M5179+M5180+M5181</f>
        <v>207449.92799999996</v>
      </c>
    </row>
    <row r="5183" spans="1:13" x14ac:dyDescent="0.25">
      <c r="M5183" s="5"/>
    </row>
    <row r="5184" spans="1:13" x14ac:dyDescent="0.25">
      <c r="M5184" s="5"/>
    </row>
    <row r="5185" spans="1:13" x14ac:dyDescent="0.25">
      <c r="A5185" s="119" t="s">
        <v>0</v>
      </c>
      <c r="B5185" s="119"/>
      <c r="C5185" s="119"/>
      <c r="D5185" s="119"/>
      <c r="E5185" s="119"/>
      <c r="F5185" s="119"/>
      <c r="G5185" s="119"/>
      <c r="H5185" s="119"/>
      <c r="I5185" s="119"/>
      <c r="J5185" s="119"/>
      <c r="K5185" s="119"/>
      <c r="L5185" s="119"/>
      <c r="M5185" s="5"/>
    </row>
    <row r="5186" spans="1:13" x14ac:dyDescent="0.25">
      <c r="A5186" s="120" t="s">
        <v>1</v>
      </c>
      <c r="B5186" s="120"/>
      <c r="C5186" s="120"/>
      <c r="D5186" s="120"/>
      <c r="E5186" s="120"/>
      <c r="F5186" s="120"/>
      <c r="G5186" s="120"/>
      <c r="H5186" s="120"/>
      <c r="I5186" s="120"/>
      <c r="J5186" s="120"/>
      <c r="K5186" s="120"/>
      <c r="L5186" s="120"/>
      <c r="M5186" s="120"/>
    </row>
    <row r="5187" spans="1:13" x14ac:dyDescent="0.25">
      <c r="A5187" s="121" t="s">
        <v>202</v>
      </c>
      <c r="B5187" s="121"/>
      <c r="C5187" s="121"/>
      <c r="D5187" s="121"/>
      <c r="E5187" s="121"/>
      <c r="F5187" s="121"/>
      <c r="G5187" s="121"/>
      <c r="H5187" s="121"/>
      <c r="I5187" s="121"/>
      <c r="J5187" s="121"/>
      <c r="K5187" s="121"/>
      <c r="L5187" s="121"/>
      <c r="M5187" s="121"/>
    </row>
    <row r="5188" spans="1:13" x14ac:dyDescent="0.25">
      <c r="A5188" s="6"/>
      <c r="B5188" s="7"/>
      <c r="C5188" s="7" t="s">
        <v>3</v>
      </c>
      <c r="D5188" s="7"/>
      <c r="E5188" s="7"/>
      <c r="F5188" s="7"/>
      <c r="G5188" s="7"/>
      <c r="H5188" s="8"/>
      <c r="I5188" s="7" t="s">
        <v>4</v>
      </c>
      <c r="J5188" s="8"/>
      <c r="K5188" s="9" t="s">
        <v>5</v>
      </c>
      <c r="L5188" s="10"/>
      <c r="M5188" s="11"/>
    </row>
    <row r="5189" spans="1:13" x14ac:dyDescent="0.25">
      <c r="A5189" s="12"/>
      <c r="B5189" s="2"/>
      <c r="C5189" s="2"/>
      <c r="D5189" s="2"/>
      <c r="E5189" s="2"/>
      <c r="F5189" s="2"/>
      <c r="G5189" s="2"/>
      <c r="H5189" s="13"/>
      <c r="I5189" s="2"/>
      <c r="J5189" s="13"/>
      <c r="K5189" s="14" t="s">
        <v>7</v>
      </c>
      <c r="L5189" s="15"/>
      <c r="M5189" s="16" t="s">
        <v>8</v>
      </c>
    </row>
    <row r="5190" spans="1:13" x14ac:dyDescent="0.25">
      <c r="A5190" s="17"/>
      <c r="B5190" s="18"/>
      <c r="C5190" s="18"/>
      <c r="D5190" s="18"/>
      <c r="E5190" s="18"/>
      <c r="F5190" s="18"/>
      <c r="G5190" s="18"/>
      <c r="H5190" s="19"/>
      <c r="I5190" s="122" t="s">
        <v>9</v>
      </c>
      <c r="J5190" s="123"/>
      <c r="K5190" s="18" t="s">
        <v>10</v>
      </c>
      <c r="L5190" s="19"/>
      <c r="M5190" s="20" t="s">
        <v>11</v>
      </c>
    </row>
    <row r="5191" spans="1:13" x14ac:dyDescent="0.25">
      <c r="A5191" s="90"/>
      <c r="B5191" s="91"/>
      <c r="C5191" s="91"/>
      <c r="D5191" s="91"/>
      <c r="E5191" s="91"/>
      <c r="F5191" s="91"/>
      <c r="G5191" s="91"/>
      <c r="H5191" s="92"/>
      <c r="I5191" s="124">
        <v>724.8</v>
      </c>
      <c r="J5191" s="125"/>
      <c r="K5191" s="126">
        <f>K5197+K5201</f>
        <v>8.98</v>
      </c>
      <c r="L5191" s="127"/>
      <c r="M5191" s="21">
        <f>M5197+M5201</f>
        <v>78104.448000000004</v>
      </c>
    </row>
    <row r="5192" spans="1:13" x14ac:dyDescent="0.25">
      <c r="A5192" s="22" t="s">
        <v>13</v>
      </c>
      <c r="F5192" s="2"/>
      <c r="H5192" s="13"/>
      <c r="J5192" s="13"/>
      <c r="L5192" s="13"/>
      <c r="M5192" s="23"/>
    </row>
    <row r="5193" spans="1:13" x14ac:dyDescent="0.25">
      <c r="A5193" s="22" t="s">
        <v>14</v>
      </c>
      <c r="F5193" s="2"/>
      <c r="H5193" s="13"/>
      <c r="J5193" s="13"/>
      <c r="L5193" s="13"/>
      <c r="M5193" s="23"/>
    </row>
    <row r="5194" spans="1:13" x14ac:dyDescent="0.25">
      <c r="A5194" s="24" t="s">
        <v>15</v>
      </c>
      <c r="B5194" s="25"/>
      <c r="C5194" s="25"/>
      <c r="D5194" s="25"/>
      <c r="E5194" s="25"/>
      <c r="F5194" s="26"/>
      <c r="G5194" s="25"/>
      <c r="H5194" s="27"/>
      <c r="J5194" s="13"/>
      <c r="L5194" s="13"/>
      <c r="M5194" s="23"/>
    </row>
    <row r="5195" spans="1:13" x14ac:dyDescent="0.25">
      <c r="A5195" s="24" t="s">
        <v>16</v>
      </c>
      <c r="B5195" s="25"/>
      <c r="C5195" s="25"/>
      <c r="D5195" s="25"/>
      <c r="E5195" s="25"/>
      <c r="F5195" s="26"/>
      <c r="G5195" s="25"/>
      <c r="H5195" s="27"/>
      <c r="J5195" s="13"/>
      <c r="L5195" s="13"/>
      <c r="M5195" s="23"/>
    </row>
    <row r="5196" spans="1:13" x14ac:dyDescent="0.25">
      <c r="A5196" s="24" t="s">
        <v>68</v>
      </c>
      <c r="B5196" s="25"/>
      <c r="C5196" s="25"/>
      <c r="D5196" s="25"/>
      <c r="E5196" s="25"/>
      <c r="F5196" s="26"/>
      <c r="G5196" s="25"/>
      <c r="H5196" s="27"/>
      <c r="J5196" s="13"/>
      <c r="L5196" s="13"/>
      <c r="M5196" s="23"/>
    </row>
    <row r="5197" spans="1:13" x14ac:dyDescent="0.25">
      <c r="A5197" s="24"/>
      <c r="B5197" s="25"/>
      <c r="C5197" s="25"/>
      <c r="D5197" s="25"/>
      <c r="E5197" s="25"/>
      <c r="F5197" s="26"/>
      <c r="G5197" s="25"/>
      <c r="H5197" s="27"/>
      <c r="J5197" s="13"/>
      <c r="K5197" s="112">
        <v>4.93</v>
      </c>
      <c r="L5197" s="113"/>
      <c r="M5197" s="23">
        <f>K5197*I5191*12</f>
        <v>42879.167999999998</v>
      </c>
    </row>
    <row r="5198" spans="1:13" x14ac:dyDescent="0.25">
      <c r="A5198" s="22" t="s">
        <v>22</v>
      </c>
      <c r="B5198" s="25"/>
      <c r="C5198" s="25"/>
      <c r="D5198" s="25"/>
      <c r="E5198" s="25"/>
      <c r="F5198" s="26"/>
      <c r="G5198" s="25"/>
      <c r="H5198" s="27"/>
      <c r="J5198" s="13"/>
      <c r="L5198" s="13"/>
      <c r="M5198" s="23"/>
    </row>
    <row r="5199" spans="1:13" x14ac:dyDescent="0.25">
      <c r="A5199" s="24" t="s">
        <v>23</v>
      </c>
      <c r="B5199" s="25"/>
      <c r="C5199" s="25"/>
      <c r="D5199" s="25"/>
      <c r="E5199" s="25"/>
      <c r="F5199" s="26"/>
      <c r="G5199" s="25"/>
      <c r="H5199" s="27"/>
      <c r="J5199" s="13"/>
      <c r="L5199" s="13"/>
      <c r="M5199" s="23"/>
    </row>
    <row r="5200" spans="1:13" x14ac:dyDescent="0.25">
      <c r="A5200" s="24" t="s">
        <v>69</v>
      </c>
      <c r="B5200" s="25"/>
      <c r="C5200" s="25"/>
      <c r="D5200" s="25"/>
      <c r="E5200" s="25"/>
      <c r="F5200" s="26"/>
      <c r="G5200" s="25"/>
      <c r="H5200" s="27"/>
      <c r="J5200" s="13"/>
      <c r="L5200" s="13"/>
      <c r="M5200" s="23"/>
    </row>
    <row r="5201" spans="1:13" x14ac:dyDescent="0.25">
      <c r="A5201" s="24"/>
      <c r="B5201" s="25"/>
      <c r="C5201" s="25"/>
      <c r="D5201" s="25"/>
      <c r="E5201" s="25"/>
      <c r="F5201" s="26"/>
      <c r="G5201" s="25"/>
      <c r="H5201" s="27"/>
      <c r="I5201" s="17"/>
      <c r="J5201" s="19"/>
      <c r="K5201" s="138">
        <v>4.05</v>
      </c>
      <c r="L5201" s="139"/>
      <c r="M5201" s="21">
        <f>K5201*I5191*12</f>
        <v>35225.279999999999</v>
      </c>
    </row>
    <row r="5202" spans="1:13" x14ac:dyDescent="0.25">
      <c r="A5202" s="128" t="s">
        <v>28</v>
      </c>
      <c r="B5202" s="129"/>
      <c r="C5202" s="129"/>
      <c r="D5202" s="129"/>
      <c r="E5202" s="129"/>
      <c r="F5202" s="129"/>
      <c r="G5202" s="129"/>
      <c r="H5202" s="130"/>
      <c r="I5202" s="2" t="s">
        <v>29</v>
      </c>
      <c r="J5202" s="13"/>
      <c r="K5202" s="2"/>
      <c r="L5202" s="13"/>
      <c r="M5202" s="23"/>
    </row>
    <row r="5203" spans="1:13" x14ac:dyDescent="0.25">
      <c r="A5203" s="12"/>
      <c r="B5203" s="2"/>
      <c r="C5203" s="2"/>
      <c r="D5203" s="2"/>
      <c r="E5203" s="2"/>
      <c r="F5203" s="2"/>
      <c r="G5203" s="2"/>
      <c r="H5203" s="13"/>
      <c r="I5203" s="2" t="s">
        <v>30</v>
      </c>
      <c r="J5203" s="13"/>
      <c r="K5203" s="2"/>
      <c r="L5203" s="13"/>
      <c r="M5203" s="23"/>
    </row>
    <row r="5204" spans="1:13" x14ac:dyDescent="0.25">
      <c r="A5204" s="12"/>
      <c r="B5204" s="2"/>
      <c r="C5204" s="2"/>
      <c r="D5204" s="2"/>
      <c r="E5204" s="2"/>
      <c r="F5204" s="2"/>
      <c r="G5204" s="2"/>
      <c r="H5204" s="13"/>
      <c r="I5204" s="2" t="s">
        <v>31</v>
      </c>
      <c r="J5204" s="13"/>
      <c r="K5204" s="108">
        <v>1.1200000000000001</v>
      </c>
      <c r="L5204" s="109"/>
      <c r="M5204" s="23">
        <f>K5204*12*I5191</f>
        <v>9741.3119999999999</v>
      </c>
    </row>
    <row r="5205" spans="1:13" x14ac:dyDescent="0.25">
      <c r="A5205" s="12"/>
      <c r="B5205" s="2"/>
      <c r="C5205" s="2"/>
      <c r="D5205" s="2"/>
      <c r="E5205" s="2"/>
      <c r="F5205" s="2"/>
      <c r="G5205" s="2"/>
      <c r="H5205" s="13"/>
      <c r="I5205" s="2" t="s">
        <v>32</v>
      </c>
      <c r="J5205" s="13"/>
      <c r="K5205" s="2"/>
      <c r="L5205" s="13"/>
      <c r="M5205" s="23"/>
    </row>
    <row r="5206" spans="1:13" x14ac:dyDescent="0.25">
      <c r="A5206" s="17"/>
      <c r="B5206" s="18"/>
      <c r="C5206" s="18"/>
      <c r="D5206" s="18"/>
      <c r="E5206" s="18"/>
      <c r="F5206" s="18"/>
      <c r="G5206" s="18"/>
      <c r="H5206" s="19"/>
      <c r="I5206" s="18" t="s">
        <v>33</v>
      </c>
      <c r="J5206" s="19"/>
      <c r="K5206" s="18"/>
      <c r="L5206" s="19"/>
      <c r="M5206" s="21"/>
    </row>
    <row r="5207" spans="1:13" x14ac:dyDescent="0.25">
      <c r="A5207" s="90" t="s">
        <v>34</v>
      </c>
      <c r="B5207" s="91"/>
      <c r="C5207" s="91"/>
      <c r="D5207" s="91"/>
      <c r="E5207" s="91"/>
      <c r="F5207" s="91"/>
      <c r="G5207" s="91"/>
      <c r="H5207" s="92"/>
      <c r="I5207" s="31" t="s">
        <v>46</v>
      </c>
      <c r="J5207" s="32"/>
      <c r="K5207" s="88">
        <v>2.19</v>
      </c>
      <c r="L5207" s="89"/>
      <c r="M5207" s="33">
        <f>K5207*12*I5191</f>
        <v>19047.743999999999</v>
      </c>
    </row>
    <row r="5208" spans="1:13" x14ac:dyDescent="0.25">
      <c r="A5208" s="131" t="s">
        <v>74</v>
      </c>
      <c r="B5208" s="132"/>
      <c r="C5208" s="132"/>
      <c r="D5208" s="132"/>
      <c r="E5208" s="132"/>
      <c r="F5208" s="132"/>
      <c r="G5208" s="132"/>
      <c r="H5208" s="133"/>
      <c r="I5208" s="52"/>
      <c r="J5208" s="13"/>
      <c r="K5208" s="134">
        <f>K5209+K5215</f>
        <v>1.8900000000000001</v>
      </c>
      <c r="L5208" s="135"/>
      <c r="M5208" s="53">
        <f>M5209+M5215</f>
        <v>16438.464</v>
      </c>
    </row>
    <row r="5209" spans="1:13" x14ac:dyDescent="0.25">
      <c r="A5209" s="114" t="s">
        <v>75</v>
      </c>
      <c r="B5209" s="115"/>
      <c r="C5209" s="115"/>
      <c r="D5209" s="115"/>
      <c r="E5209" s="115"/>
      <c r="F5209" s="115"/>
      <c r="G5209" s="115"/>
      <c r="H5209" s="116"/>
      <c r="J5209" s="13"/>
      <c r="K5209" s="108">
        <f>K5210+K5211+K5212+K5214</f>
        <v>1.1100000000000001</v>
      </c>
      <c r="L5209" s="109"/>
      <c r="M5209" s="46">
        <f>M5210+M5211+M5212+M5214</f>
        <v>9654.3359999999993</v>
      </c>
    </row>
    <row r="5210" spans="1:13" x14ac:dyDescent="0.25">
      <c r="A5210" s="12" t="s">
        <v>76</v>
      </c>
      <c r="H5210" s="13"/>
      <c r="I5210" t="s">
        <v>77</v>
      </c>
      <c r="J5210" s="13"/>
      <c r="K5210" s="112">
        <v>0.81</v>
      </c>
      <c r="L5210" s="113"/>
      <c r="M5210" s="23">
        <f>K5210*12*I5191</f>
        <v>7045.0559999999996</v>
      </c>
    </row>
    <row r="5211" spans="1:13" x14ac:dyDescent="0.25">
      <c r="A5211" s="12" t="s">
        <v>78</v>
      </c>
      <c r="H5211" s="13"/>
      <c r="I5211" t="s">
        <v>79</v>
      </c>
      <c r="J5211" s="13"/>
      <c r="K5211" s="112">
        <v>0.18</v>
      </c>
      <c r="L5211" s="113"/>
      <c r="M5211" s="23">
        <f>K5211*12*I5191</f>
        <v>1565.568</v>
      </c>
    </row>
    <row r="5212" spans="1:13" x14ac:dyDescent="0.25">
      <c r="A5212" s="12" t="s">
        <v>80</v>
      </c>
      <c r="H5212" s="13"/>
      <c r="I5212" t="s">
        <v>81</v>
      </c>
      <c r="J5212" s="13"/>
      <c r="K5212" s="112">
        <v>0.08</v>
      </c>
      <c r="L5212" s="113"/>
      <c r="M5212" s="23">
        <f>K5212*12*I5191</f>
        <v>695.80799999999988</v>
      </c>
    </row>
    <row r="5213" spans="1:13" x14ac:dyDescent="0.25">
      <c r="A5213" s="12" t="s">
        <v>82</v>
      </c>
      <c r="H5213" s="13"/>
      <c r="J5213" s="13"/>
      <c r="L5213" s="13"/>
      <c r="M5213" s="23"/>
    </row>
    <row r="5214" spans="1:13" x14ac:dyDescent="0.25">
      <c r="A5214" s="12" t="s">
        <v>83</v>
      </c>
      <c r="H5214" s="13"/>
      <c r="I5214" t="s">
        <v>84</v>
      </c>
      <c r="J5214" s="13"/>
      <c r="K5214" s="112">
        <v>0.04</v>
      </c>
      <c r="L5214" s="113"/>
      <c r="M5214" s="23">
        <f>K5214*12*I5191</f>
        <v>347.90399999999994</v>
      </c>
    </row>
    <row r="5215" spans="1:13" x14ac:dyDescent="0.25">
      <c r="A5215" s="114" t="s">
        <v>85</v>
      </c>
      <c r="B5215" s="115"/>
      <c r="C5215" s="115"/>
      <c r="D5215" s="115"/>
      <c r="E5215" s="115"/>
      <c r="F5215" s="115"/>
      <c r="G5215" s="115"/>
      <c r="H5215" s="116"/>
      <c r="J5215" s="13"/>
      <c r="K5215" s="108">
        <f>K5216+K5217+K5218</f>
        <v>0.78</v>
      </c>
      <c r="L5215" s="109"/>
      <c r="M5215" s="46">
        <f>M5216+M5217+M5218</f>
        <v>6784.1279999999997</v>
      </c>
    </row>
    <row r="5216" spans="1:13" x14ac:dyDescent="0.25">
      <c r="A5216" s="12" t="s">
        <v>86</v>
      </c>
      <c r="H5216" s="13"/>
      <c r="I5216" t="s">
        <v>81</v>
      </c>
      <c r="J5216" s="13"/>
      <c r="K5216" s="112">
        <v>0.28000000000000003</v>
      </c>
      <c r="L5216" s="113"/>
      <c r="M5216" s="23">
        <f>K5216*12*I5191</f>
        <v>2435.328</v>
      </c>
    </row>
    <row r="5217" spans="1:13" x14ac:dyDescent="0.25">
      <c r="A5217" s="12" t="s">
        <v>87</v>
      </c>
      <c r="H5217" s="13"/>
      <c r="I5217" t="s">
        <v>77</v>
      </c>
      <c r="J5217" s="13"/>
      <c r="K5217" s="112">
        <v>0.46</v>
      </c>
      <c r="L5217" s="113"/>
      <c r="M5217" s="23">
        <f>K5217*12*I5191</f>
        <v>4000.8960000000002</v>
      </c>
    </row>
    <row r="5218" spans="1:13" x14ac:dyDescent="0.25">
      <c r="A5218" s="12" t="s">
        <v>88</v>
      </c>
      <c r="H5218" s="13"/>
      <c r="I5218" t="s">
        <v>81</v>
      </c>
      <c r="J5218" s="13"/>
      <c r="K5218" s="112">
        <v>0.04</v>
      </c>
      <c r="L5218" s="113"/>
      <c r="M5218" s="21">
        <f>K5218*12*I5191</f>
        <v>347.90399999999994</v>
      </c>
    </row>
    <row r="5219" spans="1:13" ht="15.75" x14ac:dyDescent="0.25">
      <c r="A5219" s="85" t="s">
        <v>36</v>
      </c>
      <c r="B5219" s="86"/>
      <c r="C5219" s="86"/>
      <c r="D5219" s="86"/>
      <c r="E5219" s="86"/>
      <c r="F5219" s="86"/>
      <c r="G5219" s="86"/>
      <c r="H5219" s="87"/>
      <c r="I5219" s="34"/>
      <c r="J5219" s="32"/>
      <c r="K5219" s="88">
        <f>K5220+K5221+K5223+K5225+K5226</f>
        <v>2.13</v>
      </c>
      <c r="L5219" s="89"/>
      <c r="M5219" s="35">
        <f>M5220+M5221+M5223+M5225+M5226</f>
        <v>18525.887999999999</v>
      </c>
    </row>
    <row r="5220" spans="1:13" x14ac:dyDescent="0.25">
      <c r="A5220" s="36" t="s">
        <v>89</v>
      </c>
      <c r="B5220" s="37"/>
      <c r="C5220" s="38"/>
      <c r="D5220" s="38"/>
      <c r="E5220" s="38"/>
      <c r="F5220" s="38"/>
      <c r="G5220" s="38"/>
      <c r="H5220" s="13"/>
      <c r="I5220" s="95" t="s">
        <v>38</v>
      </c>
      <c r="J5220" s="96"/>
      <c r="K5220" s="117">
        <v>0.56999999999999995</v>
      </c>
      <c r="L5220" s="118"/>
      <c r="M5220" s="23">
        <f>K5220*12*I5191</f>
        <v>4957.6319999999996</v>
      </c>
    </row>
    <row r="5221" spans="1:13" x14ac:dyDescent="0.25">
      <c r="A5221" s="36" t="s">
        <v>39</v>
      </c>
      <c r="B5221" s="37"/>
      <c r="C5221" s="38"/>
      <c r="D5221" s="38"/>
      <c r="E5221" s="38"/>
      <c r="F5221" s="38"/>
      <c r="G5221" s="38"/>
      <c r="H5221" s="13"/>
      <c r="I5221" s="95" t="s">
        <v>90</v>
      </c>
      <c r="J5221" s="96"/>
      <c r="K5221" s="97">
        <v>1.35</v>
      </c>
      <c r="L5221" s="98"/>
      <c r="M5221" s="23">
        <f>K5221*12*I5191</f>
        <v>11741.760000000002</v>
      </c>
    </row>
    <row r="5222" spans="1:13" x14ac:dyDescent="0.25">
      <c r="A5222" s="36" t="s">
        <v>41</v>
      </c>
      <c r="B5222" s="37"/>
      <c r="C5222" s="38"/>
      <c r="D5222" s="38"/>
      <c r="E5222" s="38"/>
      <c r="F5222" s="38"/>
      <c r="G5222" s="38"/>
      <c r="H5222" s="13"/>
      <c r="I5222" s="39"/>
      <c r="J5222" s="15"/>
      <c r="K5222" s="40"/>
      <c r="L5222" s="41"/>
      <c r="M5222" s="23"/>
    </row>
    <row r="5223" spans="1:13" x14ac:dyDescent="0.25">
      <c r="A5223" s="36" t="s">
        <v>42</v>
      </c>
      <c r="B5223" s="37"/>
      <c r="C5223" s="38"/>
      <c r="D5223" s="38"/>
      <c r="E5223" s="38"/>
      <c r="F5223" s="38"/>
      <c r="G5223" s="38"/>
      <c r="H5223" s="13"/>
      <c r="I5223" s="95" t="s">
        <v>43</v>
      </c>
      <c r="J5223" s="96"/>
      <c r="K5223" s="97">
        <v>0.09</v>
      </c>
      <c r="L5223" s="98"/>
      <c r="M5223" s="23">
        <f>K5223*12*I5191</f>
        <v>782.78399999999999</v>
      </c>
    </row>
    <row r="5224" spans="1:13" x14ac:dyDescent="0.25">
      <c r="A5224" s="36" t="s">
        <v>44</v>
      </c>
      <c r="B5224" s="37"/>
      <c r="C5224" s="38"/>
      <c r="D5224" s="38"/>
      <c r="E5224" s="38"/>
      <c r="F5224" s="38"/>
      <c r="G5224" s="38"/>
      <c r="H5224" s="13"/>
      <c r="I5224" s="39"/>
      <c r="J5224" s="15"/>
      <c r="K5224" s="40"/>
      <c r="L5224" s="41"/>
      <c r="M5224" s="23"/>
    </row>
    <row r="5225" spans="1:13" x14ac:dyDescent="0.25">
      <c r="A5225" s="36" t="s">
        <v>45</v>
      </c>
      <c r="B5225" s="37"/>
      <c r="C5225" s="38"/>
      <c r="D5225" s="38"/>
      <c r="E5225" s="38"/>
      <c r="F5225" s="38"/>
      <c r="G5225" s="38"/>
      <c r="H5225" s="13"/>
      <c r="I5225" s="95" t="s">
        <v>43</v>
      </c>
      <c r="J5225" s="96"/>
      <c r="K5225" s="97">
        <v>0.06</v>
      </c>
      <c r="L5225" s="98"/>
      <c r="M5225" s="23">
        <f>K5225*12*I5191</f>
        <v>521.85599999999999</v>
      </c>
    </row>
    <row r="5226" spans="1:13" x14ac:dyDescent="0.25">
      <c r="A5226" s="42" t="s">
        <v>112</v>
      </c>
      <c r="B5226" s="37"/>
      <c r="C5226" s="38"/>
      <c r="D5226" s="38"/>
      <c r="E5226" s="38"/>
      <c r="F5226" s="38"/>
      <c r="G5226" s="38"/>
      <c r="H5226" s="13"/>
      <c r="I5226" s="95" t="s">
        <v>46</v>
      </c>
      <c r="J5226" s="96"/>
      <c r="K5226" s="99">
        <v>0.06</v>
      </c>
      <c r="L5226" s="100"/>
      <c r="M5226" s="21">
        <f>K5226*12*I5191</f>
        <v>521.85599999999999</v>
      </c>
    </row>
    <row r="5227" spans="1:13" ht="15.75" x14ac:dyDescent="0.25">
      <c r="A5227" s="85" t="s">
        <v>50</v>
      </c>
      <c r="B5227" s="86"/>
      <c r="C5227" s="86"/>
      <c r="D5227" s="86"/>
      <c r="E5227" s="86"/>
      <c r="F5227" s="86"/>
      <c r="G5227" s="86"/>
      <c r="H5227" s="87"/>
      <c r="I5227" s="34"/>
      <c r="J5227" s="32"/>
      <c r="K5227" s="101">
        <v>4.32</v>
      </c>
      <c r="L5227" s="102"/>
      <c r="M5227" s="35">
        <f>K5227*12*I5191</f>
        <v>37573.631999999998</v>
      </c>
    </row>
    <row r="5228" spans="1:13" x14ac:dyDescent="0.25">
      <c r="A5228" s="90" t="s">
        <v>59</v>
      </c>
      <c r="B5228" s="91"/>
      <c r="C5228" s="91"/>
      <c r="D5228" s="91"/>
      <c r="E5228" s="91"/>
      <c r="F5228" s="91"/>
      <c r="G5228" s="91"/>
      <c r="H5228" s="92"/>
      <c r="J5228" s="47"/>
      <c r="K5228" s="108">
        <f>K5197+K5201+K5204+K5207+K5208+K5227+K5219</f>
        <v>20.63</v>
      </c>
      <c r="L5228" s="109"/>
      <c r="M5228" s="65">
        <f>M5191+M5204+M5207+M5208+M5219+M5227</f>
        <v>179431.48800000001</v>
      </c>
    </row>
    <row r="5229" spans="1:13" ht="15.75" x14ac:dyDescent="0.25">
      <c r="A5229" s="85" t="s">
        <v>61</v>
      </c>
      <c r="B5229" s="86"/>
      <c r="C5229" s="86"/>
      <c r="D5229" s="86"/>
      <c r="E5229" s="86"/>
      <c r="F5229" s="86"/>
      <c r="G5229" s="86"/>
      <c r="H5229" s="87"/>
      <c r="I5229" s="34"/>
      <c r="J5229" s="32"/>
      <c r="K5229" s="88">
        <v>3.45</v>
      </c>
      <c r="L5229" s="89"/>
      <c r="M5229" s="65">
        <f>K5229*12*I5191</f>
        <v>30006.720000000001</v>
      </c>
    </row>
    <row r="5230" spans="1:13" ht="15.75" x14ac:dyDescent="0.25">
      <c r="A5230" s="85" t="s">
        <v>62</v>
      </c>
      <c r="B5230" s="86"/>
      <c r="C5230" s="86"/>
      <c r="D5230" s="86"/>
      <c r="E5230" s="86"/>
      <c r="F5230" s="86"/>
      <c r="G5230" s="86"/>
      <c r="H5230" s="87"/>
      <c r="I5230" s="34"/>
      <c r="J5230" s="32"/>
      <c r="K5230" s="88">
        <v>0.81</v>
      </c>
      <c r="L5230" s="89"/>
      <c r="M5230" s="65">
        <f>K5230*12*I5191</f>
        <v>7045.0559999999996</v>
      </c>
    </row>
    <row r="5231" spans="1:13" x14ac:dyDescent="0.25">
      <c r="A5231" s="90" t="s">
        <v>92</v>
      </c>
      <c r="B5231" s="91"/>
      <c r="C5231" s="91"/>
      <c r="D5231" s="91"/>
      <c r="E5231" s="91"/>
      <c r="F5231" s="91"/>
      <c r="G5231" s="91"/>
      <c r="H5231" s="92"/>
      <c r="I5231" s="34"/>
      <c r="J5231" s="32"/>
      <c r="K5231" s="93">
        <v>1.32</v>
      </c>
      <c r="L5231" s="94"/>
      <c r="M5231" s="65">
        <f>K5231*12*I5191</f>
        <v>11480.831999999999</v>
      </c>
    </row>
    <row r="5232" spans="1:13" ht="15.75" x14ac:dyDescent="0.25">
      <c r="A5232" s="49" t="s">
        <v>107</v>
      </c>
      <c r="B5232" s="50"/>
      <c r="C5232" s="50"/>
      <c r="D5232" s="50"/>
      <c r="E5232" s="50"/>
      <c r="F5232" s="50"/>
      <c r="G5232" s="50"/>
      <c r="H5232" s="51"/>
      <c r="I5232" s="34"/>
      <c r="J5232" s="32"/>
      <c r="K5232" s="88">
        <v>0.05</v>
      </c>
      <c r="L5232" s="89"/>
      <c r="M5232" s="21">
        <f>K5232*12*I5191</f>
        <v>434.88000000000005</v>
      </c>
    </row>
    <row r="5233" spans="1:13" ht="15.75" x14ac:dyDescent="0.25">
      <c r="A5233" s="49" t="s">
        <v>63</v>
      </c>
      <c r="B5233" s="50"/>
      <c r="C5233" s="50"/>
      <c r="D5233" s="50"/>
      <c r="E5233" s="50"/>
      <c r="F5233" s="50"/>
      <c r="G5233" s="50"/>
      <c r="H5233" s="51"/>
      <c r="I5233" s="34"/>
      <c r="J5233" s="32"/>
      <c r="K5233" s="88">
        <v>0.06</v>
      </c>
      <c r="L5233" s="89"/>
      <c r="M5233" s="21">
        <f>K5233*12*I5191</f>
        <v>521.85599999999999</v>
      </c>
    </row>
    <row r="5234" spans="1:13" ht="15.75" x14ac:dyDescent="0.25">
      <c r="A5234" s="49" t="s">
        <v>64</v>
      </c>
      <c r="B5234" s="50"/>
      <c r="C5234" s="50"/>
      <c r="D5234" s="50"/>
      <c r="E5234" s="50"/>
      <c r="F5234" s="50"/>
      <c r="G5234" s="50"/>
      <c r="H5234" s="51"/>
      <c r="I5234" s="34"/>
      <c r="J5234" s="32"/>
      <c r="K5234" s="88">
        <v>1.57</v>
      </c>
      <c r="L5234" s="89"/>
      <c r="M5234" s="21">
        <f>K5234*12*I5191</f>
        <v>13655.231999999998</v>
      </c>
    </row>
    <row r="5235" spans="1:13" x14ac:dyDescent="0.25">
      <c r="A5235" s="90" t="s">
        <v>65</v>
      </c>
      <c r="B5235" s="91"/>
      <c r="C5235" s="91"/>
      <c r="D5235" s="91"/>
      <c r="E5235" s="91"/>
      <c r="F5235" s="91"/>
      <c r="G5235" s="91"/>
      <c r="H5235" s="92"/>
      <c r="I5235" s="34"/>
      <c r="J5235" s="48"/>
      <c r="K5235" s="88">
        <f>K5228+K5229+K5230+K5231+K5232+K5233+K5234</f>
        <v>27.889999999999997</v>
      </c>
      <c r="L5235" s="89"/>
      <c r="M5235" s="65">
        <f>M5228+M5229+M5230+M5231+M5232+M5233+M5234</f>
        <v>242576.06400000001</v>
      </c>
    </row>
    <row r="5236" spans="1:13" x14ac:dyDescent="0.25">
      <c r="M5236" s="5"/>
    </row>
    <row r="5237" spans="1:13" x14ac:dyDescent="0.25">
      <c r="A5237" s="119" t="s">
        <v>0</v>
      </c>
      <c r="B5237" s="119"/>
      <c r="C5237" s="119"/>
      <c r="D5237" s="119"/>
      <c r="E5237" s="119"/>
      <c r="F5237" s="119"/>
      <c r="G5237" s="119"/>
      <c r="H5237" s="119"/>
      <c r="I5237" s="119"/>
      <c r="J5237" s="119"/>
      <c r="K5237" s="119"/>
      <c r="L5237" s="119"/>
      <c r="M5237" s="5"/>
    </row>
    <row r="5238" spans="1:13" x14ac:dyDescent="0.25">
      <c r="A5238" s="120" t="s">
        <v>1</v>
      </c>
      <c r="B5238" s="120"/>
      <c r="C5238" s="120"/>
      <c r="D5238" s="120"/>
      <c r="E5238" s="120"/>
      <c r="F5238" s="120"/>
      <c r="G5238" s="120"/>
      <c r="H5238" s="120"/>
      <c r="I5238" s="120"/>
      <c r="J5238" s="120"/>
      <c r="K5238" s="120"/>
      <c r="L5238" s="120"/>
      <c r="M5238" s="120"/>
    </row>
    <row r="5239" spans="1:13" x14ac:dyDescent="0.25">
      <c r="A5239" s="121" t="s">
        <v>203</v>
      </c>
      <c r="B5239" s="121"/>
      <c r="C5239" s="121"/>
      <c r="D5239" s="121"/>
      <c r="E5239" s="121"/>
      <c r="F5239" s="121"/>
      <c r="G5239" s="121"/>
      <c r="H5239" s="121"/>
      <c r="I5239" s="121"/>
      <c r="J5239" s="121"/>
      <c r="K5239" s="121"/>
      <c r="L5239" s="121"/>
      <c r="M5239" s="121"/>
    </row>
    <row r="5240" spans="1:13" x14ac:dyDescent="0.25">
      <c r="A5240" s="6"/>
      <c r="B5240" s="7"/>
      <c r="C5240" s="7" t="s">
        <v>3</v>
      </c>
      <c r="D5240" s="7"/>
      <c r="E5240" s="7"/>
      <c r="F5240" s="7"/>
      <c r="G5240" s="7"/>
      <c r="H5240" s="8"/>
      <c r="I5240" s="7" t="s">
        <v>4</v>
      </c>
      <c r="J5240" s="8"/>
      <c r="K5240" s="9" t="s">
        <v>5</v>
      </c>
      <c r="L5240" s="10"/>
      <c r="M5240" s="11"/>
    </row>
    <row r="5241" spans="1:13" x14ac:dyDescent="0.25">
      <c r="A5241" s="12"/>
      <c r="B5241" s="2"/>
      <c r="C5241" s="2"/>
      <c r="D5241" s="2"/>
      <c r="E5241" s="2"/>
      <c r="F5241" s="2"/>
      <c r="G5241" s="2"/>
      <c r="H5241" s="13"/>
      <c r="I5241" s="2"/>
      <c r="J5241" s="13"/>
      <c r="K5241" s="14" t="s">
        <v>7</v>
      </c>
      <c r="L5241" s="15"/>
      <c r="M5241" s="16" t="s">
        <v>8</v>
      </c>
    </row>
    <row r="5242" spans="1:13" x14ac:dyDescent="0.25">
      <c r="A5242" s="17"/>
      <c r="B5242" s="18"/>
      <c r="C5242" s="18"/>
      <c r="D5242" s="18"/>
      <c r="E5242" s="18"/>
      <c r="F5242" s="18"/>
      <c r="G5242" s="18"/>
      <c r="H5242" s="19"/>
      <c r="I5242" s="122" t="s">
        <v>9</v>
      </c>
      <c r="J5242" s="123"/>
      <c r="K5242" s="18" t="s">
        <v>10</v>
      </c>
      <c r="L5242" s="19"/>
      <c r="M5242" s="20" t="s">
        <v>11</v>
      </c>
    </row>
    <row r="5243" spans="1:13" x14ac:dyDescent="0.25">
      <c r="A5243" s="90"/>
      <c r="B5243" s="91"/>
      <c r="C5243" s="91"/>
      <c r="D5243" s="91"/>
      <c r="E5243" s="91"/>
      <c r="F5243" s="91"/>
      <c r="G5243" s="91"/>
      <c r="H5243" s="92"/>
      <c r="I5243" s="124">
        <v>732.7</v>
      </c>
      <c r="J5243" s="125"/>
      <c r="K5243" s="126">
        <f>K5249+K5253</f>
        <v>8.98</v>
      </c>
      <c r="L5243" s="127"/>
      <c r="M5243" s="21">
        <f>M5249+M5253</f>
        <v>78955.752000000008</v>
      </c>
    </row>
    <row r="5244" spans="1:13" x14ac:dyDescent="0.25">
      <c r="A5244" s="22" t="s">
        <v>13</v>
      </c>
      <c r="F5244" s="2"/>
      <c r="H5244" s="13"/>
      <c r="J5244" s="13"/>
      <c r="L5244" s="13"/>
      <c r="M5244" s="23"/>
    </row>
    <row r="5245" spans="1:13" x14ac:dyDescent="0.25">
      <c r="A5245" s="22" t="s">
        <v>14</v>
      </c>
      <c r="F5245" s="2"/>
      <c r="H5245" s="13"/>
      <c r="J5245" s="13"/>
      <c r="L5245" s="13"/>
      <c r="M5245" s="23"/>
    </row>
    <row r="5246" spans="1:13" x14ac:dyDescent="0.25">
      <c r="A5246" s="24" t="s">
        <v>15</v>
      </c>
      <c r="B5246" s="25"/>
      <c r="C5246" s="25"/>
      <c r="D5246" s="25"/>
      <c r="E5246" s="25"/>
      <c r="F5246" s="26"/>
      <c r="G5246" s="25"/>
      <c r="H5246" s="27"/>
      <c r="J5246" s="13"/>
      <c r="L5246" s="13"/>
      <c r="M5246" s="23"/>
    </row>
    <row r="5247" spans="1:13" x14ac:dyDescent="0.25">
      <c r="A5247" s="24" t="s">
        <v>16</v>
      </c>
      <c r="B5247" s="25"/>
      <c r="C5247" s="25"/>
      <c r="D5247" s="25"/>
      <c r="E5247" s="25"/>
      <c r="F5247" s="26"/>
      <c r="G5247" s="25"/>
      <c r="H5247" s="27"/>
      <c r="J5247" s="13"/>
      <c r="L5247" s="13"/>
      <c r="M5247" s="23"/>
    </row>
    <row r="5248" spans="1:13" x14ac:dyDescent="0.25">
      <c r="A5248" s="24" t="s">
        <v>68</v>
      </c>
      <c r="B5248" s="25"/>
      <c r="C5248" s="25"/>
      <c r="D5248" s="25"/>
      <c r="E5248" s="25"/>
      <c r="F5248" s="26"/>
      <c r="G5248" s="25"/>
      <c r="H5248" s="27"/>
      <c r="J5248" s="13"/>
      <c r="L5248" s="13"/>
      <c r="M5248" s="23"/>
    </row>
    <row r="5249" spans="1:13" x14ac:dyDescent="0.25">
      <c r="A5249" s="24"/>
      <c r="B5249" s="25"/>
      <c r="C5249" s="25"/>
      <c r="D5249" s="25"/>
      <c r="E5249" s="25"/>
      <c r="F5249" s="26"/>
      <c r="G5249" s="25"/>
      <c r="H5249" s="27"/>
      <c r="J5249" s="13"/>
      <c r="K5249" s="112">
        <v>4.93</v>
      </c>
      <c r="L5249" s="113"/>
      <c r="M5249" s="23">
        <f>K5249*I5243*12</f>
        <v>43346.532000000007</v>
      </c>
    </row>
    <row r="5250" spans="1:13" x14ac:dyDescent="0.25">
      <c r="A5250" s="22" t="s">
        <v>22</v>
      </c>
      <c r="B5250" s="25"/>
      <c r="C5250" s="25"/>
      <c r="D5250" s="25"/>
      <c r="E5250" s="25"/>
      <c r="F5250" s="26"/>
      <c r="G5250" s="25"/>
      <c r="H5250" s="27"/>
      <c r="J5250" s="13"/>
      <c r="L5250" s="13"/>
      <c r="M5250" s="23"/>
    </row>
    <row r="5251" spans="1:13" x14ac:dyDescent="0.25">
      <c r="A5251" s="24" t="s">
        <v>23</v>
      </c>
      <c r="B5251" s="25"/>
      <c r="C5251" s="25"/>
      <c r="D5251" s="25"/>
      <c r="E5251" s="25"/>
      <c r="F5251" s="26"/>
      <c r="G5251" s="25"/>
      <c r="H5251" s="27"/>
      <c r="J5251" s="13"/>
      <c r="L5251" s="13"/>
      <c r="M5251" s="23"/>
    </row>
    <row r="5252" spans="1:13" x14ac:dyDescent="0.25">
      <c r="A5252" s="24" t="s">
        <v>69</v>
      </c>
      <c r="B5252" s="25"/>
      <c r="C5252" s="25"/>
      <c r="D5252" s="25"/>
      <c r="E5252" s="25"/>
      <c r="F5252" s="26"/>
      <c r="G5252" s="25"/>
      <c r="H5252" s="27"/>
      <c r="J5252" s="13"/>
      <c r="L5252" s="13"/>
      <c r="M5252" s="23"/>
    </row>
    <row r="5253" spans="1:13" x14ac:dyDescent="0.25">
      <c r="A5253" s="24"/>
      <c r="B5253" s="25"/>
      <c r="C5253" s="25"/>
      <c r="D5253" s="25"/>
      <c r="E5253" s="25"/>
      <c r="F5253" s="26"/>
      <c r="G5253" s="25"/>
      <c r="H5253" s="27"/>
      <c r="I5253" s="17"/>
      <c r="J5253" s="19"/>
      <c r="K5253" s="138">
        <v>4.05</v>
      </c>
      <c r="L5253" s="139"/>
      <c r="M5253" s="21">
        <f>K5253*I5243*12</f>
        <v>35609.22</v>
      </c>
    </row>
    <row r="5254" spans="1:13" x14ac:dyDescent="0.25">
      <c r="A5254" s="128" t="s">
        <v>28</v>
      </c>
      <c r="B5254" s="129"/>
      <c r="C5254" s="129"/>
      <c r="D5254" s="129"/>
      <c r="E5254" s="129"/>
      <c r="F5254" s="129"/>
      <c r="G5254" s="129"/>
      <c r="H5254" s="130"/>
      <c r="I5254" s="2" t="s">
        <v>29</v>
      </c>
      <c r="J5254" s="13"/>
      <c r="K5254" s="2"/>
      <c r="L5254" s="13"/>
      <c r="M5254" s="23"/>
    </row>
    <row r="5255" spans="1:13" x14ac:dyDescent="0.25">
      <c r="A5255" s="12"/>
      <c r="B5255" s="2"/>
      <c r="C5255" s="2"/>
      <c r="D5255" s="2"/>
      <c r="E5255" s="2"/>
      <c r="F5255" s="2"/>
      <c r="G5255" s="2"/>
      <c r="H5255" s="13"/>
      <c r="I5255" s="2" t="s">
        <v>30</v>
      </c>
      <c r="J5255" s="13"/>
      <c r="K5255" s="2"/>
      <c r="L5255" s="13"/>
      <c r="M5255" s="23"/>
    </row>
    <row r="5256" spans="1:13" x14ac:dyDescent="0.25">
      <c r="A5256" s="12"/>
      <c r="B5256" s="2"/>
      <c r="C5256" s="2"/>
      <c r="D5256" s="2"/>
      <c r="E5256" s="2"/>
      <c r="F5256" s="2"/>
      <c r="G5256" s="2"/>
      <c r="H5256" s="13"/>
      <c r="I5256" s="2" t="s">
        <v>31</v>
      </c>
      <c r="J5256" s="13"/>
      <c r="K5256" s="108">
        <v>1.1200000000000001</v>
      </c>
      <c r="L5256" s="109"/>
      <c r="M5256" s="23">
        <f>K5256*12*I5243</f>
        <v>9847.4880000000012</v>
      </c>
    </row>
    <row r="5257" spans="1:13" x14ac:dyDescent="0.25">
      <c r="A5257" s="12"/>
      <c r="B5257" s="2"/>
      <c r="C5257" s="2"/>
      <c r="D5257" s="2"/>
      <c r="E5257" s="2"/>
      <c r="F5257" s="2"/>
      <c r="G5257" s="2"/>
      <c r="H5257" s="13"/>
      <c r="I5257" s="2" t="s">
        <v>32</v>
      </c>
      <c r="J5257" s="13"/>
      <c r="K5257" s="2"/>
      <c r="L5257" s="13"/>
      <c r="M5257" s="23"/>
    </row>
    <row r="5258" spans="1:13" x14ac:dyDescent="0.25">
      <c r="A5258" s="17"/>
      <c r="B5258" s="18"/>
      <c r="C5258" s="18"/>
      <c r="D5258" s="18"/>
      <c r="E5258" s="18"/>
      <c r="F5258" s="18"/>
      <c r="G5258" s="18"/>
      <c r="H5258" s="19"/>
      <c r="I5258" s="18" t="s">
        <v>33</v>
      </c>
      <c r="J5258" s="19"/>
      <c r="K5258" s="18"/>
      <c r="L5258" s="19"/>
      <c r="M5258" s="21"/>
    </row>
    <row r="5259" spans="1:13" x14ac:dyDescent="0.25">
      <c r="A5259" s="90" t="s">
        <v>34</v>
      </c>
      <c r="B5259" s="91"/>
      <c r="C5259" s="91"/>
      <c r="D5259" s="91"/>
      <c r="E5259" s="91"/>
      <c r="F5259" s="91"/>
      <c r="G5259" s="91"/>
      <c r="H5259" s="92"/>
      <c r="I5259" s="31" t="s">
        <v>46</v>
      </c>
      <c r="J5259" s="32"/>
      <c r="K5259" s="88">
        <v>2.17</v>
      </c>
      <c r="L5259" s="89"/>
      <c r="M5259" s="33">
        <f>K5259*12*I5243</f>
        <v>19079.508000000002</v>
      </c>
    </row>
    <row r="5260" spans="1:13" x14ac:dyDescent="0.25">
      <c r="A5260" s="131" t="s">
        <v>74</v>
      </c>
      <c r="B5260" s="132"/>
      <c r="C5260" s="132"/>
      <c r="D5260" s="132"/>
      <c r="E5260" s="132"/>
      <c r="F5260" s="132"/>
      <c r="G5260" s="132"/>
      <c r="H5260" s="133"/>
      <c r="I5260" s="52"/>
      <c r="J5260" s="13"/>
      <c r="K5260" s="134">
        <f>K5261+K5267</f>
        <v>1.8900000000000001</v>
      </c>
      <c r="L5260" s="135"/>
      <c r="M5260" s="53">
        <f>M5261+M5267</f>
        <v>16617.636000000002</v>
      </c>
    </row>
    <row r="5261" spans="1:13" x14ac:dyDescent="0.25">
      <c r="A5261" s="114" t="s">
        <v>75</v>
      </c>
      <c r="B5261" s="115"/>
      <c r="C5261" s="115"/>
      <c r="D5261" s="115"/>
      <c r="E5261" s="115"/>
      <c r="F5261" s="115"/>
      <c r="G5261" s="115"/>
      <c r="H5261" s="116"/>
      <c r="J5261" s="13"/>
      <c r="K5261" s="108">
        <f>K5262+K5263+K5264+K5266</f>
        <v>1.1100000000000001</v>
      </c>
      <c r="L5261" s="109"/>
      <c r="M5261" s="46">
        <f>M5262+M5263+M5264+M5266</f>
        <v>9759.5640000000003</v>
      </c>
    </row>
    <row r="5262" spans="1:13" x14ac:dyDescent="0.25">
      <c r="A5262" s="12" t="s">
        <v>76</v>
      </c>
      <c r="H5262" s="13"/>
      <c r="I5262" t="s">
        <v>77</v>
      </c>
      <c r="J5262" s="13"/>
      <c r="K5262" s="112">
        <v>0.81</v>
      </c>
      <c r="L5262" s="113"/>
      <c r="M5262" s="23">
        <f>K5262*12*I5243</f>
        <v>7121.844000000001</v>
      </c>
    </row>
    <row r="5263" spans="1:13" x14ac:dyDescent="0.25">
      <c r="A5263" s="12" t="s">
        <v>78</v>
      </c>
      <c r="H5263" s="13"/>
      <c r="I5263" t="s">
        <v>79</v>
      </c>
      <c r="J5263" s="13"/>
      <c r="K5263" s="112">
        <v>0.18</v>
      </c>
      <c r="L5263" s="113"/>
      <c r="M5263" s="23">
        <f>K5263*12*I5243</f>
        <v>1582.6320000000003</v>
      </c>
    </row>
    <row r="5264" spans="1:13" x14ac:dyDescent="0.25">
      <c r="A5264" s="12" t="s">
        <v>80</v>
      </c>
      <c r="H5264" s="13"/>
      <c r="I5264" t="s">
        <v>81</v>
      </c>
      <c r="J5264" s="13"/>
      <c r="K5264" s="112">
        <v>0.08</v>
      </c>
      <c r="L5264" s="113"/>
      <c r="M5264" s="23">
        <f>K5264*12*I5243</f>
        <v>703.39200000000005</v>
      </c>
    </row>
    <row r="5265" spans="1:13" x14ac:dyDescent="0.25">
      <c r="A5265" s="12" t="s">
        <v>82</v>
      </c>
      <c r="H5265" s="13"/>
      <c r="J5265" s="13"/>
      <c r="L5265" s="13"/>
      <c r="M5265" s="23"/>
    </row>
    <row r="5266" spans="1:13" x14ac:dyDescent="0.25">
      <c r="A5266" s="12" t="s">
        <v>83</v>
      </c>
      <c r="H5266" s="13"/>
      <c r="I5266" t="s">
        <v>84</v>
      </c>
      <c r="J5266" s="13"/>
      <c r="K5266" s="112">
        <v>0.04</v>
      </c>
      <c r="L5266" s="113"/>
      <c r="M5266" s="23">
        <f>K5266*12*I5243</f>
        <v>351.69600000000003</v>
      </c>
    </row>
    <row r="5267" spans="1:13" x14ac:dyDescent="0.25">
      <c r="A5267" s="114" t="s">
        <v>85</v>
      </c>
      <c r="B5267" s="115"/>
      <c r="C5267" s="115"/>
      <c r="D5267" s="115"/>
      <c r="E5267" s="115"/>
      <c r="F5267" s="115"/>
      <c r="G5267" s="115"/>
      <c r="H5267" s="116"/>
      <c r="J5267" s="13"/>
      <c r="K5267" s="108">
        <f>K5268+K5269+K5270</f>
        <v>0.78</v>
      </c>
      <c r="L5267" s="109"/>
      <c r="M5267" s="46">
        <f>M5268+M5269+M5270</f>
        <v>6858.072000000001</v>
      </c>
    </row>
    <row r="5268" spans="1:13" x14ac:dyDescent="0.25">
      <c r="A5268" s="12" t="s">
        <v>86</v>
      </c>
      <c r="H5268" s="13"/>
      <c r="I5268" t="s">
        <v>81</v>
      </c>
      <c r="J5268" s="13"/>
      <c r="K5268" s="112">
        <v>0.28000000000000003</v>
      </c>
      <c r="L5268" s="113"/>
      <c r="M5268" s="23">
        <f>K5268*12*I5243</f>
        <v>2461.8720000000003</v>
      </c>
    </row>
    <row r="5269" spans="1:13" x14ac:dyDescent="0.25">
      <c r="A5269" s="12" t="s">
        <v>87</v>
      </c>
      <c r="H5269" s="13"/>
      <c r="I5269" t="s">
        <v>77</v>
      </c>
      <c r="J5269" s="13"/>
      <c r="K5269" s="112">
        <v>0.46</v>
      </c>
      <c r="L5269" s="113"/>
      <c r="M5269" s="23">
        <f>K5269*12*I5243</f>
        <v>4044.5040000000008</v>
      </c>
    </row>
    <row r="5270" spans="1:13" x14ac:dyDescent="0.25">
      <c r="A5270" s="12" t="s">
        <v>88</v>
      </c>
      <c r="H5270" s="13"/>
      <c r="I5270" t="s">
        <v>81</v>
      </c>
      <c r="J5270" s="13"/>
      <c r="K5270" s="112">
        <v>0.04</v>
      </c>
      <c r="L5270" s="113"/>
      <c r="M5270" s="21">
        <f>K5270*12*I5243</f>
        <v>351.69600000000003</v>
      </c>
    </row>
    <row r="5271" spans="1:13" ht="15.75" x14ac:dyDescent="0.25">
      <c r="A5271" s="85" t="s">
        <v>36</v>
      </c>
      <c r="B5271" s="86"/>
      <c r="C5271" s="86"/>
      <c r="D5271" s="86"/>
      <c r="E5271" s="86"/>
      <c r="F5271" s="86"/>
      <c r="G5271" s="86"/>
      <c r="H5271" s="87"/>
      <c r="I5271" s="34"/>
      <c r="J5271" s="32"/>
      <c r="K5271" s="88">
        <f>K5272+K5273+K5275+K5277+K5278</f>
        <v>2.13</v>
      </c>
      <c r="L5271" s="89"/>
      <c r="M5271" s="35">
        <f>M5272+M5273+M5275+M5277+M5278</f>
        <v>18727.812000000005</v>
      </c>
    </row>
    <row r="5272" spans="1:13" x14ac:dyDescent="0.25">
      <c r="A5272" s="36" t="s">
        <v>89</v>
      </c>
      <c r="B5272" s="37"/>
      <c r="C5272" s="38"/>
      <c r="D5272" s="38"/>
      <c r="E5272" s="38"/>
      <c r="F5272" s="38"/>
      <c r="G5272" s="38"/>
      <c r="H5272" s="13"/>
      <c r="I5272" s="95" t="s">
        <v>38</v>
      </c>
      <c r="J5272" s="96"/>
      <c r="K5272" s="117">
        <v>0.56999999999999995</v>
      </c>
      <c r="L5272" s="118"/>
      <c r="M5272" s="23">
        <f>K5272*12*I5243</f>
        <v>5011.6680000000006</v>
      </c>
    </row>
    <row r="5273" spans="1:13" x14ac:dyDescent="0.25">
      <c r="A5273" s="36" t="s">
        <v>39</v>
      </c>
      <c r="B5273" s="37"/>
      <c r="C5273" s="38"/>
      <c r="D5273" s="38"/>
      <c r="E5273" s="38"/>
      <c r="F5273" s="38"/>
      <c r="G5273" s="38"/>
      <c r="H5273" s="13"/>
      <c r="I5273" s="95" t="s">
        <v>90</v>
      </c>
      <c r="J5273" s="96"/>
      <c r="K5273" s="97">
        <v>1.35</v>
      </c>
      <c r="L5273" s="98"/>
      <c r="M5273" s="23">
        <f>K5273*12*I5243</f>
        <v>11869.740000000003</v>
      </c>
    </row>
    <row r="5274" spans="1:13" x14ac:dyDescent="0.25">
      <c r="A5274" s="36" t="s">
        <v>41</v>
      </c>
      <c r="B5274" s="37"/>
      <c r="C5274" s="38"/>
      <c r="D5274" s="38"/>
      <c r="E5274" s="38"/>
      <c r="F5274" s="38"/>
      <c r="G5274" s="38"/>
      <c r="H5274" s="13"/>
      <c r="I5274" s="39"/>
      <c r="J5274" s="15"/>
      <c r="K5274" s="40"/>
      <c r="L5274" s="41"/>
      <c r="M5274" s="23"/>
    </row>
    <row r="5275" spans="1:13" x14ac:dyDescent="0.25">
      <c r="A5275" s="36" t="s">
        <v>42</v>
      </c>
      <c r="B5275" s="37"/>
      <c r="C5275" s="38"/>
      <c r="D5275" s="38"/>
      <c r="E5275" s="38"/>
      <c r="F5275" s="38"/>
      <c r="G5275" s="38"/>
      <c r="H5275" s="13"/>
      <c r="I5275" s="95" t="s">
        <v>43</v>
      </c>
      <c r="J5275" s="96"/>
      <c r="K5275" s="97">
        <v>0.09</v>
      </c>
      <c r="L5275" s="98"/>
      <c r="M5275" s="23">
        <f>K5275*12*I5243</f>
        <v>791.31600000000014</v>
      </c>
    </row>
    <row r="5276" spans="1:13" x14ac:dyDescent="0.25">
      <c r="A5276" s="36" t="s">
        <v>44</v>
      </c>
      <c r="B5276" s="37"/>
      <c r="C5276" s="38"/>
      <c r="D5276" s="38"/>
      <c r="E5276" s="38"/>
      <c r="F5276" s="38"/>
      <c r="G5276" s="38"/>
      <c r="H5276" s="13"/>
      <c r="I5276" s="39"/>
      <c r="J5276" s="15"/>
      <c r="K5276" s="40"/>
      <c r="L5276" s="41"/>
      <c r="M5276" s="23"/>
    </row>
    <row r="5277" spans="1:13" x14ac:dyDescent="0.25">
      <c r="A5277" s="36" t="s">
        <v>45</v>
      </c>
      <c r="B5277" s="37"/>
      <c r="C5277" s="38"/>
      <c r="D5277" s="38"/>
      <c r="E5277" s="38"/>
      <c r="F5277" s="38"/>
      <c r="G5277" s="38"/>
      <c r="H5277" s="13"/>
      <c r="I5277" s="95" t="s">
        <v>43</v>
      </c>
      <c r="J5277" s="96"/>
      <c r="K5277" s="97">
        <v>0.06</v>
      </c>
      <c r="L5277" s="98"/>
      <c r="M5277" s="23">
        <f>K5277*12*I5243</f>
        <v>527.54399999999998</v>
      </c>
    </row>
    <row r="5278" spans="1:13" x14ac:dyDescent="0.25">
      <c r="A5278" s="42" t="s">
        <v>112</v>
      </c>
      <c r="B5278" s="37"/>
      <c r="C5278" s="38"/>
      <c r="D5278" s="38"/>
      <c r="E5278" s="38"/>
      <c r="F5278" s="38"/>
      <c r="G5278" s="38"/>
      <c r="H5278" s="13"/>
      <c r="I5278" s="95" t="s">
        <v>46</v>
      </c>
      <c r="J5278" s="96"/>
      <c r="K5278" s="99">
        <v>0.06</v>
      </c>
      <c r="L5278" s="100"/>
      <c r="M5278" s="21">
        <f>K5278*12*I5243</f>
        <v>527.54399999999998</v>
      </c>
    </row>
    <row r="5279" spans="1:13" ht="15.75" x14ac:dyDescent="0.25">
      <c r="A5279" s="85" t="s">
        <v>50</v>
      </c>
      <c r="B5279" s="86"/>
      <c r="C5279" s="86"/>
      <c r="D5279" s="86"/>
      <c r="E5279" s="86"/>
      <c r="F5279" s="86"/>
      <c r="G5279" s="86"/>
      <c r="H5279" s="87"/>
      <c r="I5279" s="34"/>
      <c r="J5279" s="32"/>
      <c r="K5279" s="101">
        <v>4.32</v>
      </c>
      <c r="L5279" s="102"/>
      <c r="M5279" s="35">
        <f>K5279*12*I5243</f>
        <v>37983.168000000005</v>
      </c>
    </row>
    <row r="5280" spans="1:13" x14ac:dyDescent="0.25">
      <c r="A5280" s="90" t="s">
        <v>59</v>
      </c>
      <c r="B5280" s="91"/>
      <c r="C5280" s="91"/>
      <c r="D5280" s="91"/>
      <c r="E5280" s="91"/>
      <c r="F5280" s="91"/>
      <c r="G5280" s="91"/>
      <c r="H5280" s="92"/>
      <c r="J5280" s="47"/>
      <c r="K5280" s="108">
        <f>K5249+K5253+K5256+K5259+K5260+K5279+K5271</f>
        <v>20.610000000000003</v>
      </c>
      <c r="L5280" s="109"/>
      <c r="M5280" s="21">
        <f>M5243+M5256+M5259+M5260+M5271+M5279</f>
        <v>181211.364</v>
      </c>
    </row>
    <row r="5281" spans="1:13" ht="15.75" x14ac:dyDescent="0.25">
      <c r="A5281" s="85" t="s">
        <v>61</v>
      </c>
      <c r="B5281" s="86"/>
      <c r="C5281" s="86"/>
      <c r="D5281" s="86"/>
      <c r="E5281" s="86"/>
      <c r="F5281" s="86"/>
      <c r="G5281" s="86"/>
      <c r="H5281" s="87"/>
      <c r="I5281" s="34"/>
      <c r="J5281" s="32"/>
      <c r="K5281" s="88">
        <v>3.45</v>
      </c>
      <c r="L5281" s="89"/>
      <c r="M5281" s="21">
        <f>K5281*12*I5243</f>
        <v>30333.780000000006</v>
      </c>
    </row>
    <row r="5282" spans="1:13" ht="15.75" x14ac:dyDescent="0.25">
      <c r="A5282" s="85" t="s">
        <v>62</v>
      </c>
      <c r="B5282" s="86"/>
      <c r="C5282" s="86"/>
      <c r="D5282" s="86"/>
      <c r="E5282" s="86"/>
      <c r="F5282" s="86"/>
      <c r="G5282" s="86"/>
      <c r="H5282" s="87"/>
      <c r="I5282" s="34"/>
      <c r="J5282" s="32"/>
      <c r="K5282" s="88">
        <v>0.81</v>
      </c>
      <c r="L5282" s="89"/>
      <c r="M5282" s="21">
        <f>K5282*12*I5243</f>
        <v>7121.844000000001</v>
      </c>
    </row>
    <row r="5283" spans="1:13" x14ac:dyDescent="0.25">
      <c r="A5283" s="90" t="s">
        <v>92</v>
      </c>
      <c r="B5283" s="91"/>
      <c r="C5283" s="91"/>
      <c r="D5283" s="91"/>
      <c r="E5283" s="91"/>
      <c r="F5283" s="91"/>
      <c r="G5283" s="91"/>
      <c r="H5283" s="92"/>
      <c r="I5283" s="34"/>
      <c r="J5283" s="32"/>
      <c r="K5283" s="93">
        <v>1.32</v>
      </c>
      <c r="L5283" s="94"/>
      <c r="M5283" s="21">
        <f>K5283*12*I5243</f>
        <v>11605.968000000001</v>
      </c>
    </row>
    <row r="5284" spans="1:13" ht="15.75" x14ac:dyDescent="0.25">
      <c r="A5284" s="49" t="s">
        <v>107</v>
      </c>
      <c r="B5284" s="50"/>
      <c r="C5284" s="50"/>
      <c r="D5284" s="50"/>
      <c r="E5284" s="50"/>
      <c r="F5284" s="50"/>
      <c r="G5284" s="50"/>
      <c r="H5284" s="51"/>
      <c r="I5284" s="34"/>
      <c r="J5284" s="32"/>
      <c r="K5284" s="88">
        <v>0.05</v>
      </c>
      <c r="L5284" s="89"/>
      <c r="M5284" s="21">
        <f>K5284*12*I5243</f>
        <v>439.62000000000012</v>
      </c>
    </row>
    <row r="5285" spans="1:13" ht="15.75" x14ac:dyDescent="0.25">
      <c r="A5285" s="49" t="s">
        <v>63</v>
      </c>
      <c r="B5285" s="50"/>
      <c r="C5285" s="50"/>
      <c r="D5285" s="50"/>
      <c r="E5285" s="50"/>
      <c r="F5285" s="50"/>
      <c r="G5285" s="50"/>
      <c r="H5285" s="51"/>
      <c r="I5285" s="34"/>
      <c r="J5285" s="32"/>
      <c r="K5285" s="88">
        <v>0.06</v>
      </c>
      <c r="L5285" s="89"/>
      <c r="M5285" s="21">
        <f>K5285*12*I5243</f>
        <v>527.54399999999998</v>
      </c>
    </row>
    <row r="5286" spans="1:13" ht="15.75" x14ac:dyDescent="0.25">
      <c r="A5286" s="49" t="s">
        <v>64</v>
      </c>
      <c r="B5286" s="50"/>
      <c r="C5286" s="50"/>
      <c r="D5286" s="50"/>
      <c r="E5286" s="50"/>
      <c r="F5286" s="50"/>
      <c r="G5286" s="50"/>
      <c r="H5286" s="51"/>
      <c r="I5286" s="34"/>
      <c r="J5286" s="32"/>
      <c r="K5286" s="88">
        <v>1.55</v>
      </c>
      <c r="L5286" s="89"/>
      <c r="M5286" s="21">
        <f>K5286*12*I5243</f>
        <v>13628.220000000001</v>
      </c>
    </row>
    <row r="5287" spans="1:13" x14ac:dyDescent="0.25">
      <c r="A5287" s="90" t="s">
        <v>65</v>
      </c>
      <c r="B5287" s="91"/>
      <c r="C5287" s="91"/>
      <c r="D5287" s="91"/>
      <c r="E5287" s="91"/>
      <c r="F5287" s="91"/>
      <c r="G5287" s="91"/>
      <c r="H5287" s="92"/>
      <c r="I5287" s="34"/>
      <c r="J5287" s="48"/>
      <c r="K5287" s="88">
        <f>K5280+K5281+K5282+K5283+K5284+K5285+K5286</f>
        <v>27.85</v>
      </c>
      <c r="L5287" s="89"/>
      <c r="M5287" s="21">
        <f>M5280+M5281+M5282+M5283+M5284+M5285+M5286</f>
        <v>244868.34</v>
      </c>
    </row>
    <row r="5288" spans="1:13" x14ac:dyDescent="0.25">
      <c r="M5288" s="5"/>
    </row>
    <row r="5289" spans="1:13" x14ac:dyDescent="0.25">
      <c r="A5289" s="119" t="s">
        <v>0</v>
      </c>
      <c r="B5289" s="119"/>
      <c r="C5289" s="119"/>
      <c r="D5289" s="119"/>
      <c r="E5289" s="119"/>
      <c r="F5289" s="119"/>
      <c r="G5289" s="119"/>
      <c r="H5289" s="119"/>
      <c r="I5289" s="119"/>
      <c r="J5289" s="119"/>
      <c r="K5289" s="119"/>
      <c r="L5289" s="119"/>
      <c r="M5289" s="5"/>
    </row>
    <row r="5290" spans="1:13" x14ac:dyDescent="0.25">
      <c r="A5290" s="120" t="s">
        <v>1</v>
      </c>
      <c r="B5290" s="120"/>
      <c r="C5290" s="120"/>
      <c r="D5290" s="120"/>
      <c r="E5290" s="120"/>
      <c r="F5290" s="120"/>
      <c r="G5290" s="120"/>
      <c r="H5290" s="120"/>
      <c r="I5290" s="120"/>
      <c r="J5290" s="120"/>
      <c r="K5290" s="120"/>
      <c r="L5290" s="120"/>
      <c r="M5290" s="120"/>
    </row>
    <row r="5291" spans="1:13" x14ac:dyDescent="0.25">
      <c r="A5291" s="121" t="s">
        <v>204</v>
      </c>
      <c r="B5291" s="121"/>
      <c r="C5291" s="121"/>
      <c r="D5291" s="121"/>
      <c r="E5291" s="121"/>
      <c r="F5291" s="121"/>
      <c r="G5291" s="121"/>
      <c r="H5291" s="121"/>
      <c r="I5291" s="121"/>
      <c r="J5291" s="121"/>
      <c r="K5291" s="121"/>
      <c r="L5291" s="121"/>
      <c r="M5291" s="121"/>
    </row>
    <row r="5292" spans="1:13" x14ac:dyDescent="0.25">
      <c r="A5292" s="6"/>
      <c r="B5292" s="7"/>
      <c r="C5292" s="7" t="s">
        <v>3</v>
      </c>
      <c r="D5292" s="7"/>
      <c r="E5292" s="7"/>
      <c r="F5292" s="7"/>
      <c r="G5292" s="7"/>
      <c r="H5292" s="8"/>
      <c r="I5292" s="7" t="s">
        <v>4</v>
      </c>
      <c r="J5292" s="8"/>
      <c r="K5292" s="9" t="s">
        <v>5</v>
      </c>
      <c r="L5292" s="10"/>
      <c r="M5292" s="11"/>
    </row>
    <row r="5293" spans="1:13" x14ac:dyDescent="0.25">
      <c r="A5293" s="12"/>
      <c r="B5293" s="2"/>
      <c r="C5293" s="2"/>
      <c r="D5293" s="2"/>
      <c r="E5293" s="2"/>
      <c r="F5293" s="2"/>
      <c r="G5293" s="2"/>
      <c r="H5293" s="13"/>
      <c r="I5293" s="2"/>
      <c r="J5293" s="13"/>
      <c r="K5293" s="14" t="s">
        <v>7</v>
      </c>
      <c r="L5293" s="15"/>
      <c r="M5293" s="16" t="s">
        <v>8</v>
      </c>
    </row>
    <row r="5294" spans="1:13" x14ac:dyDescent="0.25">
      <c r="A5294" s="17"/>
      <c r="B5294" s="18"/>
      <c r="C5294" s="18"/>
      <c r="D5294" s="18"/>
      <c r="E5294" s="18"/>
      <c r="F5294" s="18"/>
      <c r="G5294" s="18"/>
      <c r="H5294" s="19"/>
      <c r="I5294" s="122" t="s">
        <v>9</v>
      </c>
      <c r="J5294" s="123"/>
      <c r="K5294" s="18" t="s">
        <v>10</v>
      </c>
      <c r="L5294" s="19"/>
      <c r="M5294" s="20" t="s">
        <v>11</v>
      </c>
    </row>
    <row r="5295" spans="1:13" x14ac:dyDescent="0.25">
      <c r="A5295" s="90"/>
      <c r="B5295" s="91"/>
      <c r="C5295" s="91"/>
      <c r="D5295" s="91"/>
      <c r="E5295" s="91"/>
      <c r="F5295" s="91"/>
      <c r="G5295" s="91"/>
      <c r="H5295" s="92"/>
      <c r="I5295" s="124">
        <v>870.1</v>
      </c>
      <c r="J5295" s="125"/>
      <c r="K5295" s="126">
        <f>K5301+K5305</f>
        <v>8.98</v>
      </c>
      <c r="L5295" s="127"/>
      <c r="M5295" s="21">
        <f>M5301+M5305</f>
        <v>93761.975999999995</v>
      </c>
    </row>
    <row r="5296" spans="1:13" x14ac:dyDescent="0.25">
      <c r="A5296" s="22" t="s">
        <v>13</v>
      </c>
      <c r="F5296" s="2"/>
      <c r="H5296" s="13"/>
      <c r="J5296" s="13"/>
      <c r="L5296" s="13"/>
      <c r="M5296" s="23"/>
    </row>
    <row r="5297" spans="1:13" x14ac:dyDescent="0.25">
      <c r="A5297" s="22" t="s">
        <v>14</v>
      </c>
      <c r="F5297" s="2"/>
      <c r="H5297" s="13"/>
      <c r="J5297" s="13"/>
      <c r="L5297" s="13"/>
      <c r="M5297" s="23"/>
    </row>
    <row r="5298" spans="1:13" x14ac:dyDescent="0.25">
      <c r="A5298" s="24" t="s">
        <v>15</v>
      </c>
      <c r="B5298" s="25"/>
      <c r="C5298" s="25"/>
      <c r="D5298" s="25"/>
      <c r="E5298" s="25"/>
      <c r="F5298" s="26"/>
      <c r="G5298" s="25"/>
      <c r="H5298" s="27"/>
      <c r="J5298" s="13"/>
      <c r="L5298" s="13"/>
      <c r="M5298" s="23"/>
    </row>
    <row r="5299" spans="1:13" x14ac:dyDescent="0.25">
      <c r="A5299" s="24" t="s">
        <v>16</v>
      </c>
      <c r="B5299" s="25"/>
      <c r="C5299" s="25"/>
      <c r="D5299" s="25"/>
      <c r="E5299" s="25"/>
      <c r="F5299" s="26"/>
      <c r="G5299" s="25"/>
      <c r="H5299" s="27"/>
      <c r="J5299" s="13"/>
      <c r="L5299" s="13"/>
      <c r="M5299" s="23"/>
    </row>
    <row r="5300" spans="1:13" x14ac:dyDescent="0.25">
      <c r="A5300" s="24" t="s">
        <v>68</v>
      </c>
      <c r="B5300" s="25"/>
      <c r="C5300" s="25"/>
      <c r="D5300" s="25"/>
      <c r="E5300" s="25"/>
      <c r="F5300" s="26"/>
      <c r="G5300" s="25"/>
      <c r="H5300" s="27"/>
      <c r="J5300" s="13"/>
      <c r="L5300" s="13"/>
      <c r="M5300" s="23"/>
    </row>
    <row r="5301" spans="1:13" x14ac:dyDescent="0.25">
      <c r="A5301" s="24"/>
      <c r="B5301" s="25"/>
      <c r="C5301" s="25"/>
      <c r="D5301" s="25"/>
      <c r="E5301" s="25"/>
      <c r="F5301" s="26"/>
      <c r="G5301" s="25"/>
      <c r="H5301" s="27"/>
      <c r="J5301" s="13"/>
      <c r="K5301" s="112">
        <v>4.93</v>
      </c>
      <c r="L5301" s="113"/>
      <c r="M5301" s="23">
        <f>K5301*I5295*12</f>
        <v>51475.115999999995</v>
      </c>
    </row>
    <row r="5302" spans="1:13" x14ac:dyDescent="0.25">
      <c r="A5302" s="22" t="s">
        <v>22</v>
      </c>
      <c r="B5302" s="25"/>
      <c r="C5302" s="25"/>
      <c r="D5302" s="25"/>
      <c r="E5302" s="25"/>
      <c r="F5302" s="26"/>
      <c r="G5302" s="25"/>
      <c r="H5302" s="27"/>
      <c r="J5302" s="13"/>
      <c r="L5302" s="13"/>
      <c r="M5302" s="23"/>
    </row>
    <row r="5303" spans="1:13" x14ac:dyDescent="0.25">
      <c r="A5303" s="24" t="s">
        <v>23</v>
      </c>
      <c r="B5303" s="25"/>
      <c r="C5303" s="25"/>
      <c r="D5303" s="25"/>
      <c r="E5303" s="25"/>
      <c r="F5303" s="26"/>
      <c r="G5303" s="25"/>
      <c r="H5303" s="27"/>
      <c r="J5303" s="13"/>
      <c r="L5303" s="13"/>
      <c r="M5303" s="23"/>
    </row>
    <row r="5304" spans="1:13" x14ac:dyDescent="0.25">
      <c r="A5304" s="24" t="s">
        <v>69</v>
      </c>
      <c r="B5304" s="25"/>
      <c r="C5304" s="25"/>
      <c r="D5304" s="25"/>
      <c r="E5304" s="25"/>
      <c r="F5304" s="26"/>
      <c r="G5304" s="25"/>
      <c r="H5304" s="27"/>
      <c r="J5304" s="13"/>
      <c r="L5304" s="13"/>
      <c r="M5304" s="23"/>
    </row>
    <row r="5305" spans="1:13" x14ac:dyDescent="0.25">
      <c r="A5305" s="24"/>
      <c r="B5305" s="25"/>
      <c r="C5305" s="25"/>
      <c r="D5305" s="25"/>
      <c r="E5305" s="25"/>
      <c r="F5305" s="26"/>
      <c r="G5305" s="25"/>
      <c r="H5305" s="27"/>
      <c r="I5305" s="17"/>
      <c r="J5305" s="19"/>
      <c r="K5305" s="138">
        <v>4.05</v>
      </c>
      <c r="L5305" s="139"/>
      <c r="M5305" s="21">
        <f>K5305*I5295*12</f>
        <v>42286.86</v>
      </c>
    </row>
    <row r="5306" spans="1:13" x14ac:dyDescent="0.25">
      <c r="A5306" s="128" t="s">
        <v>28</v>
      </c>
      <c r="B5306" s="129"/>
      <c r="C5306" s="129"/>
      <c r="D5306" s="129"/>
      <c r="E5306" s="129"/>
      <c r="F5306" s="129"/>
      <c r="G5306" s="129"/>
      <c r="H5306" s="130"/>
      <c r="I5306" s="2" t="s">
        <v>29</v>
      </c>
      <c r="J5306" s="13"/>
      <c r="K5306" s="2"/>
      <c r="L5306" s="13"/>
      <c r="M5306" s="23"/>
    </row>
    <row r="5307" spans="1:13" x14ac:dyDescent="0.25">
      <c r="A5307" s="12"/>
      <c r="B5307" s="2"/>
      <c r="C5307" s="2"/>
      <c r="D5307" s="2"/>
      <c r="E5307" s="2"/>
      <c r="F5307" s="2"/>
      <c r="G5307" s="2"/>
      <c r="H5307" s="13"/>
      <c r="I5307" s="2" t="s">
        <v>30</v>
      </c>
      <c r="J5307" s="13"/>
      <c r="K5307" s="2"/>
      <c r="L5307" s="13"/>
      <c r="M5307" s="23"/>
    </row>
    <row r="5308" spans="1:13" x14ac:dyDescent="0.25">
      <c r="A5308" s="12"/>
      <c r="B5308" s="2"/>
      <c r="C5308" s="2"/>
      <c r="D5308" s="2"/>
      <c r="E5308" s="2"/>
      <c r="F5308" s="2"/>
      <c r="G5308" s="2"/>
      <c r="H5308" s="13"/>
      <c r="I5308" s="2" t="s">
        <v>31</v>
      </c>
      <c r="J5308" s="13"/>
      <c r="K5308" s="108">
        <v>1.1200000000000001</v>
      </c>
      <c r="L5308" s="109"/>
      <c r="M5308" s="23">
        <f>K5308*12*I5295</f>
        <v>11694.144000000002</v>
      </c>
    </row>
    <row r="5309" spans="1:13" x14ac:dyDescent="0.25">
      <c r="A5309" s="12"/>
      <c r="B5309" s="2"/>
      <c r="C5309" s="2"/>
      <c r="D5309" s="2"/>
      <c r="E5309" s="2"/>
      <c r="F5309" s="2"/>
      <c r="G5309" s="2"/>
      <c r="H5309" s="13"/>
      <c r="I5309" s="2" t="s">
        <v>32</v>
      </c>
      <c r="J5309" s="13"/>
      <c r="K5309" s="2"/>
      <c r="L5309" s="13"/>
      <c r="M5309" s="23"/>
    </row>
    <row r="5310" spans="1:13" x14ac:dyDescent="0.25">
      <c r="A5310" s="17"/>
      <c r="B5310" s="18"/>
      <c r="C5310" s="18"/>
      <c r="D5310" s="18"/>
      <c r="E5310" s="18"/>
      <c r="F5310" s="18"/>
      <c r="G5310" s="18"/>
      <c r="H5310" s="19"/>
      <c r="I5310" s="18" t="s">
        <v>33</v>
      </c>
      <c r="J5310" s="19"/>
      <c r="K5310" s="18"/>
      <c r="L5310" s="19"/>
      <c r="M5310" s="21"/>
    </row>
    <row r="5311" spans="1:13" x14ac:dyDescent="0.25">
      <c r="A5311" s="90" t="s">
        <v>34</v>
      </c>
      <c r="B5311" s="91"/>
      <c r="C5311" s="91"/>
      <c r="D5311" s="91"/>
      <c r="E5311" s="91"/>
      <c r="F5311" s="91"/>
      <c r="G5311" s="91"/>
      <c r="H5311" s="92"/>
      <c r="I5311" s="31" t="s">
        <v>46</v>
      </c>
      <c r="J5311" s="32"/>
      <c r="K5311" s="88">
        <v>2.59</v>
      </c>
      <c r="L5311" s="89"/>
      <c r="M5311" s="33">
        <f>K5311*12*I5295</f>
        <v>27042.707999999999</v>
      </c>
    </row>
    <row r="5312" spans="1:13" x14ac:dyDescent="0.25">
      <c r="A5312" s="131" t="s">
        <v>74</v>
      </c>
      <c r="B5312" s="132"/>
      <c r="C5312" s="132"/>
      <c r="D5312" s="132"/>
      <c r="E5312" s="132"/>
      <c r="F5312" s="132"/>
      <c r="G5312" s="132"/>
      <c r="H5312" s="133"/>
      <c r="I5312" s="52"/>
      <c r="J5312" s="13"/>
      <c r="K5312" s="134">
        <f>K5313+K5319</f>
        <v>1.8900000000000001</v>
      </c>
      <c r="L5312" s="135"/>
      <c r="M5312" s="53">
        <f>M5313+M5319</f>
        <v>19733.868000000002</v>
      </c>
    </row>
    <row r="5313" spans="1:13" x14ac:dyDescent="0.25">
      <c r="A5313" s="114" t="s">
        <v>75</v>
      </c>
      <c r="B5313" s="115"/>
      <c r="C5313" s="115"/>
      <c r="D5313" s="115"/>
      <c r="E5313" s="115"/>
      <c r="F5313" s="115"/>
      <c r="G5313" s="115"/>
      <c r="H5313" s="116"/>
      <c r="J5313" s="13"/>
      <c r="K5313" s="108">
        <f>K5314+K5315+K5316+K5318</f>
        <v>1.1100000000000001</v>
      </c>
      <c r="L5313" s="109"/>
      <c r="M5313" s="46">
        <f>M5314+M5315+M5316+M5318</f>
        <v>11589.732</v>
      </c>
    </row>
    <row r="5314" spans="1:13" x14ac:dyDescent="0.25">
      <c r="A5314" s="12" t="s">
        <v>76</v>
      </c>
      <c r="H5314" s="13"/>
      <c r="I5314" t="s">
        <v>77</v>
      </c>
      <c r="J5314" s="13"/>
      <c r="K5314" s="112">
        <v>0.81</v>
      </c>
      <c r="L5314" s="113"/>
      <c r="M5314" s="23">
        <f>K5314*12*I5295</f>
        <v>8457.3720000000012</v>
      </c>
    </row>
    <row r="5315" spans="1:13" x14ac:dyDescent="0.25">
      <c r="A5315" s="12" t="s">
        <v>78</v>
      </c>
      <c r="H5315" s="13"/>
      <c r="I5315" t="s">
        <v>79</v>
      </c>
      <c r="J5315" s="13"/>
      <c r="K5315" s="112">
        <v>0.18</v>
      </c>
      <c r="L5315" s="113"/>
      <c r="M5315" s="23">
        <f>K5315*12*I5295</f>
        <v>1879.4160000000002</v>
      </c>
    </row>
    <row r="5316" spans="1:13" x14ac:dyDescent="0.25">
      <c r="A5316" s="12" t="s">
        <v>80</v>
      </c>
      <c r="H5316" s="13"/>
      <c r="I5316" t="s">
        <v>81</v>
      </c>
      <c r="J5316" s="13"/>
      <c r="K5316" s="112">
        <v>0.08</v>
      </c>
      <c r="L5316" s="113"/>
      <c r="M5316" s="23">
        <f>K5316*12*I5295</f>
        <v>835.29599999999994</v>
      </c>
    </row>
    <row r="5317" spans="1:13" x14ac:dyDescent="0.25">
      <c r="A5317" s="12" t="s">
        <v>82</v>
      </c>
      <c r="H5317" s="13"/>
      <c r="J5317" s="13"/>
      <c r="L5317" s="13"/>
      <c r="M5317" s="23"/>
    </row>
    <row r="5318" spans="1:13" x14ac:dyDescent="0.25">
      <c r="A5318" s="12" t="s">
        <v>83</v>
      </c>
      <c r="H5318" s="13"/>
      <c r="I5318" t="s">
        <v>84</v>
      </c>
      <c r="J5318" s="13"/>
      <c r="K5318" s="112">
        <v>0.04</v>
      </c>
      <c r="L5318" s="113"/>
      <c r="M5318" s="23">
        <f>K5318*12*I5295</f>
        <v>417.64799999999997</v>
      </c>
    </row>
    <row r="5319" spans="1:13" x14ac:dyDescent="0.25">
      <c r="A5319" s="114" t="s">
        <v>85</v>
      </c>
      <c r="B5319" s="115"/>
      <c r="C5319" s="115"/>
      <c r="D5319" s="115"/>
      <c r="E5319" s="115"/>
      <c r="F5319" s="115"/>
      <c r="G5319" s="115"/>
      <c r="H5319" s="116"/>
      <c r="J5319" s="13"/>
      <c r="K5319" s="108">
        <f>K5320+K5321+K5322</f>
        <v>0.78</v>
      </c>
      <c r="L5319" s="109"/>
      <c r="M5319" s="46">
        <f>M5320+M5321+M5322</f>
        <v>8144.1360000000013</v>
      </c>
    </row>
    <row r="5320" spans="1:13" x14ac:dyDescent="0.25">
      <c r="A5320" s="12" t="s">
        <v>86</v>
      </c>
      <c r="H5320" s="13"/>
      <c r="I5320" t="s">
        <v>81</v>
      </c>
      <c r="J5320" s="13"/>
      <c r="K5320" s="112">
        <v>0.28000000000000003</v>
      </c>
      <c r="L5320" s="113"/>
      <c r="M5320" s="23">
        <f>K5320*12*I5295</f>
        <v>2923.5360000000005</v>
      </c>
    </row>
    <row r="5321" spans="1:13" x14ac:dyDescent="0.25">
      <c r="A5321" s="12" t="s">
        <v>87</v>
      </c>
      <c r="H5321" s="13"/>
      <c r="I5321" t="s">
        <v>77</v>
      </c>
      <c r="J5321" s="13"/>
      <c r="K5321" s="112">
        <v>0.46</v>
      </c>
      <c r="L5321" s="113"/>
      <c r="M5321" s="23">
        <f>K5321*12*I5295</f>
        <v>4802.9520000000002</v>
      </c>
    </row>
    <row r="5322" spans="1:13" x14ac:dyDescent="0.25">
      <c r="A5322" s="12" t="s">
        <v>88</v>
      </c>
      <c r="H5322" s="13"/>
      <c r="I5322" t="s">
        <v>81</v>
      </c>
      <c r="J5322" s="13"/>
      <c r="K5322" s="112">
        <v>0.04</v>
      </c>
      <c r="L5322" s="113"/>
      <c r="M5322" s="21">
        <f>K5322*12*I5295</f>
        <v>417.64799999999997</v>
      </c>
    </row>
    <row r="5323" spans="1:13" ht="15.75" x14ac:dyDescent="0.25">
      <c r="A5323" s="85" t="s">
        <v>36</v>
      </c>
      <c r="B5323" s="86"/>
      <c r="C5323" s="86"/>
      <c r="D5323" s="86"/>
      <c r="E5323" s="86"/>
      <c r="F5323" s="86"/>
      <c r="G5323" s="86"/>
      <c r="H5323" s="87"/>
      <c r="I5323" s="34"/>
      <c r="J5323" s="32"/>
      <c r="K5323" s="88">
        <f>K5324+K5325+K5327+K5329+K5330</f>
        <v>2.13</v>
      </c>
      <c r="L5323" s="89"/>
      <c r="M5323" s="35">
        <f>M5324+M5325+M5327+M5329+M5330</f>
        <v>22239.756000000005</v>
      </c>
    </row>
    <row r="5324" spans="1:13" x14ac:dyDescent="0.25">
      <c r="A5324" s="36" t="s">
        <v>89</v>
      </c>
      <c r="B5324" s="37"/>
      <c r="C5324" s="38"/>
      <c r="D5324" s="38"/>
      <c r="E5324" s="38"/>
      <c r="F5324" s="38"/>
      <c r="G5324" s="38"/>
      <c r="H5324" s="13"/>
      <c r="I5324" s="95" t="s">
        <v>38</v>
      </c>
      <c r="J5324" s="96"/>
      <c r="K5324" s="117">
        <v>0.56999999999999995</v>
      </c>
      <c r="L5324" s="118"/>
      <c r="M5324" s="23">
        <f>K5324*12*I5295</f>
        <v>5951.4840000000004</v>
      </c>
    </row>
    <row r="5325" spans="1:13" x14ac:dyDescent="0.25">
      <c r="A5325" s="36" t="s">
        <v>39</v>
      </c>
      <c r="B5325" s="37"/>
      <c r="C5325" s="38"/>
      <c r="D5325" s="38"/>
      <c r="E5325" s="38"/>
      <c r="F5325" s="38"/>
      <c r="G5325" s="38"/>
      <c r="H5325" s="13"/>
      <c r="I5325" s="95" t="s">
        <v>90</v>
      </c>
      <c r="J5325" s="96"/>
      <c r="K5325" s="97">
        <v>1.35</v>
      </c>
      <c r="L5325" s="98"/>
      <c r="M5325" s="23">
        <f>K5325*12*I5295</f>
        <v>14095.620000000003</v>
      </c>
    </row>
    <row r="5326" spans="1:13" x14ac:dyDescent="0.25">
      <c r="A5326" s="36" t="s">
        <v>41</v>
      </c>
      <c r="B5326" s="37"/>
      <c r="C5326" s="38"/>
      <c r="D5326" s="38"/>
      <c r="E5326" s="38"/>
      <c r="F5326" s="38"/>
      <c r="G5326" s="38"/>
      <c r="H5326" s="13"/>
      <c r="I5326" s="39"/>
      <c r="J5326" s="15"/>
      <c r="K5326" s="40"/>
      <c r="L5326" s="41"/>
      <c r="M5326" s="23"/>
    </row>
    <row r="5327" spans="1:13" x14ac:dyDescent="0.25">
      <c r="A5327" s="36" t="s">
        <v>42</v>
      </c>
      <c r="B5327" s="37"/>
      <c r="C5327" s="38"/>
      <c r="D5327" s="38"/>
      <c r="E5327" s="38"/>
      <c r="F5327" s="38"/>
      <c r="G5327" s="38"/>
      <c r="H5327" s="13"/>
      <c r="I5327" s="95" t="s">
        <v>43</v>
      </c>
      <c r="J5327" s="96"/>
      <c r="K5327" s="97">
        <v>0.09</v>
      </c>
      <c r="L5327" s="98"/>
      <c r="M5327" s="23">
        <f>K5327*12*I5295</f>
        <v>939.70800000000008</v>
      </c>
    </row>
    <row r="5328" spans="1:13" x14ac:dyDescent="0.25">
      <c r="A5328" s="36" t="s">
        <v>44</v>
      </c>
      <c r="B5328" s="37"/>
      <c r="C5328" s="38"/>
      <c r="D5328" s="38"/>
      <c r="E5328" s="38"/>
      <c r="F5328" s="38"/>
      <c r="G5328" s="38"/>
      <c r="H5328" s="13"/>
      <c r="I5328" s="39"/>
      <c r="J5328" s="15"/>
      <c r="K5328" s="40"/>
      <c r="L5328" s="41"/>
      <c r="M5328" s="23"/>
    </row>
    <row r="5329" spans="1:13" x14ac:dyDescent="0.25">
      <c r="A5329" s="36" t="s">
        <v>45</v>
      </c>
      <c r="B5329" s="37"/>
      <c r="C5329" s="38"/>
      <c r="D5329" s="38"/>
      <c r="E5329" s="38"/>
      <c r="F5329" s="38"/>
      <c r="G5329" s="38"/>
      <c r="H5329" s="13"/>
      <c r="I5329" s="95" t="s">
        <v>43</v>
      </c>
      <c r="J5329" s="96"/>
      <c r="K5329" s="97">
        <v>0.06</v>
      </c>
      <c r="L5329" s="98"/>
      <c r="M5329" s="23">
        <f>K5329*12*I5295</f>
        <v>626.47199999999998</v>
      </c>
    </row>
    <row r="5330" spans="1:13" x14ac:dyDescent="0.25">
      <c r="A5330" s="42" t="s">
        <v>112</v>
      </c>
      <c r="B5330" s="37"/>
      <c r="C5330" s="38"/>
      <c r="D5330" s="38"/>
      <c r="E5330" s="38"/>
      <c r="F5330" s="38"/>
      <c r="G5330" s="38"/>
      <c r="H5330" s="13"/>
      <c r="I5330" s="95" t="s">
        <v>46</v>
      </c>
      <c r="J5330" s="96"/>
      <c r="K5330" s="99">
        <v>0.06</v>
      </c>
      <c r="L5330" s="100"/>
      <c r="M5330" s="21">
        <f>K5330*12*I5295</f>
        <v>626.47199999999998</v>
      </c>
    </row>
    <row r="5331" spans="1:13" ht="15.75" x14ac:dyDescent="0.25">
      <c r="A5331" s="85" t="s">
        <v>50</v>
      </c>
      <c r="B5331" s="86"/>
      <c r="C5331" s="86"/>
      <c r="D5331" s="86"/>
      <c r="E5331" s="86"/>
      <c r="F5331" s="86"/>
      <c r="G5331" s="86"/>
      <c r="H5331" s="87"/>
      <c r="I5331" s="34"/>
      <c r="J5331" s="32"/>
      <c r="K5331" s="101">
        <v>4.32</v>
      </c>
      <c r="L5331" s="102"/>
      <c r="M5331" s="35">
        <f>K5331*12*I5295</f>
        <v>45105.984000000004</v>
      </c>
    </row>
    <row r="5332" spans="1:13" x14ac:dyDescent="0.25">
      <c r="A5332" s="90" t="s">
        <v>59</v>
      </c>
      <c r="B5332" s="91"/>
      <c r="C5332" s="91"/>
      <c r="D5332" s="91"/>
      <c r="E5332" s="91"/>
      <c r="F5332" s="91"/>
      <c r="G5332" s="91"/>
      <c r="H5332" s="92"/>
      <c r="J5332" s="47"/>
      <c r="K5332" s="108">
        <f>K5301+K5305+K5308+K5311+K5312+K5331+K5323</f>
        <v>21.03</v>
      </c>
      <c r="L5332" s="109"/>
      <c r="M5332" s="21">
        <f>M5295+M5308+M5311+M5312+M5323+M5331</f>
        <v>219578.43599999999</v>
      </c>
    </row>
    <row r="5333" spans="1:13" ht="15.75" x14ac:dyDescent="0.25">
      <c r="A5333" s="85" t="s">
        <v>61</v>
      </c>
      <c r="B5333" s="86"/>
      <c r="C5333" s="86"/>
      <c r="D5333" s="86"/>
      <c r="E5333" s="86"/>
      <c r="F5333" s="86"/>
      <c r="G5333" s="86"/>
      <c r="H5333" s="87"/>
      <c r="I5333" s="34"/>
      <c r="J5333" s="32"/>
      <c r="K5333" s="88">
        <v>3.45</v>
      </c>
      <c r="L5333" s="89"/>
      <c r="M5333" s="21">
        <f>K5333*12*I5295</f>
        <v>36022.140000000007</v>
      </c>
    </row>
    <row r="5334" spans="1:13" ht="15.75" x14ac:dyDescent="0.25">
      <c r="A5334" s="85" t="s">
        <v>62</v>
      </c>
      <c r="B5334" s="86"/>
      <c r="C5334" s="86"/>
      <c r="D5334" s="86"/>
      <c r="E5334" s="86"/>
      <c r="F5334" s="86"/>
      <c r="G5334" s="86"/>
      <c r="H5334" s="87"/>
      <c r="I5334" s="34"/>
      <c r="J5334" s="32"/>
      <c r="K5334" s="88">
        <v>0.81</v>
      </c>
      <c r="L5334" s="89"/>
      <c r="M5334" s="21">
        <f>K5334*12*I5295</f>
        <v>8457.3720000000012</v>
      </c>
    </row>
    <row r="5335" spans="1:13" x14ac:dyDescent="0.25">
      <c r="A5335" s="90" t="s">
        <v>92</v>
      </c>
      <c r="B5335" s="91"/>
      <c r="C5335" s="91"/>
      <c r="D5335" s="91"/>
      <c r="E5335" s="91"/>
      <c r="F5335" s="91"/>
      <c r="G5335" s="91"/>
      <c r="H5335" s="92"/>
      <c r="I5335" s="34"/>
      <c r="J5335" s="32"/>
      <c r="K5335" s="93">
        <v>1.32</v>
      </c>
      <c r="L5335" s="94"/>
      <c r="M5335" s="21">
        <f>K5335*12*I5295</f>
        <v>13782.384</v>
      </c>
    </row>
    <row r="5336" spans="1:13" x14ac:dyDescent="0.25">
      <c r="A5336" s="54" t="s">
        <v>93</v>
      </c>
      <c r="B5336" s="55"/>
      <c r="C5336" s="55"/>
      <c r="D5336" s="55"/>
      <c r="E5336" s="55"/>
      <c r="F5336" s="55"/>
      <c r="G5336" s="55"/>
      <c r="H5336" s="56"/>
      <c r="I5336" s="34"/>
      <c r="J5336" s="32"/>
      <c r="K5336" s="93">
        <v>1.51</v>
      </c>
      <c r="L5336" s="94"/>
      <c r="M5336" s="21">
        <f>K5336*12*I5295</f>
        <v>15766.212000000001</v>
      </c>
    </row>
    <row r="5337" spans="1:13" ht="15.75" x14ac:dyDescent="0.25">
      <c r="A5337" s="49" t="s">
        <v>107</v>
      </c>
      <c r="B5337" s="50"/>
      <c r="C5337" s="50"/>
      <c r="D5337" s="50"/>
      <c r="E5337" s="50"/>
      <c r="F5337" s="50"/>
      <c r="G5337" s="50"/>
      <c r="H5337" s="51"/>
      <c r="I5337" s="34"/>
      <c r="J5337" s="32"/>
      <c r="K5337" s="88">
        <v>7.0000000000000007E-2</v>
      </c>
      <c r="L5337" s="89"/>
      <c r="M5337" s="21">
        <f>K5337*12*I5295</f>
        <v>730.88400000000013</v>
      </c>
    </row>
    <row r="5338" spans="1:13" ht="15.75" x14ac:dyDescent="0.25">
      <c r="A5338" s="49" t="s">
        <v>63</v>
      </c>
      <c r="B5338" s="50"/>
      <c r="C5338" s="50"/>
      <c r="D5338" s="50"/>
      <c r="E5338" s="50"/>
      <c r="F5338" s="50"/>
      <c r="G5338" s="50"/>
      <c r="H5338" s="51"/>
      <c r="I5338" s="34"/>
      <c r="J5338" s="32"/>
      <c r="K5338" s="88">
        <v>0.08</v>
      </c>
      <c r="L5338" s="89"/>
      <c r="M5338" s="21">
        <f>K5338*12*I5295</f>
        <v>835.29599999999994</v>
      </c>
    </row>
    <row r="5339" spans="1:13" ht="15.75" x14ac:dyDescent="0.25">
      <c r="A5339" s="49" t="s">
        <v>64</v>
      </c>
      <c r="B5339" s="50"/>
      <c r="C5339" s="50"/>
      <c r="D5339" s="50"/>
      <c r="E5339" s="50"/>
      <c r="F5339" s="50"/>
      <c r="G5339" s="50"/>
      <c r="H5339" s="51"/>
      <c r="I5339" s="34"/>
      <c r="J5339" s="32"/>
      <c r="K5339" s="88">
        <v>1.41</v>
      </c>
      <c r="L5339" s="89"/>
      <c r="M5339" s="21">
        <f>K5339*12*I5295</f>
        <v>14722.091999999999</v>
      </c>
    </row>
    <row r="5340" spans="1:13" x14ac:dyDescent="0.25">
      <c r="A5340" s="90" t="s">
        <v>65</v>
      </c>
      <c r="B5340" s="91"/>
      <c r="C5340" s="91"/>
      <c r="D5340" s="91"/>
      <c r="E5340" s="91"/>
      <c r="F5340" s="91"/>
      <c r="G5340" s="91"/>
      <c r="H5340" s="92"/>
      <c r="I5340" s="34"/>
      <c r="J5340" s="48"/>
      <c r="K5340" s="88">
        <f>K5332+K5333+K5334+K5335+K5337+K5338+K5339+K5336</f>
        <v>29.68</v>
      </c>
      <c r="L5340" s="89"/>
      <c r="M5340" s="21">
        <f>M5332+M5333+M5334+M5335+M5337+M5338+M5339+M5336</f>
        <v>309894.81599999999</v>
      </c>
    </row>
    <row r="5341" spans="1:13" x14ac:dyDescent="0.25">
      <c r="M5341" s="5"/>
    </row>
    <row r="5342" spans="1:13" x14ac:dyDescent="0.25">
      <c r="A5342" s="119" t="s">
        <v>0</v>
      </c>
      <c r="B5342" s="119"/>
      <c r="C5342" s="119"/>
      <c r="D5342" s="119"/>
      <c r="E5342" s="119"/>
      <c r="F5342" s="119"/>
      <c r="G5342" s="119"/>
      <c r="H5342" s="119"/>
      <c r="I5342" s="119"/>
      <c r="J5342" s="119"/>
      <c r="K5342" s="119"/>
      <c r="L5342" s="119"/>
      <c r="M5342" s="5"/>
    </row>
    <row r="5343" spans="1:13" x14ac:dyDescent="0.25">
      <c r="A5343" s="120" t="s">
        <v>1</v>
      </c>
      <c r="B5343" s="120"/>
      <c r="C5343" s="120"/>
      <c r="D5343" s="120"/>
      <c r="E5343" s="120"/>
      <c r="F5343" s="120"/>
      <c r="G5343" s="120"/>
      <c r="H5343" s="120"/>
      <c r="I5343" s="120"/>
      <c r="J5343" s="120"/>
      <c r="K5343" s="120"/>
      <c r="L5343" s="120"/>
      <c r="M5343" s="120"/>
    </row>
    <row r="5344" spans="1:13" x14ac:dyDescent="0.25">
      <c r="A5344" s="121" t="s">
        <v>205</v>
      </c>
      <c r="B5344" s="121"/>
      <c r="C5344" s="121"/>
      <c r="D5344" s="121"/>
      <c r="E5344" s="121"/>
      <c r="F5344" s="121"/>
      <c r="G5344" s="121"/>
      <c r="H5344" s="121"/>
      <c r="I5344" s="121"/>
      <c r="J5344" s="121"/>
      <c r="K5344" s="121"/>
      <c r="L5344" s="121"/>
      <c r="M5344" s="121"/>
    </row>
    <row r="5345" spans="1:13" x14ac:dyDescent="0.25">
      <c r="A5345" s="6"/>
      <c r="B5345" s="7"/>
      <c r="C5345" s="7" t="s">
        <v>3</v>
      </c>
      <c r="D5345" s="7"/>
      <c r="E5345" s="7"/>
      <c r="F5345" s="7"/>
      <c r="G5345" s="7"/>
      <c r="H5345" s="8"/>
      <c r="I5345" s="7" t="s">
        <v>4</v>
      </c>
      <c r="J5345" s="8"/>
      <c r="K5345" s="9" t="s">
        <v>5</v>
      </c>
      <c r="L5345" s="10"/>
      <c r="M5345" s="11"/>
    </row>
    <row r="5346" spans="1:13" x14ac:dyDescent="0.25">
      <c r="A5346" s="12"/>
      <c r="B5346" s="2"/>
      <c r="C5346" s="2"/>
      <c r="D5346" s="2"/>
      <c r="E5346" s="2"/>
      <c r="F5346" s="2"/>
      <c r="G5346" s="2"/>
      <c r="H5346" s="13"/>
      <c r="I5346" s="2"/>
      <c r="J5346" s="13"/>
      <c r="K5346" s="14" t="s">
        <v>7</v>
      </c>
      <c r="L5346" s="15"/>
      <c r="M5346" s="16" t="s">
        <v>8</v>
      </c>
    </row>
    <row r="5347" spans="1:13" x14ac:dyDescent="0.25">
      <c r="A5347" s="17"/>
      <c r="B5347" s="18"/>
      <c r="C5347" s="18"/>
      <c r="D5347" s="18"/>
      <c r="E5347" s="18"/>
      <c r="F5347" s="18"/>
      <c r="G5347" s="18"/>
      <c r="H5347" s="19"/>
      <c r="I5347" s="122" t="s">
        <v>9</v>
      </c>
      <c r="J5347" s="123"/>
      <c r="K5347" s="18" t="s">
        <v>10</v>
      </c>
      <c r="L5347" s="19"/>
      <c r="M5347" s="20" t="s">
        <v>11</v>
      </c>
    </row>
    <row r="5348" spans="1:13" x14ac:dyDescent="0.25">
      <c r="A5348" s="90"/>
      <c r="B5348" s="91"/>
      <c r="C5348" s="91"/>
      <c r="D5348" s="91"/>
      <c r="E5348" s="91"/>
      <c r="F5348" s="91"/>
      <c r="G5348" s="91"/>
      <c r="H5348" s="92"/>
      <c r="I5348" s="124">
        <v>733.7</v>
      </c>
      <c r="J5348" s="125"/>
      <c r="K5348" s="126">
        <f>K5354+K5358</f>
        <v>8.98</v>
      </c>
      <c r="L5348" s="127"/>
      <c r="M5348" s="21">
        <f>M5354+M5358</f>
        <v>79063.512000000002</v>
      </c>
    </row>
    <row r="5349" spans="1:13" x14ac:dyDescent="0.25">
      <c r="A5349" s="22" t="s">
        <v>13</v>
      </c>
      <c r="F5349" s="2"/>
      <c r="H5349" s="13"/>
      <c r="J5349" s="13"/>
      <c r="L5349" s="13"/>
      <c r="M5349" s="23"/>
    </row>
    <row r="5350" spans="1:13" x14ac:dyDescent="0.25">
      <c r="A5350" s="22" t="s">
        <v>14</v>
      </c>
      <c r="F5350" s="2"/>
      <c r="H5350" s="13"/>
      <c r="J5350" s="13"/>
      <c r="L5350" s="13"/>
      <c r="M5350" s="23"/>
    </row>
    <row r="5351" spans="1:13" x14ac:dyDescent="0.25">
      <c r="A5351" s="24" t="s">
        <v>15</v>
      </c>
      <c r="B5351" s="25"/>
      <c r="C5351" s="25"/>
      <c r="D5351" s="25"/>
      <c r="E5351" s="25"/>
      <c r="F5351" s="26"/>
      <c r="G5351" s="25"/>
      <c r="H5351" s="27"/>
      <c r="J5351" s="13"/>
      <c r="L5351" s="13"/>
      <c r="M5351" s="23"/>
    </row>
    <row r="5352" spans="1:13" x14ac:dyDescent="0.25">
      <c r="A5352" s="24" t="s">
        <v>16</v>
      </c>
      <c r="B5352" s="25"/>
      <c r="C5352" s="25"/>
      <c r="D5352" s="25"/>
      <c r="E5352" s="25"/>
      <c r="F5352" s="26"/>
      <c r="G5352" s="25"/>
      <c r="H5352" s="27"/>
      <c r="J5352" s="13"/>
      <c r="L5352" s="13"/>
      <c r="M5352" s="23"/>
    </row>
    <row r="5353" spans="1:13" x14ac:dyDescent="0.25">
      <c r="A5353" s="24" t="s">
        <v>68</v>
      </c>
      <c r="B5353" s="25"/>
      <c r="C5353" s="25"/>
      <c r="D5353" s="25"/>
      <c r="E5353" s="25"/>
      <c r="F5353" s="26"/>
      <c r="G5353" s="25"/>
      <c r="H5353" s="27"/>
      <c r="J5353" s="13"/>
      <c r="L5353" s="13"/>
      <c r="M5353" s="23"/>
    </row>
    <row r="5354" spans="1:13" x14ac:dyDescent="0.25">
      <c r="A5354" s="24"/>
      <c r="B5354" s="25"/>
      <c r="C5354" s="25"/>
      <c r="D5354" s="25"/>
      <c r="E5354" s="25"/>
      <c r="F5354" s="26"/>
      <c r="G5354" s="25"/>
      <c r="H5354" s="27"/>
      <c r="J5354" s="13"/>
      <c r="K5354" s="112">
        <v>4.93</v>
      </c>
      <c r="L5354" s="113"/>
      <c r="M5354" s="23">
        <f>K5354*I5348*12</f>
        <v>43405.692000000003</v>
      </c>
    </row>
    <row r="5355" spans="1:13" x14ac:dyDescent="0.25">
      <c r="A5355" s="22" t="s">
        <v>22</v>
      </c>
      <c r="B5355" s="25"/>
      <c r="C5355" s="25"/>
      <c r="D5355" s="25"/>
      <c r="E5355" s="25"/>
      <c r="F5355" s="26"/>
      <c r="G5355" s="25"/>
      <c r="H5355" s="27"/>
      <c r="J5355" s="13"/>
      <c r="L5355" s="13"/>
      <c r="M5355" s="23"/>
    </row>
    <row r="5356" spans="1:13" x14ac:dyDescent="0.25">
      <c r="A5356" s="24" t="s">
        <v>23</v>
      </c>
      <c r="B5356" s="25"/>
      <c r="C5356" s="25"/>
      <c r="D5356" s="25"/>
      <c r="E5356" s="25"/>
      <c r="F5356" s="26"/>
      <c r="G5356" s="25"/>
      <c r="H5356" s="27"/>
      <c r="J5356" s="13"/>
      <c r="L5356" s="13"/>
      <c r="M5356" s="23"/>
    </row>
    <row r="5357" spans="1:13" x14ac:dyDescent="0.25">
      <c r="A5357" s="24" t="s">
        <v>69</v>
      </c>
      <c r="B5357" s="25"/>
      <c r="C5357" s="25"/>
      <c r="D5357" s="25"/>
      <c r="E5357" s="25"/>
      <c r="F5357" s="26"/>
      <c r="G5357" s="25"/>
      <c r="H5357" s="27"/>
      <c r="J5357" s="13"/>
      <c r="L5357" s="13"/>
      <c r="M5357" s="23"/>
    </row>
    <row r="5358" spans="1:13" x14ac:dyDescent="0.25">
      <c r="A5358" s="24"/>
      <c r="B5358" s="25"/>
      <c r="C5358" s="25"/>
      <c r="D5358" s="25"/>
      <c r="E5358" s="25"/>
      <c r="F5358" s="26"/>
      <c r="G5358" s="25"/>
      <c r="H5358" s="27"/>
      <c r="I5358" s="17"/>
      <c r="J5358" s="19"/>
      <c r="K5358" s="138">
        <v>4.05</v>
      </c>
      <c r="L5358" s="139"/>
      <c r="M5358" s="21">
        <f>K5358*I5348*12</f>
        <v>35657.82</v>
      </c>
    </row>
    <row r="5359" spans="1:13" x14ac:dyDescent="0.25">
      <c r="A5359" s="128" t="s">
        <v>28</v>
      </c>
      <c r="B5359" s="129"/>
      <c r="C5359" s="129"/>
      <c r="D5359" s="129"/>
      <c r="E5359" s="129"/>
      <c r="F5359" s="129"/>
      <c r="G5359" s="129"/>
      <c r="H5359" s="130"/>
      <c r="I5359" s="2" t="s">
        <v>29</v>
      </c>
      <c r="J5359" s="13"/>
      <c r="K5359" s="2"/>
      <c r="L5359" s="13"/>
      <c r="M5359" s="23"/>
    </row>
    <row r="5360" spans="1:13" x14ac:dyDescent="0.25">
      <c r="A5360" s="12"/>
      <c r="B5360" s="2"/>
      <c r="C5360" s="2"/>
      <c r="D5360" s="2"/>
      <c r="E5360" s="2"/>
      <c r="F5360" s="2"/>
      <c r="G5360" s="2"/>
      <c r="H5360" s="13"/>
      <c r="I5360" s="2" t="s">
        <v>30</v>
      </c>
      <c r="J5360" s="13"/>
      <c r="K5360" s="2"/>
      <c r="L5360" s="13"/>
      <c r="M5360" s="23"/>
    </row>
    <row r="5361" spans="1:13" x14ac:dyDescent="0.25">
      <c r="A5361" s="12"/>
      <c r="B5361" s="2"/>
      <c r="C5361" s="2"/>
      <c r="D5361" s="2"/>
      <c r="E5361" s="2"/>
      <c r="F5361" s="2"/>
      <c r="G5361" s="2"/>
      <c r="H5361" s="13"/>
      <c r="I5361" s="2" t="s">
        <v>31</v>
      </c>
      <c r="J5361" s="13"/>
      <c r="K5361" s="108">
        <v>1.1200000000000001</v>
      </c>
      <c r="L5361" s="109"/>
      <c r="M5361" s="23">
        <f>K5361*12*I5348</f>
        <v>9860.9280000000017</v>
      </c>
    </row>
    <row r="5362" spans="1:13" x14ac:dyDescent="0.25">
      <c r="A5362" s="12"/>
      <c r="B5362" s="2"/>
      <c r="C5362" s="2"/>
      <c r="D5362" s="2"/>
      <c r="E5362" s="2"/>
      <c r="F5362" s="2"/>
      <c r="G5362" s="2"/>
      <c r="H5362" s="13"/>
      <c r="I5362" s="2" t="s">
        <v>32</v>
      </c>
      <c r="J5362" s="13"/>
      <c r="K5362" s="2"/>
      <c r="L5362" s="13"/>
      <c r="M5362" s="23"/>
    </row>
    <row r="5363" spans="1:13" x14ac:dyDescent="0.25">
      <c r="A5363" s="17"/>
      <c r="B5363" s="18"/>
      <c r="C5363" s="18"/>
      <c r="D5363" s="18"/>
      <c r="E5363" s="18"/>
      <c r="F5363" s="18"/>
      <c r="G5363" s="18"/>
      <c r="H5363" s="19"/>
      <c r="I5363" s="18" t="s">
        <v>33</v>
      </c>
      <c r="J5363" s="19"/>
      <c r="K5363" s="18"/>
      <c r="L5363" s="19"/>
      <c r="M5363" s="21"/>
    </row>
    <row r="5364" spans="1:13" x14ac:dyDescent="0.25">
      <c r="A5364" s="90" t="s">
        <v>34</v>
      </c>
      <c r="B5364" s="91"/>
      <c r="C5364" s="91"/>
      <c r="D5364" s="91"/>
      <c r="E5364" s="91"/>
      <c r="F5364" s="91"/>
      <c r="G5364" s="91"/>
      <c r="H5364" s="92"/>
      <c r="I5364" s="31" t="s">
        <v>46</v>
      </c>
      <c r="J5364" s="32"/>
      <c r="K5364" s="88">
        <v>2.16</v>
      </c>
      <c r="L5364" s="89"/>
      <c r="M5364" s="33">
        <f>K5364*12*I5348</f>
        <v>19017.504000000001</v>
      </c>
    </row>
    <row r="5365" spans="1:13" x14ac:dyDescent="0.25">
      <c r="A5365" s="131" t="s">
        <v>74</v>
      </c>
      <c r="B5365" s="132"/>
      <c r="C5365" s="132"/>
      <c r="D5365" s="132"/>
      <c r="E5365" s="132"/>
      <c r="F5365" s="132"/>
      <c r="G5365" s="132"/>
      <c r="H5365" s="133"/>
      <c r="I5365" s="52"/>
      <c r="J5365" s="13"/>
      <c r="K5365" s="134">
        <f>K5366+K5372</f>
        <v>1.8900000000000001</v>
      </c>
      <c r="L5365" s="135"/>
      <c r="M5365" s="53">
        <f>M5366+M5372</f>
        <v>16640.316000000003</v>
      </c>
    </row>
    <row r="5366" spans="1:13" x14ac:dyDescent="0.25">
      <c r="A5366" s="114" t="s">
        <v>75</v>
      </c>
      <c r="B5366" s="115"/>
      <c r="C5366" s="115"/>
      <c r="D5366" s="115"/>
      <c r="E5366" s="115"/>
      <c r="F5366" s="115"/>
      <c r="G5366" s="115"/>
      <c r="H5366" s="116"/>
      <c r="J5366" s="13"/>
      <c r="K5366" s="108">
        <f>K5367+K5368+K5369+K5371</f>
        <v>1.1100000000000001</v>
      </c>
      <c r="L5366" s="109"/>
      <c r="M5366" s="46">
        <f>M5367+M5368+M5369+M5371</f>
        <v>9772.8840000000018</v>
      </c>
    </row>
    <row r="5367" spans="1:13" x14ac:dyDescent="0.25">
      <c r="A5367" s="12" t="s">
        <v>76</v>
      </c>
      <c r="H5367" s="13"/>
      <c r="I5367" t="s">
        <v>77</v>
      </c>
      <c r="J5367" s="13"/>
      <c r="K5367" s="112">
        <v>0.81</v>
      </c>
      <c r="L5367" s="113"/>
      <c r="M5367" s="23">
        <f>K5367*12*I5348</f>
        <v>7131.5640000000012</v>
      </c>
    </row>
    <row r="5368" spans="1:13" x14ac:dyDescent="0.25">
      <c r="A5368" s="12" t="s">
        <v>78</v>
      </c>
      <c r="H5368" s="13"/>
      <c r="I5368" t="s">
        <v>79</v>
      </c>
      <c r="J5368" s="13"/>
      <c r="K5368" s="112">
        <v>0.18</v>
      </c>
      <c r="L5368" s="113"/>
      <c r="M5368" s="23">
        <f>K5368*12*I5348</f>
        <v>1584.7920000000001</v>
      </c>
    </row>
    <row r="5369" spans="1:13" x14ac:dyDescent="0.25">
      <c r="A5369" s="12" t="s">
        <v>80</v>
      </c>
      <c r="H5369" s="13"/>
      <c r="I5369" t="s">
        <v>81</v>
      </c>
      <c r="J5369" s="13"/>
      <c r="K5369" s="112">
        <v>0.08</v>
      </c>
      <c r="L5369" s="113"/>
      <c r="M5369" s="23">
        <f>K5369*12*I5348</f>
        <v>704.35199999999998</v>
      </c>
    </row>
    <row r="5370" spans="1:13" x14ac:dyDescent="0.25">
      <c r="A5370" s="12" t="s">
        <v>82</v>
      </c>
      <c r="H5370" s="13"/>
      <c r="J5370" s="13"/>
      <c r="L5370" s="13"/>
      <c r="M5370" s="23"/>
    </row>
    <row r="5371" spans="1:13" x14ac:dyDescent="0.25">
      <c r="A5371" s="12" t="s">
        <v>83</v>
      </c>
      <c r="H5371" s="13"/>
      <c r="I5371" t="s">
        <v>84</v>
      </c>
      <c r="J5371" s="13"/>
      <c r="K5371" s="112">
        <v>0.04</v>
      </c>
      <c r="L5371" s="113"/>
      <c r="M5371" s="23">
        <f>K5371*12*I5348</f>
        <v>352.17599999999999</v>
      </c>
    </row>
    <row r="5372" spans="1:13" x14ac:dyDescent="0.25">
      <c r="A5372" s="114" t="s">
        <v>85</v>
      </c>
      <c r="B5372" s="115"/>
      <c r="C5372" s="115"/>
      <c r="D5372" s="115"/>
      <c r="E5372" s="115"/>
      <c r="F5372" s="115"/>
      <c r="G5372" s="115"/>
      <c r="H5372" s="116"/>
      <c r="J5372" s="13"/>
      <c r="K5372" s="108">
        <f>K5373+K5374+K5375</f>
        <v>0.78</v>
      </c>
      <c r="L5372" s="109"/>
      <c r="M5372" s="46">
        <f>M5373+M5374+M5375</f>
        <v>6867.4320000000016</v>
      </c>
    </row>
    <row r="5373" spans="1:13" x14ac:dyDescent="0.25">
      <c r="A5373" s="12" t="s">
        <v>86</v>
      </c>
      <c r="H5373" s="13"/>
      <c r="I5373" t="s">
        <v>81</v>
      </c>
      <c r="J5373" s="13"/>
      <c r="K5373" s="112">
        <v>0.28000000000000003</v>
      </c>
      <c r="L5373" s="113"/>
      <c r="M5373" s="23">
        <f>K5373*12*I5348</f>
        <v>2465.2320000000004</v>
      </c>
    </row>
    <row r="5374" spans="1:13" x14ac:dyDescent="0.25">
      <c r="A5374" s="12" t="s">
        <v>87</v>
      </c>
      <c r="H5374" s="13"/>
      <c r="I5374" t="s">
        <v>77</v>
      </c>
      <c r="J5374" s="13"/>
      <c r="K5374" s="112">
        <v>0.46</v>
      </c>
      <c r="L5374" s="113"/>
      <c r="M5374" s="23">
        <f>K5374*12*I5348</f>
        <v>4050.0240000000008</v>
      </c>
    </row>
    <row r="5375" spans="1:13" x14ac:dyDescent="0.25">
      <c r="A5375" s="12" t="s">
        <v>88</v>
      </c>
      <c r="H5375" s="13"/>
      <c r="I5375" t="s">
        <v>81</v>
      </c>
      <c r="J5375" s="13"/>
      <c r="K5375" s="112">
        <v>0.04</v>
      </c>
      <c r="L5375" s="113"/>
      <c r="M5375" s="21">
        <f>K5375*12*I5348</f>
        <v>352.17599999999999</v>
      </c>
    </row>
    <row r="5376" spans="1:13" ht="15.75" x14ac:dyDescent="0.25">
      <c r="A5376" s="85" t="s">
        <v>36</v>
      </c>
      <c r="B5376" s="86"/>
      <c r="C5376" s="86"/>
      <c r="D5376" s="86"/>
      <c r="E5376" s="86"/>
      <c r="F5376" s="86"/>
      <c r="G5376" s="86"/>
      <c r="H5376" s="87"/>
      <c r="I5376" s="34"/>
      <c r="J5376" s="32"/>
      <c r="K5376" s="88">
        <f>K5377+K5378+K5380+K5382+K5383</f>
        <v>2.13</v>
      </c>
      <c r="L5376" s="89"/>
      <c r="M5376" s="35">
        <f>M5377+M5378+M5380+M5382+M5383</f>
        <v>18753.372000000003</v>
      </c>
    </row>
    <row r="5377" spans="1:13" x14ac:dyDescent="0.25">
      <c r="A5377" s="36" t="s">
        <v>89</v>
      </c>
      <c r="B5377" s="37"/>
      <c r="C5377" s="38"/>
      <c r="D5377" s="38"/>
      <c r="E5377" s="38"/>
      <c r="F5377" s="38"/>
      <c r="G5377" s="38"/>
      <c r="H5377" s="13"/>
      <c r="I5377" s="95" t="s">
        <v>38</v>
      </c>
      <c r="J5377" s="96"/>
      <c r="K5377" s="117">
        <v>0.56999999999999995</v>
      </c>
      <c r="L5377" s="118"/>
      <c r="M5377" s="23">
        <f>K5377*12*I5348</f>
        <v>5018.5079999999998</v>
      </c>
    </row>
    <row r="5378" spans="1:13" x14ac:dyDescent="0.25">
      <c r="A5378" s="36" t="s">
        <v>39</v>
      </c>
      <c r="B5378" s="37"/>
      <c r="C5378" s="38"/>
      <c r="D5378" s="38"/>
      <c r="E5378" s="38"/>
      <c r="F5378" s="38"/>
      <c r="G5378" s="38"/>
      <c r="H5378" s="13"/>
      <c r="I5378" s="95" t="s">
        <v>90</v>
      </c>
      <c r="J5378" s="96"/>
      <c r="K5378" s="97">
        <v>1.35</v>
      </c>
      <c r="L5378" s="98"/>
      <c r="M5378" s="23">
        <f>K5378*12*I5348</f>
        <v>11885.940000000002</v>
      </c>
    </row>
    <row r="5379" spans="1:13" x14ac:dyDescent="0.25">
      <c r="A5379" s="36" t="s">
        <v>41</v>
      </c>
      <c r="B5379" s="37"/>
      <c r="C5379" s="38"/>
      <c r="D5379" s="38"/>
      <c r="E5379" s="38"/>
      <c r="F5379" s="38"/>
      <c r="G5379" s="38"/>
      <c r="H5379" s="13"/>
      <c r="I5379" s="39"/>
      <c r="J5379" s="15"/>
      <c r="K5379" s="40"/>
      <c r="L5379" s="41"/>
      <c r="M5379" s="23"/>
    </row>
    <row r="5380" spans="1:13" x14ac:dyDescent="0.25">
      <c r="A5380" s="36" t="s">
        <v>42</v>
      </c>
      <c r="B5380" s="37"/>
      <c r="C5380" s="38"/>
      <c r="D5380" s="38"/>
      <c r="E5380" s="38"/>
      <c r="F5380" s="38"/>
      <c r="G5380" s="38"/>
      <c r="H5380" s="13"/>
      <c r="I5380" s="95" t="s">
        <v>43</v>
      </c>
      <c r="J5380" s="96"/>
      <c r="K5380" s="97">
        <v>0.09</v>
      </c>
      <c r="L5380" s="98"/>
      <c r="M5380" s="23">
        <f>K5380*12*I5348</f>
        <v>792.39600000000007</v>
      </c>
    </row>
    <row r="5381" spans="1:13" x14ac:dyDescent="0.25">
      <c r="A5381" s="36" t="s">
        <v>44</v>
      </c>
      <c r="B5381" s="37"/>
      <c r="C5381" s="38"/>
      <c r="D5381" s="38"/>
      <c r="E5381" s="38"/>
      <c r="F5381" s="38"/>
      <c r="G5381" s="38"/>
      <c r="H5381" s="13"/>
      <c r="I5381" s="39"/>
      <c r="J5381" s="15"/>
      <c r="K5381" s="40"/>
      <c r="L5381" s="41"/>
      <c r="M5381" s="23"/>
    </row>
    <row r="5382" spans="1:13" x14ac:dyDescent="0.25">
      <c r="A5382" s="36" t="s">
        <v>45</v>
      </c>
      <c r="B5382" s="37"/>
      <c r="C5382" s="38"/>
      <c r="D5382" s="38"/>
      <c r="E5382" s="38"/>
      <c r="F5382" s="38"/>
      <c r="G5382" s="38"/>
      <c r="H5382" s="13"/>
      <c r="I5382" s="95" t="s">
        <v>43</v>
      </c>
      <c r="J5382" s="96"/>
      <c r="K5382" s="97">
        <v>0.06</v>
      </c>
      <c r="L5382" s="98"/>
      <c r="M5382" s="23">
        <f>K5382*12*I5348</f>
        <v>528.26400000000001</v>
      </c>
    </row>
    <row r="5383" spans="1:13" x14ac:dyDescent="0.25">
      <c r="A5383" s="42" t="s">
        <v>112</v>
      </c>
      <c r="B5383" s="37"/>
      <c r="C5383" s="38"/>
      <c r="D5383" s="38"/>
      <c r="E5383" s="38"/>
      <c r="F5383" s="38"/>
      <c r="G5383" s="38"/>
      <c r="H5383" s="13"/>
      <c r="I5383" s="95" t="s">
        <v>46</v>
      </c>
      <c r="J5383" s="96"/>
      <c r="K5383" s="99">
        <v>0.06</v>
      </c>
      <c r="L5383" s="100"/>
      <c r="M5383" s="21">
        <f>K5383*12*I5348</f>
        <v>528.26400000000001</v>
      </c>
    </row>
    <row r="5384" spans="1:13" ht="15.75" x14ac:dyDescent="0.25">
      <c r="A5384" s="85" t="s">
        <v>50</v>
      </c>
      <c r="B5384" s="86"/>
      <c r="C5384" s="86"/>
      <c r="D5384" s="86"/>
      <c r="E5384" s="86"/>
      <c r="F5384" s="86"/>
      <c r="G5384" s="86"/>
      <c r="H5384" s="87"/>
      <c r="I5384" s="34"/>
      <c r="J5384" s="32"/>
      <c r="K5384" s="101">
        <v>4.32</v>
      </c>
      <c r="L5384" s="102"/>
      <c r="M5384" s="35">
        <f>K5384*12*I5348</f>
        <v>38035.008000000002</v>
      </c>
    </row>
    <row r="5385" spans="1:13" x14ac:dyDescent="0.25">
      <c r="A5385" s="90" t="s">
        <v>59</v>
      </c>
      <c r="B5385" s="91"/>
      <c r="C5385" s="91"/>
      <c r="D5385" s="91"/>
      <c r="E5385" s="91"/>
      <c r="F5385" s="91"/>
      <c r="G5385" s="91"/>
      <c r="H5385" s="92"/>
      <c r="J5385" s="47"/>
      <c r="K5385" s="108">
        <f>K5354+K5358+K5361+K5364+K5365+K5384+K5376</f>
        <v>20.6</v>
      </c>
      <c r="L5385" s="109"/>
      <c r="M5385" s="21">
        <f>M5348+M5361+M5364+M5365+M5376+M5384</f>
        <v>181370.64</v>
      </c>
    </row>
    <row r="5386" spans="1:13" ht="15.75" x14ac:dyDescent="0.25">
      <c r="A5386" s="85" t="s">
        <v>61</v>
      </c>
      <c r="B5386" s="86"/>
      <c r="C5386" s="86"/>
      <c r="D5386" s="86"/>
      <c r="E5386" s="86"/>
      <c r="F5386" s="86"/>
      <c r="G5386" s="86"/>
      <c r="H5386" s="87"/>
      <c r="I5386" s="34"/>
      <c r="J5386" s="32"/>
      <c r="K5386" s="88">
        <v>3.45</v>
      </c>
      <c r="L5386" s="89"/>
      <c r="M5386" s="21">
        <f>K5386*12*I5348</f>
        <v>30375.180000000008</v>
      </c>
    </row>
    <row r="5387" spans="1:13" ht="15.75" x14ac:dyDescent="0.25">
      <c r="A5387" s="85" t="s">
        <v>62</v>
      </c>
      <c r="B5387" s="86"/>
      <c r="C5387" s="86"/>
      <c r="D5387" s="86"/>
      <c r="E5387" s="86"/>
      <c r="F5387" s="86"/>
      <c r="G5387" s="86"/>
      <c r="H5387" s="87"/>
      <c r="I5387" s="34"/>
      <c r="J5387" s="32"/>
      <c r="K5387" s="88">
        <v>0.81</v>
      </c>
      <c r="L5387" s="89"/>
      <c r="M5387" s="21">
        <f>K5387*12*I5348</f>
        <v>7131.5640000000012</v>
      </c>
    </row>
    <row r="5388" spans="1:13" x14ac:dyDescent="0.25">
      <c r="A5388" s="90" t="s">
        <v>92</v>
      </c>
      <c r="B5388" s="91"/>
      <c r="C5388" s="91"/>
      <c r="D5388" s="91"/>
      <c r="E5388" s="91"/>
      <c r="F5388" s="91"/>
      <c r="G5388" s="91"/>
      <c r="H5388" s="92"/>
      <c r="I5388" s="34"/>
      <c r="J5388" s="32"/>
      <c r="K5388" s="93">
        <v>1.32</v>
      </c>
      <c r="L5388" s="94"/>
      <c r="M5388" s="21">
        <f>K5388*12*I5348</f>
        <v>11621.808000000001</v>
      </c>
    </row>
    <row r="5389" spans="1:13" ht="15.75" x14ac:dyDescent="0.25">
      <c r="A5389" s="49" t="s">
        <v>107</v>
      </c>
      <c r="B5389" s="50"/>
      <c r="C5389" s="50"/>
      <c r="D5389" s="50"/>
      <c r="E5389" s="50"/>
      <c r="F5389" s="50"/>
      <c r="G5389" s="50"/>
      <c r="H5389" s="51"/>
      <c r="I5389" s="34"/>
      <c r="J5389" s="32"/>
      <c r="K5389" s="88">
        <v>0.05</v>
      </c>
      <c r="L5389" s="89"/>
      <c r="M5389" s="21">
        <f>K5389*12*I5348</f>
        <v>440.22000000000008</v>
      </c>
    </row>
    <row r="5390" spans="1:13" ht="15.75" x14ac:dyDescent="0.25">
      <c r="A5390" s="49" t="s">
        <v>63</v>
      </c>
      <c r="B5390" s="50"/>
      <c r="C5390" s="50"/>
      <c r="D5390" s="50"/>
      <c r="E5390" s="50"/>
      <c r="F5390" s="50"/>
      <c r="G5390" s="50"/>
      <c r="H5390" s="51"/>
      <c r="I5390" s="34"/>
      <c r="J5390" s="32"/>
      <c r="K5390" s="88">
        <v>0.06</v>
      </c>
      <c r="L5390" s="89"/>
      <c r="M5390" s="21">
        <f>K5390*12*I5348</f>
        <v>528.26400000000001</v>
      </c>
    </row>
    <row r="5391" spans="1:13" ht="15.75" x14ac:dyDescent="0.25">
      <c r="A5391" s="49" t="s">
        <v>64</v>
      </c>
      <c r="B5391" s="50"/>
      <c r="C5391" s="50"/>
      <c r="D5391" s="50"/>
      <c r="E5391" s="50"/>
      <c r="F5391" s="50"/>
      <c r="G5391" s="50"/>
      <c r="H5391" s="51"/>
      <c r="I5391" s="34"/>
      <c r="J5391" s="32"/>
      <c r="K5391" s="88">
        <v>1.1599999999999999</v>
      </c>
      <c r="L5391" s="89"/>
      <c r="M5391" s="21">
        <f>K5391*12*I5348</f>
        <v>10213.103999999999</v>
      </c>
    </row>
    <row r="5392" spans="1:13" x14ac:dyDescent="0.25">
      <c r="A5392" s="90" t="s">
        <v>65</v>
      </c>
      <c r="B5392" s="91"/>
      <c r="C5392" s="91"/>
      <c r="D5392" s="91"/>
      <c r="E5392" s="91"/>
      <c r="F5392" s="91"/>
      <c r="G5392" s="91"/>
      <c r="H5392" s="92"/>
      <c r="I5392" s="34"/>
      <c r="J5392" s="48"/>
      <c r="K5392" s="88">
        <f>K5385+K5386+K5387+K5388+K5389+K5390+K5391</f>
        <v>27.45</v>
      </c>
      <c r="L5392" s="89"/>
      <c r="M5392" s="21">
        <f>M5385+M5386+M5387+M5388+M5389+M5390+M5391</f>
        <v>241680.78</v>
      </c>
    </row>
    <row r="5393" spans="1:13" x14ac:dyDescent="0.25">
      <c r="M5393" s="5"/>
    </row>
    <row r="5394" spans="1:13" x14ac:dyDescent="0.25">
      <c r="A5394" s="119" t="s">
        <v>0</v>
      </c>
      <c r="B5394" s="119"/>
      <c r="C5394" s="119"/>
      <c r="D5394" s="119"/>
      <c r="E5394" s="119"/>
      <c r="F5394" s="119"/>
      <c r="G5394" s="119"/>
      <c r="H5394" s="119"/>
      <c r="I5394" s="119"/>
      <c r="J5394" s="119"/>
      <c r="K5394" s="119"/>
      <c r="L5394" s="119"/>
      <c r="M5394" s="5"/>
    </row>
    <row r="5395" spans="1:13" x14ac:dyDescent="0.25">
      <c r="A5395" s="120" t="s">
        <v>1</v>
      </c>
      <c r="B5395" s="120"/>
      <c r="C5395" s="120"/>
      <c r="D5395" s="120"/>
      <c r="E5395" s="120"/>
      <c r="F5395" s="120"/>
      <c r="G5395" s="120"/>
      <c r="H5395" s="120"/>
      <c r="I5395" s="120"/>
      <c r="J5395" s="120"/>
      <c r="K5395" s="120"/>
      <c r="L5395" s="120"/>
      <c r="M5395" s="120"/>
    </row>
    <row r="5396" spans="1:13" x14ac:dyDescent="0.25">
      <c r="A5396" s="121" t="s">
        <v>206</v>
      </c>
      <c r="B5396" s="121"/>
      <c r="C5396" s="121"/>
      <c r="D5396" s="121"/>
      <c r="E5396" s="121"/>
      <c r="F5396" s="121"/>
      <c r="G5396" s="121"/>
      <c r="H5396" s="121"/>
      <c r="I5396" s="121"/>
      <c r="J5396" s="121"/>
      <c r="K5396" s="121"/>
      <c r="L5396" s="121"/>
      <c r="M5396" s="121"/>
    </row>
    <row r="5397" spans="1:13" x14ac:dyDescent="0.25">
      <c r="A5397" s="6"/>
      <c r="B5397" s="7"/>
      <c r="C5397" s="7" t="s">
        <v>3</v>
      </c>
      <c r="D5397" s="7"/>
      <c r="E5397" s="7"/>
      <c r="F5397" s="7"/>
      <c r="G5397" s="7"/>
      <c r="H5397" s="8"/>
      <c r="I5397" s="7" t="s">
        <v>4</v>
      </c>
      <c r="J5397" s="8"/>
      <c r="K5397" s="9" t="s">
        <v>5</v>
      </c>
      <c r="L5397" s="10"/>
      <c r="M5397" s="11"/>
    </row>
    <row r="5398" spans="1:13" x14ac:dyDescent="0.25">
      <c r="A5398" s="12"/>
      <c r="B5398" s="2"/>
      <c r="C5398" s="2"/>
      <c r="D5398" s="2"/>
      <c r="E5398" s="2"/>
      <c r="F5398" s="2"/>
      <c r="G5398" s="2"/>
      <c r="H5398" s="13"/>
      <c r="I5398" s="2"/>
      <c r="J5398" s="13"/>
      <c r="K5398" s="14" t="s">
        <v>7</v>
      </c>
      <c r="L5398" s="15"/>
      <c r="M5398" s="16" t="s">
        <v>8</v>
      </c>
    </row>
    <row r="5399" spans="1:13" x14ac:dyDescent="0.25">
      <c r="A5399" s="17"/>
      <c r="B5399" s="18"/>
      <c r="C5399" s="18"/>
      <c r="D5399" s="18"/>
      <c r="E5399" s="18"/>
      <c r="F5399" s="18"/>
      <c r="G5399" s="18"/>
      <c r="H5399" s="19"/>
      <c r="I5399" s="122" t="s">
        <v>9</v>
      </c>
      <c r="J5399" s="123"/>
      <c r="K5399" s="18" t="s">
        <v>10</v>
      </c>
      <c r="L5399" s="19"/>
      <c r="M5399" s="20" t="s">
        <v>11</v>
      </c>
    </row>
    <row r="5400" spans="1:13" x14ac:dyDescent="0.25">
      <c r="A5400" s="90"/>
      <c r="B5400" s="91"/>
      <c r="C5400" s="91"/>
      <c r="D5400" s="91"/>
      <c r="E5400" s="91"/>
      <c r="F5400" s="91"/>
      <c r="G5400" s="91"/>
      <c r="H5400" s="92"/>
      <c r="I5400" s="124">
        <v>3747.4</v>
      </c>
      <c r="J5400" s="125"/>
      <c r="K5400" s="126">
        <f>K5406+K5410</f>
        <v>8.98</v>
      </c>
      <c r="L5400" s="127"/>
      <c r="M5400" s="21">
        <f>M5406+M5410</f>
        <v>403819.82400000002</v>
      </c>
    </row>
    <row r="5401" spans="1:13" x14ac:dyDescent="0.25">
      <c r="A5401" s="22" t="s">
        <v>13</v>
      </c>
      <c r="F5401" s="2"/>
      <c r="H5401" s="13"/>
      <c r="J5401" s="13"/>
      <c r="L5401" s="13"/>
      <c r="M5401" s="23"/>
    </row>
    <row r="5402" spans="1:13" x14ac:dyDescent="0.25">
      <c r="A5402" s="22" t="s">
        <v>14</v>
      </c>
      <c r="F5402" s="2"/>
      <c r="H5402" s="13"/>
      <c r="J5402" s="13"/>
      <c r="L5402" s="13"/>
      <c r="M5402" s="23"/>
    </row>
    <row r="5403" spans="1:13" x14ac:dyDescent="0.25">
      <c r="A5403" s="24" t="s">
        <v>15</v>
      </c>
      <c r="B5403" s="25"/>
      <c r="C5403" s="25"/>
      <c r="D5403" s="25"/>
      <c r="E5403" s="25"/>
      <c r="F5403" s="26"/>
      <c r="G5403" s="25"/>
      <c r="H5403" s="27"/>
      <c r="J5403" s="13"/>
      <c r="L5403" s="13"/>
      <c r="M5403" s="23"/>
    </row>
    <row r="5404" spans="1:13" x14ac:dyDescent="0.25">
      <c r="A5404" s="24" t="s">
        <v>16</v>
      </c>
      <c r="B5404" s="25"/>
      <c r="C5404" s="25"/>
      <c r="D5404" s="25"/>
      <c r="E5404" s="25"/>
      <c r="F5404" s="26"/>
      <c r="G5404" s="25"/>
      <c r="H5404" s="27"/>
      <c r="J5404" s="13"/>
      <c r="L5404" s="13"/>
      <c r="M5404" s="23"/>
    </row>
    <row r="5405" spans="1:13" x14ac:dyDescent="0.25">
      <c r="A5405" s="24" t="s">
        <v>68</v>
      </c>
      <c r="B5405" s="25"/>
      <c r="C5405" s="25"/>
      <c r="D5405" s="25"/>
      <c r="E5405" s="25"/>
      <c r="F5405" s="26"/>
      <c r="G5405" s="25"/>
      <c r="H5405" s="27"/>
      <c r="J5405" s="13"/>
      <c r="L5405" s="13"/>
      <c r="M5405" s="23"/>
    </row>
    <row r="5406" spans="1:13" x14ac:dyDescent="0.25">
      <c r="A5406" s="24"/>
      <c r="B5406" s="25"/>
      <c r="C5406" s="25"/>
      <c r="D5406" s="25"/>
      <c r="E5406" s="25"/>
      <c r="F5406" s="26"/>
      <c r="G5406" s="25"/>
      <c r="H5406" s="27"/>
      <c r="J5406" s="13"/>
      <c r="K5406" s="112">
        <v>4.93</v>
      </c>
      <c r="L5406" s="113"/>
      <c r="M5406" s="23">
        <f>K5406*I5400*12</f>
        <v>221696.18400000001</v>
      </c>
    </row>
    <row r="5407" spans="1:13" x14ac:dyDescent="0.25">
      <c r="A5407" s="22" t="s">
        <v>22</v>
      </c>
      <c r="B5407" s="25"/>
      <c r="C5407" s="25"/>
      <c r="D5407" s="25"/>
      <c r="E5407" s="25"/>
      <c r="F5407" s="26"/>
      <c r="G5407" s="25"/>
      <c r="H5407" s="27"/>
      <c r="J5407" s="13"/>
      <c r="L5407" s="13"/>
      <c r="M5407" s="23"/>
    </row>
    <row r="5408" spans="1:13" x14ac:dyDescent="0.25">
      <c r="A5408" s="24" t="s">
        <v>23</v>
      </c>
      <c r="B5408" s="25"/>
      <c r="C5408" s="25"/>
      <c r="D5408" s="25"/>
      <c r="E5408" s="25"/>
      <c r="F5408" s="26"/>
      <c r="G5408" s="25"/>
      <c r="H5408" s="27"/>
      <c r="J5408" s="13"/>
      <c r="L5408" s="13"/>
      <c r="M5408" s="23"/>
    </row>
    <row r="5409" spans="1:13" x14ac:dyDescent="0.25">
      <c r="A5409" s="24" t="s">
        <v>69</v>
      </c>
      <c r="B5409" s="25"/>
      <c r="C5409" s="25"/>
      <c r="D5409" s="25"/>
      <c r="E5409" s="25"/>
      <c r="F5409" s="26"/>
      <c r="G5409" s="25"/>
      <c r="H5409" s="27"/>
      <c r="J5409" s="13"/>
      <c r="L5409" s="13"/>
      <c r="M5409" s="23"/>
    </row>
    <row r="5410" spans="1:13" x14ac:dyDescent="0.25">
      <c r="A5410" s="24"/>
      <c r="B5410" s="25"/>
      <c r="C5410" s="25"/>
      <c r="D5410" s="25"/>
      <c r="E5410" s="25"/>
      <c r="F5410" s="26"/>
      <c r="G5410" s="25"/>
      <c r="H5410" s="27"/>
      <c r="I5410" s="17"/>
      <c r="J5410" s="19"/>
      <c r="K5410" s="138">
        <v>4.05</v>
      </c>
      <c r="L5410" s="139"/>
      <c r="M5410" s="21">
        <f>K5410*I5400*12</f>
        <v>182123.63999999998</v>
      </c>
    </row>
    <row r="5411" spans="1:13" x14ac:dyDescent="0.25">
      <c r="A5411" s="128" t="s">
        <v>28</v>
      </c>
      <c r="B5411" s="129"/>
      <c r="C5411" s="129"/>
      <c r="D5411" s="129"/>
      <c r="E5411" s="129"/>
      <c r="F5411" s="129"/>
      <c r="G5411" s="129"/>
      <c r="H5411" s="130"/>
      <c r="I5411" s="2" t="s">
        <v>29</v>
      </c>
      <c r="J5411" s="13"/>
      <c r="K5411" s="2"/>
      <c r="L5411" s="13"/>
      <c r="M5411" s="23"/>
    </row>
    <row r="5412" spans="1:13" x14ac:dyDescent="0.25">
      <c r="A5412" s="12"/>
      <c r="B5412" s="2"/>
      <c r="C5412" s="2"/>
      <c r="D5412" s="2"/>
      <c r="E5412" s="2"/>
      <c r="F5412" s="2"/>
      <c r="G5412" s="2"/>
      <c r="H5412" s="13"/>
      <c r="I5412" s="2" t="s">
        <v>30</v>
      </c>
      <c r="J5412" s="13"/>
      <c r="K5412" s="2"/>
      <c r="L5412" s="13"/>
      <c r="M5412" s="23"/>
    </row>
    <row r="5413" spans="1:13" x14ac:dyDescent="0.25">
      <c r="A5413" s="12"/>
      <c r="B5413" s="2"/>
      <c r="C5413" s="2"/>
      <c r="D5413" s="2"/>
      <c r="E5413" s="2"/>
      <c r="F5413" s="2"/>
      <c r="G5413" s="2"/>
      <c r="H5413" s="13"/>
      <c r="I5413" s="2" t="s">
        <v>31</v>
      </c>
      <c r="J5413" s="13"/>
      <c r="K5413" s="108">
        <v>1.1200000000000001</v>
      </c>
      <c r="L5413" s="109"/>
      <c r="M5413" s="23">
        <f>K5413*12*I5400</f>
        <v>50365.056000000004</v>
      </c>
    </row>
    <row r="5414" spans="1:13" x14ac:dyDescent="0.25">
      <c r="A5414" s="12"/>
      <c r="B5414" s="2"/>
      <c r="C5414" s="2"/>
      <c r="D5414" s="2"/>
      <c r="E5414" s="2"/>
      <c r="F5414" s="2"/>
      <c r="G5414" s="2"/>
      <c r="H5414" s="13"/>
      <c r="I5414" s="2" t="s">
        <v>32</v>
      </c>
      <c r="J5414" s="13"/>
      <c r="K5414" s="2"/>
      <c r="L5414" s="13"/>
      <c r="M5414" s="23"/>
    </row>
    <row r="5415" spans="1:13" x14ac:dyDescent="0.25">
      <c r="A5415" s="17"/>
      <c r="B5415" s="18"/>
      <c r="C5415" s="18"/>
      <c r="D5415" s="18"/>
      <c r="E5415" s="18"/>
      <c r="F5415" s="18"/>
      <c r="G5415" s="18"/>
      <c r="H5415" s="19"/>
      <c r="I5415" s="18" t="s">
        <v>33</v>
      </c>
      <c r="J5415" s="19"/>
      <c r="K5415" s="18"/>
      <c r="L5415" s="19"/>
      <c r="M5415" s="21"/>
    </row>
    <row r="5416" spans="1:13" x14ac:dyDescent="0.25">
      <c r="A5416" s="90" t="s">
        <v>34</v>
      </c>
      <c r="B5416" s="91"/>
      <c r="C5416" s="91"/>
      <c r="D5416" s="91"/>
      <c r="E5416" s="91"/>
      <c r="F5416" s="91"/>
      <c r="G5416" s="91"/>
      <c r="H5416" s="92"/>
      <c r="I5416" s="31" t="s">
        <v>46</v>
      </c>
      <c r="J5416" s="32"/>
      <c r="K5416" s="88">
        <v>0.89</v>
      </c>
      <c r="L5416" s="89"/>
      <c r="M5416" s="33">
        <f>K5416*12*I5400</f>
        <v>40022.231999999996</v>
      </c>
    </row>
    <row r="5417" spans="1:13" x14ac:dyDescent="0.25">
      <c r="A5417" s="131" t="s">
        <v>74</v>
      </c>
      <c r="B5417" s="132"/>
      <c r="C5417" s="132"/>
      <c r="D5417" s="132"/>
      <c r="E5417" s="132"/>
      <c r="F5417" s="132"/>
      <c r="G5417" s="132"/>
      <c r="H5417" s="133"/>
      <c r="I5417" s="52"/>
      <c r="J5417" s="13"/>
      <c r="K5417" s="134">
        <f>K5418+K5424</f>
        <v>1.8900000000000001</v>
      </c>
      <c r="L5417" s="135"/>
      <c r="M5417" s="53">
        <f>M5418+M5424</f>
        <v>84991.032000000007</v>
      </c>
    </row>
    <row r="5418" spans="1:13" x14ac:dyDescent="0.25">
      <c r="A5418" s="114" t="s">
        <v>75</v>
      </c>
      <c r="B5418" s="115"/>
      <c r="C5418" s="115"/>
      <c r="D5418" s="115"/>
      <c r="E5418" s="115"/>
      <c r="F5418" s="115"/>
      <c r="G5418" s="115"/>
      <c r="H5418" s="116"/>
      <c r="J5418" s="13"/>
      <c r="K5418" s="108">
        <f>K5419+K5420+K5421+K5423</f>
        <v>1.1100000000000001</v>
      </c>
      <c r="L5418" s="109"/>
      <c r="M5418" s="46">
        <f>M5419+M5420+M5421+M5423</f>
        <v>49915.368000000002</v>
      </c>
    </row>
    <row r="5419" spans="1:13" x14ac:dyDescent="0.25">
      <c r="A5419" s="12" t="s">
        <v>76</v>
      </c>
      <c r="H5419" s="13"/>
      <c r="I5419" t="s">
        <v>77</v>
      </c>
      <c r="J5419" s="13"/>
      <c r="K5419" s="112">
        <v>0.81</v>
      </c>
      <c r="L5419" s="113"/>
      <c r="M5419" s="23">
        <f>K5419*12*I5400</f>
        <v>36424.728000000003</v>
      </c>
    </row>
    <row r="5420" spans="1:13" x14ac:dyDescent="0.25">
      <c r="A5420" s="12" t="s">
        <v>78</v>
      </c>
      <c r="H5420" s="13"/>
      <c r="I5420" t="s">
        <v>79</v>
      </c>
      <c r="J5420" s="13"/>
      <c r="K5420" s="112">
        <v>0.18</v>
      </c>
      <c r="L5420" s="113"/>
      <c r="M5420" s="23">
        <f>K5420*12*I5400</f>
        <v>8094.3840000000009</v>
      </c>
    </row>
    <row r="5421" spans="1:13" x14ac:dyDescent="0.25">
      <c r="A5421" s="12" t="s">
        <v>80</v>
      </c>
      <c r="H5421" s="13"/>
      <c r="I5421" t="s">
        <v>81</v>
      </c>
      <c r="J5421" s="13"/>
      <c r="K5421" s="112">
        <v>0.08</v>
      </c>
      <c r="L5421" s="113"/>
      <c r="M5421" s="23">
        <f>K5421*12*I5400</f>
        <v>3597.5039999999999</v>
      </c>
    </row>
    <row r="5422" spans="1:13" x14ac:dyDescent="0.25">
      <c r="A5422" s="12" t="s">
        <v>82</v>
      </c>
      <c r="H5422" s="13"/>
      <c r="J5422" s="13"/>
      <c r="L5422" s="13"/>
      <c r="M5422" s="23"/>
    </row>
    <row r="5423" spans="1:13" x14ac:dyDescent="0.25">
      <c r="A5423" s="12" t="s">
        <v>83</v>
      </c>
      <c r="H5423" s="13"/>
      <c r="I5423" t="s">
        <v>84</v>
      </c>
      <c r="J5423" s="13"/>
      <c r="K5423" s="112">
        <v>0.04</v>
      </c>
      <c r="L5423" s="113"/>
      <c r="M5423" s="23">
        <f>K5423*12*I5400</f>
        <v>1798.752</v>
      </c>
    </row>
    <row r="5424" spans="1:13" x14ac:dyDescent="0.25">
      <c r="A5424" s="114" t="s">
        <v>85</v>
      </c>
      <c r="B5424" s="115"/>
      <c r="C5424" s="115"/>
      <c r="D5424" s="115"/>
      <c r="E5424" s="115"/>
      <c r="F5424" s="115"/>
      <c r="G5424" s="115"/>
      <c r="H5424" s="116"/>
      <c r="J5424" s="13"/>
      <c r="K5424" s="108">
        <f>K5425+K5426+K5427</f>
        <v>0.78</v>
      </c>
      <c r="L5424" s="109"/>
      <c r="M5424" s="46">
        <f>M5425+M5426+M5427</f>
        <v>35075.664000000004</v>
      </c>
    </row>
    <row r="5425" spans="1:13" x14ac:dyDescent="0.25">
      <c r="A5425" s="12" t="s">
        <v>86</v>
      </c>
      <c r="H5425" s="13"/>
      <c r="I5425" t="s">
        <v>81</v>
      </c>
      <c r="J5425" s="13"/>
      <c r="K5425" s="112">
        <v>0.28000000000000003</v>
      </c>
      <c r="L5425" s="113"/>
      <c r="M5425" s="23">
        <f>K5425*12*I5400</f>
        <v>12591.264000000001</v>
      </c>
    </row>
    <row r="5426" spans="1:13" x14ac:dyDescent="0.25">
      <c r="A5426" s="12" t="s">
        <v>87</v>
      </c>
      <c r="H5426" s="13"/>
      <c r="I5426" t="s">
        <v>35</v>
      </c>
      <c r="J5426" s="13"/>
      <c r="K5426" s="112">
        <v>0.46</v>
      </c>
      <c r="L5426" s="113"/>
      <c r="M5426" s="23">
        <f>K5426*12*I5400</f>
        <v>20685.648000000001</v>
      </c>
    </row>
    <row r="5427" spans="1:13" x14ac:dyDescent="0.25">
      <c r="A5427" s="12" t="s">
        <v>88</v>
      </c>
      <c r="H5427" s="13"/>
      <c r="I5427" t="s">
        <v>81</v>
      </c>
      <c r="J5427" s="13"/>
      <c r="K5427" s="112">
        <v>0.04</v>
      </c>
      <c r="L5427" s="113"/>
      <c r="M5427" s="21">
        <f>K5427*12*I5400</f>
        <v>1798.752</v>
      </c>
    </row>
    <row r="5428" spans="1:13" ht="15.75" x14ac:dyDescent="0.25">
      <c r="A5428" s="85" t="s">
        <v>36</v>
      </c>
      <c r="B5428" s="86"/>
      <c r="C5428" s="86"/>
      <c r="D5428" s="86"/>
      <c r="E5428" s="86"/>
      <c r="F5428" s="86"/>
      <c r="G5428" s="86"/>
      <c r="H5428" s="87"/>
      <c r="I5428" s="34"/>
      <c r="J5428" s="32"/>
      <c r="K5428" s="88">
        <f>K5429+K5430+K5432+K5434+K5435</f>
        <v>2.13</v>
      </c>
      <c r="L5428" s="89"/>
      <c r="M5428" s="35">
        <f>M5429+M5430+M5432+M5434+M5435</f>
        <v>95783.544000000009</v>
      </c>
    </row>
    <row r="5429" spans="1:13" x14ac:dyDescent="0.25">
      <c r="A5429" s="36" t="s">
        <v>89</v>
      </c>
      <c r="B5429" s="37"/>
      <c r="C5429" s="38"/>
      <c r="D5429" s="38"/>
      <c r="E5429" s="38"/>
      <c r="F5429" s="38"/>
      <c r="G5429" s="38"/>
      <c r="H5429" s="13"/>
      <c r="I5429" s="95" t="s">
        <v>38</v>
      </c>
      <c r="J5429" s="96"/>
      <c r="K5429" s="117">
        <v>0.56999999999999995</v>
      </c>
      <c r="L5429" s="118"/>
      <c r="M5429" s="23">
        <f>K5429*12*I5400</f>
        <v>25632.216</v>
      </c>
    </row>
    <row r="5430" spans="1:13" x14ac:dyDescent="0.25">
      <c r="A5430" s="36" t="s">
        <v>39</v>
      </c>
      <c r="B5430" s="37"/>
      <c r="C5430" s="38"/>
      <c r="D5430" s="38"/>
      <c r="E5430" s="38"/>
      <c r="F5430" s="38"/>
      <c r="G5430" s="38"/>
      <c r="H5430" s="13"/>
      <c r="I5430" s="95" t="s">
        <v>90</v>
      </c>
      <c r="J5430" s="96"/>
      <c r="K5430" s="97">
        <v>1.35</v>
      </c>
      <c r="L5430" s="98"/>
      <c r="M5430" s="23">
        <f>K5430*12*I5400</f>
        <v>60707.880000000012</v>
      </c>
    </row>
    <row r="5431" spans="1:13" x14ac:dyDescent="0.25">
      <c r="A5431" s="36" t="s">
        <v>41</v>
      </c>
      <c r="B5431" s="37"/>
      <c r="C5431" s="38"/>
      <c r="D5431" s="38"/>
      <c r="E5431" s="38"/>
      <c r="F5431" s="38"/>
      <c r="G5431" s="38"/>
      <c r="H5431" s="13"/>
      <c r="I5431" s="39"/>
      <c r="J5431" s="15"/>
      <c r="K5431" s="40"/>
      <c r="L5431" s="41"/>
      <c r="M5431" s="23"/>
    </row>
    <row r="5432" spans="1:13" x14ac:dyDescent="0.25">
      <c r="A5432" s="36" t="s">
        <v>42</v>
      </c>
      <c r="B5432" s="37"/>
      <c r="C5432" s="38"/>
      <c r="D5432" s="38"/>
      <c r="E5432" s="38"/>
      <c r="F5432" s="38"/>
      <c r="G5432" s="38"/>
      <c r="H5432" s="13"/>
      <c r="I5432" s="95" t="s">
        <v>43</v>
      </c>
      <c r="J5432" s="96"/>
      <c r="K5432" s="97">
        <v>0.09</v>
      </c>
      <c r="L5432" s="98"/>
      <c r="M5432" s="23">
        <f>K5432*12*I5400</f>
        <v>4047.1920000000005</v>
      </c>
    </row>
    <row r="5433" spans="1:13" x14ac:dyDescent="0.25">
      <c r="A5433" s="36" t="s">
        <v>44</v>
      </c>
      <c r="B5433" s="37"/>
      <c r="C5433" s="38"/>
      <c r="D5433" s="38"/>
      <c r="E5433" s="38"/>
      <c r="F5433" s="38"/>
      <c r="G5433" s="38"/>
      <c r="H5433" s="13"/>
      <c r="I5433" s="39"/>
      <c r="J5433" s="15"/>
      <c r="K5433" s="40"/>
      <c r="L5433" s="41"/>
      <c r="M5433" s="23"/>
    </row>
    <row r="5434" spans="1:13" x14ac:dyDescent="0.25">
      <c r="A5434" s="36" t="s">
        <v>45</v>
      </c>
      <c r="B5434" s="37"/>
      <c r="C5434" s="38"/>
      <c r="D5434" s="38"/>
      <c r="E5434" s="38"/>
      <c r="F5434" s="38"/>
      <c r="G5434" s="38"/>
      <c r="H5434" s="13"/>
      <c r="I5434" s="95" t="s">
        <v>43</v>
      </c>
      <c r="J5434" s="96"/>
      <c r="K5434" s="97">
        <v>0.06</v>
      </c>
      <c r="L5434" s="98"/>
      <c r="M5434" s="23">
        <f>K5434*12*I5400</f>
        <v>2698.1280000000002</v>
      </c>
    </row>
    <row r="5435" spans="1:13" x14ac:dyDescent="0.25">
      <c r="A5435" s="42" t="s">
        <v>112</v>
      </c>
      <c r="B5435" s="37"/>
      <c r="C5435" s="38"/>
      <c r="D5435" s="38"/>
      <c r="E5435" s="38"/>
      <c r="F5435" s="38"/>
      <c r="G5435" s="38"/>
      <c r="H5435" s="13"/>
      <c r="I5435" s="95" t="s">
        <v>46</v>
      </c>
      <c r="J5435" s="96"/>
      <c r="K5435" s="99">
        <v>0.06</v>
      </c>
      <c r="L5435" s="100"/>
      <c r="M5435" s="21">
        <f>K5435*12*I5400</f>
        <v>2698.1280000000002</v>
      </c>
    </row>
    <row r="5436" spans="1:13" ht="15.75" x14ac:dyDescent="0.25">
      <c r="A5436" s="85" t="s">
        <v>48</v>
      </c>
      <c r="B5436" s="86"/>
      <c r="C5436" s="86"/>
      <c r="D5436" s="86"/>
      <c r="E5436" s="86"/>
      <c r="F5436" s="86"/>
      <c r="G5436" s="86"/>
      <c r="H5436" s="87"/>
      <c r="I5436" s="34" t="s">
        <v>49</v>
      </c>
      <c r="J5436" s="32"/>
      <c r="K5436" s="101">
        <v>0.16</v>
      </c>
      <c r="L5436" s="102"/>
      <c r="M5436" s="35">
        <f>K5436*12*I5400</f>
        <v>7195.0079999999998</v>
      </c>
    </row>
    <row r="5437" spans="1:13" ht="16.5" thickBot="1" x14ac:dyDescent="0.3">
      <c r="A5437" s="103" t="s">
        <v>50</v>
      </c>
      <c r="B5437" s="104"/>
      <c r="C5437" s="104"/>
      <c r="D5437" s="104"/>
      <c r="E5437" s="104"/>
      <c r="F5437" s="104"/>
      <c r="G5437" s="104"/>
      <c r="H5437" s="105"/>
      <c r="I5437" s="7"/>
      <c r="J5437" s="8"/>
      <c r="K5437" s="146">
        <v>4.16</v>
      </c>
      <c r="L5437" s="148"/>
      <c r="M5437" s="61">
        <f>K5437*12*I5400</f>
        <v>187070.20800000001</v>
      </c>
    </row>
    <row r="5438" spans="1:13" ht="15.75" thickBot="1" x14ac:dyDescent="0.3">
      <c r="A5438" s="152" t="s">
        <v>59</v>
      </c>
      <c r="B5438" s="153"/>
      <c r="C5438" s="153"/>
      <c r="D5438" s="153"/>
      <c r="E5438" s="153"/>
      <c r="F5438" s="153"/>
      <c r="G5438" s="153"/>
      <c r="H5438" s="154"/>
      <c r="I5438" s="57"/>
      <c r="J5438" s="58"/>
      <c r="K5438" s="155">
        <f>K5406+K5410+K5413+K5416+K5417+K5436+K5428+K5437</f>
        <v>19.330000000000002</v>
      </c>
      <c r="L5438" s="156"/>
      <c r="M5438" s="59">
        <f>M5400+M5413+M5416+M5417+M5428+M5436+M5437</f>
        <v>869246.9040000001</v>
      </c>
    </row>
    <row r="5439" spans="1:13" ht="15.75" x14ac:dyDescent="0.25">
      <c r="A5439" s="140" t="s">
        <v>61</v>
      </c>
      <c r="B5439" s="141"/>
      <c r="C5439" s="141"/>
      <c r="D5439" s="141"/>
      <c r="E5439" s="141"/>
      <c r="F5439" s="141"/>
      <c r="G5439" s="141"/>
      <c r="H5439" s="142"/>
      <c r="I5439" s="18"/>
      <c r="J5439" s="19"/>
      <c r="K5439" s="143">
        <v>3.45</v>
      </c>
      <c r="L5439" s="144"/>
      <c r="M5439" s="21">
        <f>K5439*12*I5400</f>
        <v>155142.36000000002</v>
      </c>
    </row>
    <row r="5440" spans="1:13" ht="15.75" x14ac:dyDescent="0.25">
      <c r="A5440" s="85" t="s">
        <v>62</v>
      </c>
      <c r="B5440" s="86"/>
      <c r="C5440" s="86"/>
      <c r="D5440" s="86"/>
      <c r="E5440" s="86"/>
      <c r="F5440" s="86"/>
      <c r="G5440" s="86"/>
      <c r="H5440" s="87"/>
      <c r="I5440" s="34"/>
      <c r="J5440" s="32"/>
      <c r="K5440" s="88">
        <v>0.81</v>
      </c>
      <c r="L5440" s="89"/>
      <c r="M5440" s="21">
        <f>K5440*12*I5400</f>
        <v>36424.728000000003</v>
      </c>
    </row>
    <row r="5441" spans="1:13" x14ac:dyDescent="0.25">
      <c r="A5441" s="90" t="s">
        <v>92</v>
      </c>
      <c r="B5441" s="91"/>
      <c r="C5441" s="91"/>
      <c r="D5441" s="91"/>
      <c r="E5441" s="91"/>
      <c r="F5441" s="91"/>
      <c r="G5441" s="91"/>
      <c r="H5441" s="92"/>
      <c r="I5441" s="34"/>
      <c r="J5441" s="32"/>
      <c r="K5441" s="93">
        <v>1.32</v>
      </c>
      <c r="L5441" s="94"/>
      <c r="M5441" s="21">
        <f>K5441*12*I5400</f>
        <v>59358.815999999999</v>
      </c>
    </row>
    <row r="5442" spans="1:13" x14ac:dyDescent="0.25">
      <c r="A5442" s="54" t="s">
        <v>109</v>
      </c>
      <c r="B5442" s="55"/>
      <c r="C5442" s="55"/>
      <c r="D5442" s="55"/>
      <c r="E5442" s="55"/>
      <c r="F5442" s="55"/>
      <c r="G5442" s="55"/>
      <c r="H5442" s="56"/>
      <c r="I5442" s="34"/>
      <c r="J5442" s="32"/>
      <c r="K5442" s="88">
        <v>0</v>
      </c>
      <c r="L5442" s="89"/>
      <c r="M5442" s="21">
        <f>K5442*I5400*12</f>
        <v>0</v>
      </c>
    </row>
    <row r="5443" spans="1:13" ht="15.75" x14ac:dyDescent="0.25">
      <c r="A5443" s="49" t="s">
        <v>107</v>
      </c>
      <c r="B5443" s="50"/>
      <c r="C5443" s="50"/>
      <c r="D5443" s="50"/>
      <c r="E5443" s="50"/>
      <c r="F5443" s="50"/>
      <c r="G5443" s="50"/>
      <c r="H5443" s="51"/>
      <c r="I5443" s="34"/>
      <c r="J5443" s="32"/>
      <c r="K5443" s="88">
        <v>7.0000000000000007E-2</v>
      </c>
      <c r="L5443" s="89"/>
      <c r="M5443" s="21">
        <f>K5443*12*I5400</f>
        <v>3147.8160000000003</v>
      </c>
    </row>
    <row r="5444" spans="1:13" ht="15.75" x14ac:dyDescent="0.25">
      <c r="A5444" s="49" t="s">
        <v>63</v>
      </c>
      <c r="B5444" s="50"/>
      <c r="C5444" s="50"/>
      <c r="D5444" s="50"/>
      <c r="E5444" s="50"/>
      <c r="F5444" s="50"/>
      <c r="G5444" s="50"/>
      <c r="H5444" s="51"/>
      <c r="I5444" s="34"/>
      <c r="J5444" s="32"/>
      <c r="K5444" s="88">
        <v>0.09</v>
      </c>
      <c r="L5444" s="89"/>
      <c r="M5444" s="21">
        <f>K5444*12*I5400</f>
        <v>4047.1920000000005</v>
      </c>
    </row>
    <row r="5445" spans="1:13" ht="16.5" thickBot="1" x14ac:dyDescent="0.3">
      <c r="A5445" s="62" t="s">
        <v>64</v>
      </c>
      <c r="B5445" s="63"/>
      <c r="C5445" s="63"/>
      <c r="D5445" s="63"/>
      <c r="E5445" s="63"/>
      <c r="F5445" s="63"/>
      <c r="G5445" s="63"/>
      <c r="H5445" s="64"/>
      <c r="I5445" s="7"/>
      <c r="J5445" s="8"/>
      <c r="K5445" s="167">
        <v>0.66</v>
      </c>
      <c r="L5445" s="168"/>
      <c r="M5445" s="23">
        <f>K5445*12*I5400</f>
        <v>29679.407999999999</v>
      </c>
    </row>
    <row r="5446" spans="1:13" ht="15.75" thickBot="1" x14ac:dyDescent="0.3">
      <c r="A5446" s="152" t="s">
        <v>65</v>
      </c>
      <c r="B5446" s="153"/>
      <c r="C5446" s="153"/>
      <c r="D5446" s="153"/>
      <c r="E5446" s="153"/>
      <c r="F5446" s="153"/>
      <c r="G5446" s="153"/>
      <c r="H5446" s="154"/>
      <c r="I5446" s="57"/>
      <c r="J5446" s="58"/>
      <c r="K5446" s="155">
        <f>K5438+K5439+K5440+K5441+K5442+K5443+K5444+K5445</f>
        <v>25.73</v>
      </c>
      <c r="L5446" s="156"/>
      <c r="M5446" s="59">
        <f>M5438+M5439+M5440+M5441+M5442+M5443+M5444+M5445</f>
        <v>1157047.2240000004</v>
      </c>
    </row>
    <row r="5447" spans="1:13" x14ac:dyDescent="0.25">
      <c r="M5447" s="5"/>
    </row>
    <row r="5448" spans="1:13" x14ac:dyDescent="0.25">
      <c r="A5448" s="119" t="s">
        <v>0</v>
      </c>
      <c r="B5448" s="119"/>
      <c r="C5448" s="119"/>
      <c r="D5448" s="119"/>
      <c r="E5448" s="119"/>
      <c r="F5448" s="119"/>
      <c r="G5448" s="119"/>
      <c r="H5448" s="119"/>
      <c r="I5448" s="119"/>
      <c r="J5448" s="119"/>
      <c r="K5448" s="119"/>
      <c r="L5448" s="119"/>
      <c r="M5448" s="5"/>
    </row>
    <row r="5449" spans="1:13" x14ac:dyDescent="0.25">
      <c r="A5449" s="120" t="s">
        <v>1</v>
      </c>
      <c r="B5449" s="120"/>
      <c r="C5449" s="120"/>
      <c r="D5449" s="120"/>
      <c r="E5449" s="120"/>
      <c r="F5449" s="120"/>
      <c r="G5449" s="120"/>
      <c r="H5449" s="120"/>
      <c r="I5449" s="120"/>
      <c r="J5449" s="120"/>
      <c r="K5449" s="120"/>
      <c r="L5449" s="120"/>
      <c r="M5449" s="120"/>
    </row>
    <row r="5450" spans="1:13" x14ac:dyDescent="0.25">
      <c r="A5450" s="121" t="s">
        <v>207</v>
      </c>
      <c r="B5450" s="121"/>
      <c r="C5450" s="121"/>
      <c r="D5450" s="121"/>
      <c r="E5450" s="121"/>
      <c r="F5450" s="121"/>
      <c r="G5450" s="121"/>
      <c r="H5450" s="121"/>
      <c r="I5450" s="121"/>
      <c r="J5450" s="121"/>
      <c r="K5450" s="121"/>
      <c r="L5450" s="121"/>
      <c r="M5450" s="121"/>
    </row>
    <row r="5451" spans="1:13" x14ac:dyDescent="0.25">
      <c r="A5451" s="6"/>
      <c r="B5451" s="7"/>
      <c r="C5451" s="7" t="s">
        <v>3</v>
      </c>
      <c r="D5451" s="7"/>
      <c r="E5451" s="7"/>
      <c r="F5451" s="7"/>
      <c r="G5451" s="7"/>
      <c r="H5451" s="8"/>
      <c r="I5451" s="7" t="s">
        <v>4</v>
      </c>
      <c r="J5451" s="8"/>
      <c r="K5451" s="9" t="s">
        <v>5</v>
      </c>
      <c r="L5451" s="10"/>
      <c r="M5451" s="11"/>
    </row>
    <row r="5452" spans="1:13" x14ac:dyDescent="0.25">
      <c r="A5452" s="12"/>
      <c r="B5452" s="2"/>
      <c r="C5452" s="2"/>
      <c r="D5452" s="2"/>
      <c r="E5452" s="2"/>
      <c r="F5452" s="2"/>
      <c r="G5452" s="2"/>
      <c r="H5452" s="13"/>
      <c r="I5452" s="2"/>
      <c r="J5452" s="13"/>
      <c r="K5452" s="14" t="s">
        <v>7</v>
      </c>
      <c r="L5452" s="15"/>
      <c r="M5452" s="16" t="s">
        <v>8</v>
      </c>
    </row>
    <row r="5453" spans="1:13" x14ac:dyDescent="0.25">
      <c r="A5453" s="17"/>
      <c r="B5453" s="18"/>
      <c r="C5453" s="18"/>
      <c r="D5453" s="18"/>
      <c r="E5453" s="18"/>
      <c r="F5453" s="18"/>
      <c r="G5453" s="18"/>
      <c r="H5453" s="19"/>
      <c r="I5453" s="122" t="s">
        <v>9</v>
      </c>
      <c r="J5453" s="123"/>
      <c r="K5453" s="18" t="s">
        <v>10</v>
      </c>
      <c r="L5453" s="19"/>
      <c r="M5453" s="20" t="s">
        <v>11</v>
      </c>
    </row>
    <row r="5454" spans="1:13" x14ac:dyDescent="0.25">
      <c r="A5454" s="90"/>
      <c r="B5454" s="91"/>
      <c r="C5454" s="91"/>
      <c r="D5454" s="91"/>
      <c r="E5454" s="91"/>
      <c r="F5454" s="91"/>
      <c r="G5454" s="91"/>
      <c r="H5454" s="92"/>
      <c r="I5454" s="124">
        <v>229.3</v>
      </c>
      <c r="J5454" s="125"/>
      <c r="K5454" s="126">
        <f>K5460+K5464</f>
        <v>8.98</v>
      </c>
      <c r="L5454" s="127"/>
      <c r="M5454" s="21">
        <f>M5460+M5464</f>
        <v>24709.368000000002</v>
      </c>
    </row>
    <row r="5455" spans="1:13" x14ac:dyDescent="0.25">
      <c r="A5455" s="22" t="s">
        <v>13</v>
      </c>
      <c r="F5455" s="2"/>
      <c r="H5455" s="13"/>
      <c r="J5455" s="13"/>
      <c r="L5455" s="13"/>
      <c r="M5455" s="23"/>
    </row>
    <row r="5456" spans="1:13" x14ac:dyDescent="0.25">
      <c r="A5456" s="22" t="s">
        <v>14</v>
      </c>
      <c r="F5456" s="2"/>
      <c r="H5456" s="13"/>
      <c r="J5456" s="13"/>
      <c r="L5456" s="13"/>
      <c r="M5456" s="23"/>
    </row>
    <row r="5457" spans="1:13" x14ac:dyDescent="0.25">
      <c r="A5457" s="24" t="s">
        <v>15</v>
      </c>
      <c r="B5457" s="25"/>
      <c r="C5457" s="25"/>
      <c r="D5457" s="25"/>
      <c r="E5457" s="25"/>
      <c r="F5457" s="26"/>
      <c r="G5457" s="25"/>
      <c r="H5457" s="27"/>
      <c r="J5457" s="13"/>
      <c r="L5457" s="13"/>
      <c r="M5457" s="23"/>
    </row>
    <row r="5458" spans="1:13" x14ac:dyDescent="0.25">
      <c r="A5458" s="24" t="s">
        <v>16</v>
      </c>
      <c r="B5458" s="25"/>
      <c r="C5458" s="25"/>
      <c r="D5458" s="25"/>
      <c r="E5458" s="25"/>
      <c r="F5458" s="26"/>
      <c r="G5458" s="25"/>
      <c r="H5458" s="27"/>
      <c r="J5458" s="13"/>
      <c r="L5458" s="13"/>
      <c r="M5458" s="23"/>
    </row>
    <row r="5459" spans="1:13" x14ac:dyDescent="0.25">
      <c r="A5459" s="24" t="s">
        <v>68</v>
      </c>
      <c r="B5459" s="25"/>
      <c r="C5459" s="25"/>
      <c r="D5459" s="25"/>
      <c r="E5459" s="25"/>
      <c r="F5459" s="26"/>
      <c r="G5459" s="25"/>
      <c r="H5459" s="27"/>
      <c r="J5459" s="13"/>
      <c r="L5459" s="13"/>
      <c r="M5459" s="23"/>
    </row>
    <row r="5460" spans="1:13" x14ac:dyDescent="0.25">
      <c r="A5460" s="24"/>
      <c r="B5460" s="25"/>
      <c r="C5460" s="25"/>
      <c r="D5460" s="25"/>
      <c r="E5460" s="25"/>
      <c r="F5460" s="26"/>
      <c r="G5460" s="25"/>
      <c r="H5460" s="27"/>
      <c r="J5460" s="13"/>
      <c r="K5460" s="112">
        <v>4.93</v>
      </c>
      <c r="L5460" s="113"/>
      <c r="M5460" s="23">
        <f>K5460*I5454*12</f>
        <v>13565.388000000001</v>
      </c>
    </row>
    <row r="5461" spans="1:13" x14ac:dyDescent="0.25">
      <c r="A5461" s="22" t="s">
        <v>22</v>
      </c>
      <c r="B5461" s="25"/>
      <c r="C5461" s="25"/>
      <c r="D5461" s="25"/>
      <c r="E5461" s="25"/>
      <c r="F5461" s="26"/>
      <c r="G5461" s="25"/>
      <c r="H5461" s="27"/>
      <c r="J5461" s="13"/>
      <c r="L5461" s="13"/>
      <c r="M5461" s="23"/>
    </row>
    <row r="5462" spans="1:13" x14ac:dyDescent="0.25">
      <c r="A5462" s="24" t="s">
        <v>23</v>
      </c>
      <c r="B5462" s="25"/>
      <c r="C5462" s="25"/>
      <c r="D5462" s="25"/>
      <c r="E5462" s="25"/>
      <c r="F5462" s="26"/>
      <c r="G5462" s="25"/>
      <c r="H5462" s="27"/>
      <c r="J5462" s="13"/>
      <c r="L5462" s="13"/>
      <c r="M5462" s="23"/>
    </row>
    <row r="5463" spans="1:13" x14ac:dyDescent="0.25">
      <c r="A5463" s="24" t="s">
        <v>69</v>
      </c>
      <c r="B5463" s="25"/>
      <c r="C5463" s="25"/>
      <c r="D5463" s="25"/>
      <c r="E5463" s="25"/>
      <c r="F5463" s="26"/>
      <c r="G5463" s="25"/>
      <c r="H5463" s="27"/>
      <c r="J5463" s="13"/>
      <c r="L5463" s="13"/>
      <c r="M5463" s="23"/>
    </row>
    <row r="5464" spans="1:13" x14ac:dyDescent="0.25">
      <c r="A5464" s="24"/>
      <c r="B5464" s="25"/>
      <c r="C5464" s="25"/>
      <c r="D5464" s="25"/>
      <c r="E5464" s="25"/>
      <c r="F5464" s="26"/>
      <c r="G5464" s="25"/>
      <c r="H5464" s="27"/>
      <c r="I5464" s="17"/>
      <c r="J5464" s="19"/>
      <c r="K5464" s="138">
        <v>4.05</v>
      </c>
      <c r="L5464" s="139"/>
      <c r="M5464" s="21">
        <f>K5464*I5454*12</f>
        <v>11143.98</v>
      </c>
    </row>
    <row r="5465" spans="1:13" x14ac:dyDescent="0.25">
      <c r="A5465" s="128" t="s">
        <v>28</v>
      </c>
      <c r="B5465" s="129"/>
      <c r="C5465" s="129"/>
      <c r="D5465" s="129"/>
      <c r="E5465" s="129"/>
      <c r="F5465" s="129"/>
      <c r="G5465" s="129"/>
      <c r="H5465" s="130"/>
      <c r="I5465" s="2" t="s">
        <v>29</v>
      </c>
      <c r="J5465" s="13"/>
      <c r="K5465" s="2"/>
      <c r="L5465" s="13"/>
      <c r="M5465" s="23"/>
    </row>
    <row r="5466" spans="1:13" x14ac:dyDescent="0.25">
      <c r="A5466" s="12"/>
      <c r="B5466" s="2"/>
      <c r="C5466" s="2"/>
      <c r="D5466" s="2"/>
      <c r="E5466" s="2"/>
      <c r="F5466" s="2"/>
      <c r="G5466" s="2"/>
      <c r="H5466" s="13"/>
      <c r="I5466" s="2" t="s">
        <v>30</v>
      </c>
      <c r="J5466" s="13"/>
      <c r="K5466" s="2"/>
      <c r="L5466" s="13"/>
      <c r="M5466" s="23"/>
    </row>
    <row r="5467" spans="1:13" x14ac:dyDescent="0.25">
      <c r="A5467" s="12"/>
      <c r="B5467" s="2"/>
      <c r="C5467" s="2"/>
      <c r="D5467" s="2"/>
      <c r="E5467" s="2"/>
      <c r="F5467" s="2"/>
      <c r="G5467" s="2"/>
      <c r="H5467" s="13"/>
      <c r="I5467" s="2" t="s">
        <v>31</v>
      </c>
      <c r="J5467" s="13"/>
      <c r="K5467" s="108">
        <v>1.1200000000000001</v>
      </c>
      <c r="L5467" s="109"/>
      <c r="M5467" s="23">
        <f>K5467*12*I5454</f>
        <v>3081.7920000000004</v>
      </c>
    </row>
    <row r="5468" spans="1:13" x14ac:dyDescent="0.25">
      <c r="A5468" s="12"/>
      <c r="B5468" s="2"/>
      <c r="C5468" s="2"/>
      <c r="D5468" s="2"/>
      <c r="E5468" s="2"/>
      <c r="F5468" s="2"/>
      <c r="G5468" s="2"/>
      <c r="H5468" s="13"/>
      <c r="I5468" s="2" t="s">
        <v>32</v>
      </c>
      <c r="J5468" s="13"/>
      <c r="K5468" s="2"/>
      <c r="L5468" s="13"/>
      <c r="M5468" s="23"/>
    </row>
    <row r="5469" spans="1:13" x14ac:dyDescent="0.25">
      <c r="A5469" s="17"/>
      <c r="B5469" s="18"/>
      <c r="C5469" s="18"/>
      <c r="D5469" s="18"/>
      <c r="E5469" s="18"/>
      <c r="F5469" s="18"/>
      <c r="G5469" s="18"/>
      <c r="H5469" s="19"/>
      <c r="I5469" s="18" t="s">
        <v>33</v>
      </c>
      <c r="J5469" s="19"/>
      <c r="K5469" s="18"/>
      <c r="L5469" s="19"/>
      <c r="M5469" s="21"/>
    </row>
    <row r="5470" spans="1:13" ht="16.5" thickBot="1" x14ac:dyDescent="0.3">
      <c r="A5470" s="179" t="s">
        <v>50</v>
      </c>
      <c r="B5470" s="179"/>
      <c r="C5470" s="179"/>
      <c r="D5470" s="179"/>
      <c r="E5470" s="179"/>
      <c r="F5470" s="179"/>
      <c r="G5470" s="179"/>
      <c r="H5470" s="179"/>
      <c r="I5470" s="180"/>
      <c r="J5470" s="181"/>
      <c r="K5470" s="182">
        <v>3.32</v>
      </c>
      <c r="L5470" s="182"/>
      <c r="M5470" s="61">
        <f>K5470*12*I5454</f>
        <v>9135.3119999999999</v>
      </c>
    </row>
    <row r="5471" spans="1:13" ht="15.75" thickBot="1" x14ac:dyDescent="0.3">
      <c r="A5471" s="152" t="s">
        <v>59</v>
      </c>
      <c r="B5471" s="153"/>
      <c r="C5471" s="153"/>
      <c r="D5471" s="153"/>
      <c r="E5471" s="153"/>
      <c r="F5471" s="153"/>
      <c r="G5471" s="153"/>
      <c r="H5471" s="154"/>
      <c r="I5471" s="57"/>
      <c r="J5471" s="58"/>
      <c r="K5471" s="155">
        <f>K5460+K5464+K5467+K5470</f>
        <v>13.420000000000002</v>
      </c>
      <c r="L5471" s="156"/>
      <c r="M5471" s="59">
        <f>M5454+M5467+M5470</f>
        <v>36926.472000000002</v>
      </c>
    </row>
    <row r="5472" spans="1:13" ht="15.75" x14ac:dyDescent="0.25">
      <c r="A5472" s="140" t="s">
        <v>61</v>
      </c>
      <c r="B5472" s="141"/>
      <c r="C5472" s="141"/>
      <c r="D5472" s="141"/>
      <c r="E5472" s="141"/>
      <c r="F5472" s="141"/>
      <c r="G5472" s="141"/>
      <c r="H5472" s="142"/>
      <c r="I5472" s="18"/>
      <c r="J5472" s="19"/>
      <c r="K5472" s="143">
        <v>3.45</v>
      </c>
      <c r="L5472" s="144"/>
      <c r="M5472" s="21">
        <f>K5472*12*I5454</f>
        <v>9493.0200000000023</v>
      </c>
    </row>
    <row r="5473" spans="1:13" ht="16.5" thickBot="1" x14ac:dyDescent="0.3">
      <c r="A5473" s="103" t="s">
        <v>62</v>
      </c>
      <c r="B5473" s="104"/>
      <c r="C5473" s="104"/>
      <c r="D5473" s="104"/>
      <c r="E5473" s="104"/>
      <c r="F5473" s="104"/>
      <c r="G5473" s="104"/>
      <c r="H5473" s="105"/>
      <c r="I5473" s="7"/>
      <c r="J5473" s="8"/>
      <c r="K5473" s="167">
        <v>0.81</v>
      </c>
      <c r="L5473" s="168"/>
      <c r="M5473" s="23">
        <f>K5473*12*I5454</f>
        <v>2228.7960000000003</v>
      </c>
    </row>
    <row r="5474" spans="1:13" ht="15.75" thickBot="1" x14ac:dyDescent="0.3">
      <c r="A5474" s="152" t="s">
        <v>208</v>
      </c>
      <c r="B5474" s="153"/>
      <c r="C5474" s="153"/>
      <c r="D5474" s="153"/>
      <c r="E5474" s="153"/>
      <c r="F5474" s="153"/>
      <c r="G5474" s="153"/>
      <c r="H5474" s="154"/>
      <c r="I5474" s="57"/>
      <c r="J5474" s="58"/>
      <c r="K5474" s="155">
        <f>K5471+K5472+K5473</f>
        <v>17.68</v>
      </c>
      <c r="L5474" s="156"/>
      <c r="M5474" s="59">
        <f>M5471+M5472+M5473</f>
        <v>48648.288000000008</v>
      </c>
    </row>
    <row r="5475" spans="1:13" x14ac:dyDescent="0.25">
      <c r="M5475" s="5"/>
    </row>
    <row r="5476" spans="1:13" x14ac:dyDescent="0.25">
      <c r="A5476" s="119" t="s">
        <v>0</v>
      </c>
      <c r="B5476" s="119"/>
      <c r="C5476" s="119"/>
      <c r="D5476" s="119"/>
      <c r="E5476" s="119"/>
      <c r="F5476" s="119"/>
      <c r="G5476" s="119"/>
      <c r="H5476" s="119"/>
      <c r="I5476" s="119"/>
      <c r="J5476" s="119"/>
      <c r="K5476" s="119"/>
      <c r="L5476" s="119"/>
      <c r="M5476" s="5"/>
    </row>
    <row r="5477" spans="1:13" x14ac:dyDescent="0.25">
      <c r="A5477" s="120" t="s">
        <v>1</v>
      </c>
      <c r="B5477" s="120"/>
      <c r="C5477" s="120"/>
      <c r="D5477" s="120"/>
      <c r="E5477" s="120"/>
      <c r="F5477" s="120"/>
      <c r="G5477" s="120"/>
      <c r="H5477" s="120"/>
      <c r="I5477" s="120"/>
      <c r="J5477" s="120"/>
      <c r="K5477" s="120"/>
      <c r="L5477" s="120"/>
      <c r="M5477" s="120"/>
    </row>
    <row r="5478" spans="1:13" x14ac:dyDescent="0.25">
      <c r="A5478" s="121" t="s">
        <v>209</v>
      </c>
      <c r="B5478" s="121"/>
      <c r="C5478" s="121"/>
      <c r="D5478" s="121"/>
      <c r="E5478" s="121"/>
      <c r="F5478" s="121"/>
      <c r="G5478" s="121"/>
      <c r="H5478" s="121"/>
      <c r="I5478" s="121"/>
      <c r="J5478" s="121"/>
      <c r="K5478" s="121"/>
      <c r="L5478" s="121"/>
      <c r="M5478" s="121"/>
    </row>
    <row r="5479" spans="1:13" x14ac:dyDescent="0.25">
      <c r="A5479" s="6"/>
      <c r="B5479" s="7"/>
      <c r="C5479" s="7" t="s">
        <v>3</v>
      </c>
      <c r="D5479" s="7"/>
      <c r="E5479" s="7"/>
      <c r="F5479" s="7"/>
      <c r="G5479" s="7"/>
      <c r="H5479" s="8"/>
      <c r="I5479" s="7" t="s">
        <v>4</v>
      </c>
      <c r="J5479" s="8"/>
      <c r="K5479" s="9" t="s">
        <v>5</v>
      </c>
      <c r="L5479" s="10"/>
      <c r="M5479" s="11"/>
    </row>
    <row r="5480" spans="1:13" x14ac:dyDescent="0.25">
      <c r="A5480" s="12"/>
      <c r="B5480" s="2"/>
      <c r="C5480" s="2"/>
      <c r="D5480" s="2"/>
      <c r="E5480" s="2"/>
      <c r="F5480" s="2"/>
      <c r="G5480" s="2"/>
      <c r="H5480" s="13"/>
      <c r="I5480" s="2"/>
      <c r="J5480" s="13"/>
      <c r="K5480" s="14" t="s">
        <v>7</v>
      </c>
      <c r="L5480" s="15"/>
      <c r="M5480" s="16" t="s">
        <v>8</v>
      </c>
    </row>
    <row r="5481" spans="1:13" x14ac:dyDescent="0.25">
      <c r="A5481" s="17"/>
      <c r="B5481" s="18"/>
      <c r="C5481" s="18"/>
      <c r="D5481" s="18"/>
      <c r="E5481" s="18"/>
      <c r="F5481" s="18"/>
      <c r="G5481" s="18"/>
      <c r="H5481" s="19"/>
      <c r="I5481" s="122" t="s">
        <v>9</v>
      </c>
      <c r="J5481" s="123"/>
      <c r="K5481" s="18" t="s">
        <v>10</v>
      </c>
      <c r="L5481" s="19"/>
      <c r="M5481" s="20" t="s">
        <v>11</v>
      </c>
    </row>
    <row r="5482" spans="1:13" x14ac:dyDescent="0.25">
      <c r="A5482" s="90"/>
      <c r="B5482" s="91"/>
      <c r="C5482" s="91"/>
      <c r="D5482" s="91"/>
      <c r="E5482" s="91"/>
      <c r="F5482" s="91"/>
      <c r="G5482" s="91"/>
      <c r="H5482" s="92"/>
      <c r="I5482" s="124">
        <v>1233.3</v>
      </c>
      <c r="J5482" s="125"/>
      <c r="K5482" s="126">
        <f>K5488+K5492</f>
        <v>8.98</v>
      </c>
      <c r="L5482" s="127"/>
      <c r="M5482" s="21">
        <f>M5488+M5492</f>
        <v>132900.408</v>
      </c>
    </row>
    <row r="5483" spans="1:13" x14ac:dyDescent="0.25">
      <c r="A5483" s="22" t="s">
        <v>13</v>
      </c>
      <c r="F5483" s="2"/>
      <c r="H5483" s="13"/>
      <c r="J5483" s="13"/>
      <c r="L5483" s="13"/>
      <c r="M5483" s="23"/>
    </row>
    <row r="5484" spans="1:13" x14ac:dyDescent="0.25">
      <c r="A5484" s="22" t="s">
        <v>14</v>
      </c>
      <c r="F5484" s="2"/>
      <c r="H5484" s="13"/>
      <c r="J5484" s="13"/>
      <c r="L5484" s="13"/>
      <c r="M5484" s="23"/>
    </row>
    <row r="5485" spans="1:13" x14ac:dyDescent="0.25">
      <c r="A5485" s="24" t="s">
        <v>15</v>
      </c>
      <c r="B5485" s="25"/>
      <c r="C5485" s="25"/>
      <c r="D5485" s="25"/>
      <c r="E5485" s="25"/>
      <c r="F5485" s="26"/>
      <c r="G5485" s="25"/>
      <c r="H5485" s="27"/>
      <c r="J5485" s="13"/>
      <c r="L5485" s="13"/>
      <c r="M5485" s="23"/>
    </row>
    <row r="5486" spans="1:13" x14ac:dyDescent="0.25">
      <c r="A5486" s="24" t="s">
        <v>16</v>
      </c>
      <c r="B5486" s="25"/>
      <c r="C5486" s="25"/>
      <c r="D5486" s="25"/>
      <c r="E5486" s="25"/>
      <c r="F5486" s="26"/>
      <c r="G5486" s="25"/>
      <c r="H5486" s="27"/>
      <c r="J5486" s="13"/>
      <c r="L5486" s="13"/>
      <c r="M5486" s="23"/>
    </row>
    <row r="5487" spans="1:13" x14ac:dyDescent="0.25">
      <c r="A5487" s="24" t="s">
        <v>68</v>
      </c>
      <c r="B5487" s="25"/>
      <c r="C5487" s="25"/>
      <c r="D5487" s="25"/>
      <c r="E5487" s="25"/>
      <c r="F5487" s="26"/>
      <c r="G5487" s="25"/>
      <c r="H5487" s="27"/>
      <c r="J5487" s="13"/>
      <c r="L5487" s="13"/>
      <c r="M5487" s="23"/>
    </row>
    <row r="5488" spans="1:13" x14ac:dyDescent="0.25">
      <c r="A5488" s="24"/>
      <c r="B5488" s="25"/>
      <c r="C5488" s="25"/>
      <c r="D5488" s="25"/>
      <c r="E5488" s="25"/>
      <c r="F5488" s="26"/>
      <c r="G5488" s="25"/>
      <c r="H5488" s="27"/>
      <c r="J5488" s="13"/>
      <c r="K5488" s="112">
        <v>4.93</v>
      </c>
      <c r="L5488" s="113"/>
      <c r="M5488" s="23">
        <f>K5488*I5482*12</f>
        <v>72962.027999999991</v>
      </c>
    </row>
    <row r="5489" spans="1:13" x14ac:dyDescent="0.25">
      <c r="A5489" s="22" t="s">
        <v>22</v>
      </c>
      <c r="B5489" s="25"/>
      <c r="C5489" s="25"/>
      <c r="D5489" s="25"/>
      <c r="E5489" s="25"/>
      <c r="F5489" s="26"/>
      <c r="G5489" s="25"/>
      <c r="H5489" s="27"/>
      <c r="J5489" s="13"/>
      <c r="L5489" s="13"/>
      <c r="M5489" s="23"/>
    </row>
    <row r="5490" spans="1:13" x14ac:dyDescent="0.25">
      <c r="A5490" s="24" t="s">
        <v>23</v>
      </c>
      <c r="B5490" s="25"/>
      <c r="C5490" s="25"/>
      <c r="D5490" s="25"/>
      <c r="E5490" s="25"/>
      <c r="F5490" s="26"/>
      <c r="G5490" s="25"/>
      <c r="H5490" s="27"/>
      <c r="J5490" s="13"/>
      <c r="L5490" s="13"/>
      <c r="M5490" s="23"/>
    </row>
    <row r="5491" spans="1:13" x14ac:dyDescent="0.25">
      <c r="A5491" s="24" t="s">
        <v>69</v>
      </c>
      <c r="B5491" s="25"/>
      <c r="C5491" s="25"/>
      <c r="D5491" s="25"/>
      <c r="E5491" s="25"/>
      <c r="F5491" s="26"/>
      <c r="G5491" s="25"/>
      <c r="H5491" s="27"/>
      <c r="J5491" s="13"/>
      <c r="L5491" s="13"/>
      <c r="M5491" s="23"/>
    </row>
    <row r="5492" spans="1:13" x14ac:dyDescent="0.25">
      <c r="A5492" s="24"/>
      <c r="B5492" s="25"/>
      <c r="C5492" s="25"/>
      <c r="D5492" s="25"/>
      <c r="E5492" s="25"/>
      <c r="F5492" s="26"/>
      <c r="G5492" s="25"/>
      <c r="H5492" s="27"/>
      <c r="I5492" s="17"/>
      <c r="J5492" s="19"/>
      <c r="K5492" s="138">
        <v>4.05</v>
      </c>
      <c r="L5492" s="139"/>
      <c r="M5492" s="21">
        <f>K5492*I5482*12</f>
        <v>59938.38</v>
      </c>
    </row>
    <row r="5493" spans="1:13" x14ac:dyDescent="0.25">
      <c r="A5493" s="128" t="s">
        <v>28</v>
      </c>
      <c r="B5493" s="129"/>
      <c r="C5493" s="129"/>
      <c r="D5493" s="129"/>
      <c r="E5493" s="129"/>
      <c r="F5493" s="129"/>
      <c r="G5493" s="129"/>
      <c r="H5493" s="130"/>
      <c r="I5493" s="2" t="s">
        <v>29</v>
      </c>
      <c r="J5493" s="13"/>
      <c r="K5493" s="2"/>
      <c r="L5493" s="13"/>
      <c r="M5493" s="23"/>
    </row>
    <row r="5494" spans="1:13" x14ac:dyDescent="0.25">
      <c r="A5494" s="12"/>
      <c r="B5494" s="2"/>
      <c r="C5494" s="2"/>
      <c r="D5494" s="2"/>
      <c r="E5494" s="2"/>
      <c r="F5494" s="2"/>
      <c r="G5494" s="2"/>
      <c r="H5494" s="13"/>
      <c r="I5494" s="2" t="s">
        <v>30</v>
      </c>
      <c r="J5494" s="13"/>
      <c r="K5494" s="2"/>
      <c r="L5494" s="13"/>
      <c r="M5494" s="23"/>
    </row>
    <row r="5495" spans="1:13" x14ac:dyDescent="0.25">
      <c r="A5495" s="12"/>
      <c r="B5495" s="2"/>
      <c r="C5495" s="2"/>
      <c r="D5495" s="2"/>
      <c r="E5495" s="2"/>
      <c r="F5495" s="2"/>
      <c r="G5495" s="2"/>
      <c r="H5495" s="13"/>
      <c r="I5495" s="2" t="s">
        <v>31</v>
      </c>
      <c r="J5495" s="13"/>
      <c r="K5495" s="108">
        <v>1.1200000000000001</v>
      </c>
      <c r="L5495" s="109"/>
      <c r="M5495" s="23">
        <f>K5495*12*I5482</f>
        <v>16575.552</v>
      </c>
    </row>
    <row r="5496" spans="1:13" x14ac:dyDescent="0.25">
      <c r="A5496" s="12"/>
      <c r="B5496" s="2"/>
      <c r="C5496" s="2"/>
      <c r="D5496" s="2"/>
      <c r="E5496" s="2"/>
      <c r="F5496" s="2"/>
      <c r="G5496" s="2"/>
      <c r="H5496" s="13"/>
      <c r="I5496" s="2" t="s">
        <v>32</v>
      </c>
      <c r="J5496" s="13"/>
      <c r="K5496" s="2"/>
      <c r="L5496" s="13"/>
      <c r="M5496" s="23"/>
    </row>
    <row r="5497" spans="1:13" x14ac:dyDescent="0.25">
      <c r="A5497" s="17"/>
      <c r="B5497" s="18"/>
      <c r="C5497" s="18"/>
      <c r="D5497" s="18"/>
      <c r="E5497" s="18"/>
      <c r="F5497" s="18"/>
      <c r="G5497" s="18"/>
      <c r="H5497" s="19"/>
      <c r="I5497" s="18" t="s">
        <v>33</v>
      </c>
      <c r="J5497" s="19"/>
      <c r="K5497" s="18"/>
      <c r="L5497" s="19"/>
      <c r="M5497" s="21"/>
    </row>
    <row r="5498" spans="1:13" x14ac:dyDescent="0.25">
      <c r="A5498" s="90" t="s">
        <v>34</v>
      </c>
      <c r="B5498" s="91"/>
      <c r="C5498" s="91"/>
      <c r="D5498" s="91"/>
      <c r="E5498" s="91"/>
      <c r="F5498" s="91"/>
      <c r="G5498" s="91"/>
      <c r="H5498" s="92"/>
      <c r="I5498" s="31" t="s">
        <v>46</v>
      </c>
      <c r="J5498" s="32"/>
      <c r="K5498" s="88">
        <v>1.83</v>
      </c>
      <c r="L5498" s="89"/>
      <c r="M5498" s="33">
        <f>K5498*12*I5482</f>
        <v>27083.268</v>
      </c>
    </row>
    <row r="5499" spans="1:13" x14ac:dyDescent="0.25">
      <c r="A5499" s="131" t="s">
        <v>74</v>
      </c>
      <c r="B5499" s="132"/>
      <c r="C5499" s="132"/>
      <c r="D5499" s="132"/>
      <c r="E5499" s="132"/>
      <c r="F5499" s="132"/>
      <c r="G5499" s="132"/>
      <c r="H5499" s="133"/>
      <c r="I5499" s="52"/>
      <c r="J5499" s="13"/>
      <c r="K5499" s="134">
        <f>K5500+K5506</f>
        <v>1.8900000000000001</v>
      </c>
      <c r="L5499" s="135"/>
      <c r="M5499" s="53">
        <f>M5500+M5506</f>
        <v>27971.244000000002</v>
      </c>
    </row>
    <row r="5500" spans="1:13" x14ac:dyDescent="0.25">
      <c r="A5500" s="114" t="s">
        <v>75</v>
      </c>
      <c r="B5500" s="115"/>
      <c r="C5500" s="115"/>
      <c r="D5500" s="115"/>
      <c r="E5500" s="115"/>
      <c r="F5500" s="115"/>
      <c r="G5500" s="115"/>
      <c r="H5500" s="116"/>
      <c r="J5500" s="13"/>
      <c r="K5500" s="108">
        <f>K5501+K5502+K5503+K5505</f>
        <v>1.1100000000000001</v>
      </c>
      <c r="L5500" s="109"/>
      <c r="M5500" s="46">
        <f>M5501+M5502+M5503+M5505</f>
        <v>16427.556</v>
      </c>
    </row>
    <row r="5501" spans="1:13" x14ac:dyDescent="0.25">
      <c r="A5501" s="12" t="s">
        <v>76</v>
      </c>
      <c r="H5501" s="13"/>
      <c r="I5501" t="s">
        <v>77</v>
      </c>
      <c r="J5501" s="13"/>
      <c r="K5501" s="112">
        <v>0.81</v>
      </c>
      <c r="L5501" s="113"/>
      <c r="M5501" s="23">
        <f>K5501*12*I5482</f>
        <v>11987.675999999999</v>
      </c>
    </row>
    <row r="5502" spans="1:13" x14ac:dyDescent="0.25">
      <c r="A5502" s="12" t="s">
        <v>78</v>
      </c>
      <c r="H5502" s="13"/>
      <c r="I5502" t="s">
        <v>79</v>
      </c>
      <c r="J5502" s="13"/>
      <c r="K5502" s="112">
        <v>0.18</v>
      </c>
      <c r="L5502" s="113"/>
      <c r="M5502" s="23">
        <f>K5502*12*I5482</f>
        <v>2663.9279999999999</v>
      </c>
    </row>
    <row r="5503" spans="1:13" x14ac:dyDescent="0.25">
      <c r="A5503" s="12" t="s">
        <v>80</v>
      </c>
      <c r="H5503" s="13"/>
      <c r="I5503" t="s">
        <v>81</v>
      </c>
      <c r="J5503" s="13"/>
      <c r="K5503" s="112">
        <v>0.08</v>
      </c>
      <c r="L5503" s="113"/>
      <c r="M5503" s="23">
        <f>K5503*12*I5482</f>
        <v>1183.9679999999998</v>
      </c>
    </row>
    <row r="5504" spans="1:13" x14ac:dyDescent="0.25">
      <c r="A5504" s="12" t="s">
        <v>82</v>
      </c>
      <c r="H5504" s="13"/>
      <c r="J5504" s="13"/>
      <c r="L5504" s="13"/>
      <c r="M5504" s="23"/>
    </row>
    <row r="5505" spans="1:13" x14ac:dyDescent="0.25">
      <c r="A5505" s="12" t="s">
        <v>83</v>
      </c>
      <c r="H5505" s="13"/>
      <c r="I5505" t="s">
        <v>84</v>
      </c>
      <c r="J5505" s="13"/>
      <c r="K5505" s="112">
        <v>0.04</v>
      </c>
      <c r="L5505" s="113"/>
      <c r="M5505" s="23">
        <f>K5505*12*I5482</f>
        <v>591.98399999999992</v>
      </c>
    </row>
    <row r="5506" spans="1:13" x14ac:dyDescent="0.25">
      <c r="A5506" s="114" t="s">
        <v>85</v>
      </c>
      <c r="B5506" s="115"/>
      <c r="C5506" s="115"/>
      <c r="D5506" s="115"/>
      <c r="E5506" s="115"/>
      <c r="F5506" s="115"/>
      <c r="G5506" s="115"/>
      <c r="H5506" s="116"/>
      <c r="J5506" s="13"/>
      <c r="K5506" s="108">
        <f>K5507+K5508+K5509</f>
        <v>0.78</v>
      </c>
      <c r="L5506" s="109"/>
      <c r="M5506" s="46">
        <f>M5507+M5508+M5509</f>
        <v>11543.688000000002</v>
      </c>
    </row>
    <row r="5507" spans="1:13" x14ac:dyDescent="0.25">
      <c r="A5507" s="12" t="s">
        <v>86</v>
      </c>
      <c r="H5507" s="13"/>
      <c r="I5507" t="s">
        <v>81</v>
      </c>
      <c r="J5507" s="13"/>
      <c r="K5507" s="112">
        <v>0.28000000000000003</v>
      </c>
      <c r="L5507" s="113"/>
      <c r="M5507" s="23">
        <f>K5507*12*I5482</f>
        <v>4143.8879999999999</v>
      </c>
    </row>
    <row r="5508" spans="1:13" x14ac:dyDescent="0.25">
      <c r="A5508" s="12" t="s">
        <v>87</v>
      </c>
      <c r="H5508" s="13"/>
      <c r="I5508" t="s">
        <v>77</v>
      </c>
      <c r="J5508" s="13"/>
      <c r="K5508" s="112">
        <v>0.46</v>
      </c>
      <c r="L5508" s="113"/>
      <c r="M5508" s="23">
        <f>K5508*12*I5482</f>
        <v>6807.8160000000007</v>
      </c>
    </row>
    <row r="5509" spans="1:13" x14ac:dyDescent="0.25">
      <c r="A5509" s="12" t="s">
        <v>88</v>
      </c>
      <c r="H5509" s="13"/>
      <c r="I5509" t="s">
        <v>81</v>
      </c>
      <c r="J5509" s="13"/>
      <c r="K5509" s="112">
        <v>0.04</v>
      </c>
      <c r="L5509" s="113"/>
      <c r="M5509" s="21">
        <f>K5509*12*I5482</f>
        <v>591.98399999999992</v>
      </c>
    </row>
    <row r="5510" spans="1:13" ht="15.75" x14ac:dyDescent="0.25">
      <c r="A5510" s="85" t="s">
        <v>36</v>
      </c>
      <c r="B5510" s="86"/>
      <c r="C5510" s="86"/>
      <c r="D5510" s="86"/>
      <c r="E5510" s="86"/>
      <c r="F5510" s="86"/>
      <c r="G5510" s="86"/>
      <c r="H5510" s="87"/>
      <c r="I5510" s="34"/>
      <c r="J5510" s="32"/>
      <c r="K5510" s="88">
        <f>K5511+K5512+K5514+K5516+K5517</f>
        <v>2.13</v>
      </c>
      <c r="L5510" s="89"/>
      <c r="M5510" s="35">
        <f>M5511+M5512+M5514+M5516+M5517</f>
        <v>31523.148000000001</v>
      </c>
    </row>
    <row r="5511" spans="1:13" x14ac:dyDescent="0.25">
      <c r="A5511" s="36" t="s">
        <v>89</v>
      </c>
      <c r="B5511" s="37"/>
      <c r="C5511" s="38"/>
      <c r="D5511" s="38"/>
      <c r="E5511" s="38"/>
      <c r="F5511" s="38"/>
      <c r="G5511" s="38"/>
      <c r="H5511" s="13"/>
      <c r="I5511" s="95" t="s">
        <v>38</v>
      </c>
      <c r="J5511" s="96"/>
      <c r="K5511" s="117">
        <v>0.56999999999999995</v>
      </c>
      <c r="L5511" s="118"/>
      <c r="M5511" s="23">
        <f>K5511*12*I5482</f>
        <v>8435.771999999999</v>
      </c>
    </row>
    <row r="5512" spans="1:13" x14ac:dyDescent="0.25">
      <c r="A5512" s="36" t="s">
        <v>39</v>
      </c>
      <c r="B5512" s="37"/>
      <c r="C5512" s="38"/>
      <c r="D5512" s="38"/>
      <c r="E5512" s="38"/>
      <c r="F5512" s="38"/>
      <c r="G5512" s="38"/>
      <c r="H5512" s="13"/>
      <c r="I5512" s="95" t="s">
        <v>90</v>
      </c>
      <c r="J5512" s="96"/>
      <c r="K5512" s="97">
        <v>1.35</v>
      </c>
      <c r="L5512" s="98"/>
      <c r="M5512" s="23">
        <f>K5512*12*I5482</f>
        <v>19979.460000000003</v>
      </c>
    </row>
    <row r="5513" spans="1:13" x14ac:dyDescent="0.25">
      <c r="A5513" s="36" t="s">
        <v>41</v>
      </c>
      <c r="B5513" s="37"/>
      <c r="C5513" s="38"/>
      <c r="D5513" s="38"/>
      <c r="E5513" s="38"/>
      <c r="F5513" s="38"/>
      <c r="G5513" s="38"/>
      <c r="H5513" s="13"/>
      <c r="I5513" s="39"/>
      <c r="J5513" s="15"/>
      <c r="K5513" s="40"/>
      <c r="L5513" s="41"/>
      <c r="M5513" s="23"/>
    </row>
    <row r="5514" spans="1:13" x14ac:dyDescent="0.25">
      <c r="A5514" s="36" t="s">
        <v>42</v>
      </c>
      <c r="B5514" s="37"/>
      <c r="C5514" s="38"/>
      <c r="D5514" s="38"/>
      <c r="E5514" s="38"/>
      <c r="F5514" s="38"/>
      <c r="G5514" s="38"/>
      <c r="H5514" s="13"/>
      <c r="I5514" s="95" t="s">
        <v>43</v>
      </c>
      <c r="J5514" s="96"/>
      <c r="K5514" s="97">
        <v>0.09</v>
      </c>
      <c r="L5514" s="98"/>
      <c r="M5514" s="23">
        <f>K5514*12*I5482</f>
        <v>1331.9639999999999</v>
      </c>
    </row>
    <row r="5515" spans="1:13" x14ac:dyDescent="0.25">
      <c r="A5515" s="36" t="s">
        <v>44</v>
      </c>
      <c r="B5515" s="37"/>
      <c r="C5515" s="38"/>
      <c r="D5515" s="38"/>
      <c r="E5515" s="38"/>
      <c r="F5515" s="38"/>
      <c r="G5515" s="38"/>
      <c r="H5515" s="13"/>
      <c r="I5515" s="39"/>
      <c r="J5515" s="15"/>
      <c r="K5515" s="40"/>
      <c r="L5515" s="41"/>
      <c r="M5515" s="23"/>
    </row>
    <row r="5516" spans="1:13" x14ac:dyDescent="0.25">
      <c r="A5516" s="36" t="s">
        <v>45</v>
      </c>
      <c r="B5516" s="37"/>
      <c r="C5516" s="38"/>
      <c r="D5516" s="38"/>
      <c r="E5516" s="38"/>
      <c r="F5516" s="38"/>
      <c r="G5516" s="38"/>
      <c r="H5516" s="13"/>
      <c r="I5516" s="95" t="s">
        <v>43</v>
      </c>
      <c r="J5516" s="96"/>
      <c r="K5516" s="97">
        <v>0.06</v>
      </c>
      <c r="L5516" s="98"/>
      <c r="M5516" s="23">
        <f>K5516*12*I5482</f>
        <v>887.97599999999989</v>
      </c>
    </row>
    <row r="5517" spans="1:13" x14ac:dyDescent="0.25">
      <c r="A5517" s="42" t="s">
        <v>112</v>
      </c>
      <c r="B5517" s="37"/>
      <c r="C5517" s="38"/>
      <c r="D5517" s="38"/>
      <c r="E5517" s="38"/>
      <c r="F5517" s="38"/>
      <c r="G5517" s="38"/>
      <c r="H5517" s="13"/>
      <c r="I5517" s="95" t="s">
        <v>46</v>
      </c>
      <c r="J5517" s="96"/>
      <c r="K5517" s="99">
        <v>0.06</v>
      </c>
      <c r="L5517" s="100"/>
      <c r="M5517" s="21">
        <f>K5517*12*I5482</f>
        <v>887.97599999999989</v>
      </c>
    </row>
    <row r="5518" spans="1:13" ht="15.75" x14ac:dyDescent="0.25">
      <c r="A5518" s="85" t="s">
        <v>50</v>
      </c>
      <c r="B5518" s="86"/>
      <c r="C5518" s="86"/>
      <c r="D5518" s="86"/>
      <c r="E5518" s="86"/>
      <c r="F5518" s="86"/>
      <c r="G5518" s="86"/>
      <c r="H5518" s="87"/>
      <c r="I5518" s="34"/>
      <c r="J5518" s="32"/>
      <c r="K5518" s="101">
        <v>4.32</v>
      </c>
      <c r="L5518" s="102"/>
      <c r="M5518" s="35">
        <f>K5518*12*I5482</f>
        <v>63934.272000000004</v>
      </c>
    </row>
    <row r="5519" spans="1:13" x14ac:dyDescent="0.25">
      <c r="A5519" s="90" t="s">
        <v>59</v>
      </c>
      <c r="B5519" s="91"/>
      <c r="C5519" s="91"/>
      <c r="D5519" s="91"/>
      <c r="E5519" s="91"/>
      <c r="F5519" s="91"/>
      <c r="G5519" s="91"/>
      <c r="H5519" s="92"/>
      <c r="J5519" s="47"/>
      <c r="K5519" s="108">
        <f>K5488+K5492+K5495+K5498+K5499+K5518+K5510</f>
        <v>20.27</v>
      </c>
      <c r="L5519" s="109"/>
      <c r="M5519" s="21">
        <f>M5482+M5495+M5498+M5499+M5510+M5518</f>
        <v>299987.89199999999</v>
      </c>
    </row>
    <row r="5520" spans="1:13" ht="15.75" x14ac:dyDescent="0.25">
      <c r="A5520" s="85" t="s">
        <v>61</v>
      </c>
      <c r="B5520" s="86"/>
      <c r="C5520" s="86"/>
      <c r="D5520" s="86"/>
      <c r="E5520" s="86"/>
      <c r="F5520" s="86"/>
      <c r="G5520" s="86"/>
      <c r="H5520" s="87"/>
      <c r="I5520" s="34"/>
      <c r="J5520" s="32"/>
      <c r="K5520" s="88">
        <v>3.45</v>
      </c>
      <c r="L5520" s="89"/>
      <c r="M5520" s="21">
        <f>K5520*12*I5482</f>
        <v>51058.62</v>
      </c>
    </row>
    <row r="5521" spans="1:13" ht="15.75" x14ac:dyDescent="0.25">
      <c r="A5521" s="85" t="s">
        <v>62</v>
      </c>
      <c r="B5521" s="86"/>
      <c r="C5521" s="86"/>
      <c r="D5521" s="86"/>
      <c r="E5521" s="86"/>
      <c r="F5521" s="86"/>
      <c r="G5521" s="86"/>
      <c r="H5521" s="87"/>
      <c r="I5521" s="34"/>
      <c r="J5521" s="32"/>
      <c r="K5521" s="88">
        <v>0.81</v>
      </c>
      <c r="L5521" s="89"/>
      <c r="M5521" s="21">
        <f>K5521*12*I5482</f>
        <v>11987.675999999999</v>
      </c>
    </row>
    <row r="5522" spans="1:13" x14ac:dyDescent="0.25">
      <c r="A5522" s="90" t="s">
        <v>92</v>
      </c>
      <c r="B5522" s="91"/>
      <c r="C5522" s="91"/>
      <c r="D5522" s="91"/>
      <c r="E5522" s="91"/>
      <c r="F5522" s="91"/>
      <c r="G5522" s="91"/>
      <c r="H5522" s="92"/>
      <c r="I5522" s="34"/>
      <c r="J5522" s="32"/>
      <c r="K5522" s="93">
        <v>1.32</v>
      </c>
      <c r="L5522" s="94"/>
      <c r="M5522" s="21">
        <f>K5522*12*I5482</f>
        <v>19535.471999999998</v>
      </c>
    </row>
    <row r="5523" spans="1:13" ht="15.75" x14ac:dyDescent="0.25">
      <c r="A5523" s="49" t="s">
        <v>107</v>
      </c>
      <c r="B5523" s="50"/>
      <c r="C5523" s="50"/>
      <c r="D5523" s="50"/>
      <c r="E5523" s="50"/>
      <c r="F5523" s="50"/>
      <c r="G5523" s="50"/>
      <c r="H5523" s="51"/>
      <c r="I5523" s="34"/>
      <c r="J5523" s="32"/>
      <c r="K5523" s="88">
        <v>0.05</v>
      </c>
      <c r="L5523" s="89"/>
      <c r="M5523" s="21">
        <f>K5523*12*I5482</f>
        <v>739.98000000000013</v>
      </c>
    </row>
    <row r="5524" spans="1:13" ht="15.75" x14ac:dyDescent="0.25">
      <c r="A5524" s="49" t="s">
        <v>63</v>
      </c>
      <c r="B5524" s="50"/>
      <c r="C5524" s="50"/>
      <c r="D5524" s="50"/>
      <c r="E5524" s="50"/>
      <c r="F5524" s="50"/>
      <c r="G5524" s="50"/>
      <c r="H5524" s="51"/>
      <c r="I5524" s="34"/>
      <c r="J5524" s="32"/>
      <c r="K5524" s="88">
        <v>0.06</v>
      </c>
      <c r="L5524" s="89"/>
      <c r="M5524" s="21">
        <f>K5524*12*I5482</f>
        <v>887.97599999999989</v>
      </c>
    </row>
    <row r="5525" spans="1:13" ht="15.75" x14ac:dyDescent="0.25">
      <c r="A5525" s="49" t="s">
        <v>64</v>
      </c>
      <c r="B5525" s="50"/>
      <c r="C5525" s="50"/>
      <c r="D5525" s="50"/>
      <c r="E5525" s="50"/>
      <c r="F5525" s="50"/>
      <c r="G5525" s="50"/>
      <c r="H5525" s="51"/>
      <c r="I5525" s="34"/>
      <c r="J5525" s="32"/>
      <c r="K5525" s="88">
        <v>0.88</v>
      </c>
      <c r="L5525" s="89"/>
      <c r="M5525" s="21">
        <f>K5525*12*I5482</f>
        <v>13023.647999999999</v>
      </c>
    </row>
    <row r="5526" spans="1:13" x14ac:dyDescent="0.25">
      <c r="A5526" s="90" t="s">
        <v>65</v>
      </c>
      <c r="B5526" s="91"/>
      <c r="C5526" s="91"/>
      <c r="D5526" s="91"/>
      <c r="E5526" s="91"/>
      <c r="F5526" s="91"/>
      <c r="G5526" s="91"/>
      <c r="H5526" s="92"/>
      <c r="I5526" s="34"/>
      <c r="J5526" s="48"/>
      <c r="K5526" s="88">
        <f>K5519+K5520+K5521+K5522+K5523+K5524+K5525</f>
        <v>26.839999999999996</v>
      </c>
      <c r="L5526" s="89"/>
      <c r="M5526" s="21">
        <f>M5519+M5520+M5521+M5522+M5523+M5524+M5525</f>
        <v>397221.26399999997</v>
      </c>
    </row>
    <row r="5527" spans="1:13" x14ac:dyDescent="0.25">
      <c r="M5527" s="5"/>
    </row>
    <row r="5528" spans="1:13" x14ac:dyDescent="0.25">
      <c r="M5528" s="5"/>
    </row>
    <row r="5529" spans="1:13" x14ac:dyDescent="0.25">
      <c r="A5529" s="119" t="s">
        <v>0</v>
      </c>
      <c r="B5529" s="119"/>
      <c r="C5529" s="119"/>
      <c r="D5529" s="119"/>
      <c r="E5529" s="119"/>
      <c r="F5529" s="119"/>
      <c r="G5529" s="119"/>
      <c r="H5529" s="119"/>
      <c r="I5529" s="119"/>
      <c r="J5529" s="119"/>
      <c r="K5529" s="119"/>
      <c r="L5529" s="119"/>
      <c r="M5529" s="5"/>
    </row>
    <row r="5530" spans="1:13" x14ac:dyDescent="0.25">
      <c r="A5530" s="120" t="s">
        <v>1</v>
      </c>
      <c r="B5530" s="120"/>
      <c r="C5530" s="120"/>
      <c r="D5530" s="120"/>
      <c r="E5530" s="120"/>
      <c r="F5530" s="120"/>
      <c r="G5530" s="120"/>
      <c r="H5530" s="120"/>
      <c r="I5530" s="120"/>
      <c r="J5530" s="120"/>
      <c r="K5530" s="120"/>
      <c r="L5530" s="120"/>
      <c r="M5530" s="120"/>
    </row>
    <row r="5531" spans="1:13" x14ac:dyDescent="0.25">
      <c r="A5531" s="121" t="s">
        <v>210</v>
      </c>
      <c r="B5531" s="121"/>
      <c r="C5531" s="121"/>
      <c r="D5531" s="121"/>
      <c r="E5531" s="121"/>
      <c r="F5531" s="121"/>
      <c r="G5531" s="121"/>
      <c r="H5531" s="121"/>
      <c r="I5531" s="121"/>
      <c r="J5531" s="121"/>
      <c r="K5531" s="121"/>
      <c r="L5531" s="121"/>
      <c r="M5531" s="121"/>
    </row>
    <row r="5532" spans="1:13" x14ac:dyDescent="0.25">
      <c r="A5532" s="6"/>
      <c r="B5532" s="7"/>
      <c r="C5532" s="7" t="s">
        <v>3</v>
      </c>
      <c r="D5532" s="7"/>
      <c r="E5532" s="7"/>
      <c r="F5532" s="7"/>
      <c r="G5532" s="7"/>
      <c r="H5532" s="8"/>
      <c r="I5532" s="7" t="s">
        <v>4</v>
      </c>
      <c r="J5532" s="8"/>
      <c r="K5532" s="9" t="s">
        <v>5</v>
      </c>
      <c r="L5532" s="10"/>
      <c r="M5532" s="11"/>
    </row>
    <row r="5533" spans="1:13" x14ac:dyDescent="0.25">
      <c r="A5533" s="12"/>
      <c r="B5533" s="2"/>
      <c r="C5533" s="2"/>
      <c r="D5533" s="2"/>
      <c r="E5533" s="2"/>
      <c r="F5533" s="2"/>
      <c r="G5533" s="2"/>
      <c r="H5533" s="13"/>
      <c r="I5533" s="2"/>
      <c r="J5533" s="13"/>
      <c r="K5533" s="14" t="s">
        <v>7</v>
      </c>
      <c r="L5533" s="15"/>
      <c r="M5533" s="16" t="s">
        <v>8</v>
      </c>
    </row>
    <row r="5534" spans="1:13" x14ac:dyDescent="0.25">
      <c r="A5534" s="17"/>
      <c r="B5534" s="18"/>
      <c r="C5534" s="18"/>
      <c r="D5534" s="18"/>
      <c r="E5534" s="18"/>
      <c r="F5534" s="18"/>
      <c r="G5534" s="18"/>
      <c r="H5534" s="19"/>
      <c r="I5534" s="122" t="s">
        <v>9</v>
      </c>
      <c r="J5534" s="123"/>
      <c r="K5534" s="18" t="s">
        <v>10</v>
      </c>
      <c r="L5534" s="19"/>
      <c r="M5534" s="20" t="s">
        <v>11</v>
      </c>
    </row>
    <row r="5535" spans="1:13" x14ac:dyDescent="0.25">
      <c r="A5535" s="90"/>
      <c r="B5535" s="91"/>
      <c r="C5535" s="91"/>
      <c r="D5535" s="91"/>
      <c r="E5535" s="91"/>
      <c r="F5535" s="91"/>
      <c r="G5535" s="91"/>
      <c r="H5535" s="92"/>
      <c r="I5535" s="124">
        <v>374.7</v>
      </c>
      <c r="J5535" s="125"/>
      <c r="K5535" s="126">
        <f>K5541+K5545</f>
        <v>8.98</v>
      </c>
      <c r="L5535" s="127"/>
      <c r="M5535" s="21">
        <f>M5541+M5545</f>
        <v>40377.671999999991</v>
      </c>
    </row>
    <row r="5536" spans="1:13" x14ac:dyDescent="0.25">
      <c r="A5536" s="22" t="s">
        <v>13</v>
      </c>
      <c r="F5536" s="2"/>
      <c r="H5536" s="13"/>
      <c r="J5536" s="13"/>
      <c r="L5536" s="13"/>
      <c r="M5536" s="23"/>
    </row>
    <row r="5537" spans="1:13" x14ac:dyDescent="0.25">
      <c r="A5537" s="22" t="s">
        <v>14</v>
      </c>
      <c r="F5537" s="2"/>
      <c r="H5537" s="13"/>
      <c r="J5537" s="13"/>
      <c r="L5537" s="13"/>
      <c r="M5537" s="23"/>
    </row>
    <row r="5538" spans="1:13" x14ac:dyDescent="0.25">
      <c r="A5538" s="24" t="s">
        <v>15</v>
      </c>
      <c r="B5538" s="25"/>
      <c r="C5538" s="25"/>
      <c r="D5538" s="25"/>
      <c r="E5538" s="25"/>
      <c r="F5538" s="26"/>
      <c r="G5538" s="25"/>
      <c r="H5538" s="27"/>
      <c r="J5538" s="13"/>
      <c r="L5538" s="13"/>
      <c r="M5538" s="23"/>
    </row>
    <row r="5539" spans="1:13" x14ac:dyDescent="0.25">
      <c r="A5539" s="24" t="s">
        <v>16</v>
      </c>
      <c r="B5539" s="25"/>
      <c r="C5539" s="25"/>
      <c r="D5539" s="25"/>
      <c r="E5539" s="25"/>
      <c r="F5539" s="26"/>
      <c r="G5539" s="25"/>
      <c r="H5539" s="27"/>
      <c r="J5539" s="13"/>
      <c r="L5539" s="13"/>
      <c r="M5539" s="23"/>
    </row>
    <row r="5540" spans="1:13" x14ac:dyDescent="0.25">
      <c r="A5540" s="24" t="s">
        <v>68</v>
      </c>
      <c r="B5540" s="25"/>
      <c r="C5540" s="25"/>
      <c r="D5540" s="25"/>
      <c r="E5540" s="25"/>
      <c r="F5540" s="26"/>
      <c r="G5540" s="25"/>
      <c r="H5540" s="27"/>
      <c r="J5540" s="13"/>
      <c r="L5540" s="13"/>
      <c r="M5540" s="23"/>
    </row>
    <row r="5541" spans="1:13" x14ac:dyDescent="0.25">
      <c r="A5541" s="24"/>
      <c r="B5541" s="25"/>
      <c r="C5541" s="25"/>
      <c r="D5541" s="25"/>
      <c r="E5541" s="25"/>
      <c r="F5541" s="26"/>
      <c r="G5541" s="25"/>
      <c r="H5541" s="27"/>
      <c r="J5541" s="13"/>
      <c r="K5541" s="112">
        <v>4.93</v>
      </c>
      <c r="L5541" s="113"/>
      <c r="M5541" s="23">
        <f>K5541*I5535*12</f>
        <v>22167.251999999997</v>
      </c>
    </row>
    <row r="5542" spans="1:13" x14ac:dyDescent="0.25">
      <c r="A5542" s="22" t="s">
        <v>22</v>
      </c>
      <c r="B5542" s="25"/>
      <c r="C5542" s="25"/>
      <c r="D5542" s="25"/>
      <c r="E5542" s="25"/>
      <c r="F5542" s="26"/>
      <c r="G5542" s="25"/>
      <c r="H5542" s="27"/>
      <c r="J5542" s="13"/>
      <c r="L5542" s="13"/>
      <c r="M5542" s="23"/>
    </row>
    <row r="5543" spans="1:13" x14ac:dyDescent="0.25">
      <c r="A5543" s="24" t="s">
        <v>23</v>
      </c>
      <c r="B5543" s="25"/>
      <c r="C5543" s="25"/>
      <c r="D5543" s="25"/>
      <c r="E5543" s="25"/>
      <c r="F5543" s="26"/>
      <c r="G5543" s="25"/>
      <c r="H5543" s="27"/>
      <c r="J5543" s="13"/>
      <c r="L5543" s="13"/>
      <c r="M5543" s="23"/>
    </row>
    <row r="5544" spans="1:13" x14ac:dyDescent="0.25">
      <c r="A5544" s="24" t="s">
        <v>69</v>
      </c>
      <c r="B5544" s="25"/>
      <c r="C5544" s="25"/>
      <c r="D5544" s="25"/>
      <c r="E5544" s="25"/>
      <c r="F5544" s="26"/>
      <c r="G5544" s="25"/>
      <c r="H5544" s="27"/>
      <c r="J5544" s="13"/>
      <c r="L5544" s="13"/>
      <c r="M5544" s="23"/>
    </row>
    <row r="5545" spans="1:13" x14ac:dyDescent="0.25">
      <c r="A5545" s="24"/>
      <c r="B5545" s="25"/>
      <c r="C5545" s="25"/>
      <c r="D5545" s="25"/>
      <c r="E5545" s="25"/>
      <c r="F5545" s="26"/>
      <c r="G5545" s="25"/>
      <c r="H5545" s="27"/>
      <c r="I5545" s="17"/>
      <c r="J5545" s="19"/>
      <c r="K5545" s="138">
        <v>4.05</v>
      </c>
      <c r="L5545" s="139"/>
      <c r="M5545" s="21">
        <f>K5545*I5535*12</f>
        <v>18210.419999999998</v>
      </c>
    </row>
    <row r="5546" spans="1:13" x14ac:dyDescent="0.25">
      <c r="A5546" s="128" t="s">
        <v>28</v>
      </c>
      <c r="B5546" s="129"/>
      <c r="C5546" s="129"/>
      <c r="D5546" s="129"/>
      <c r="E5546" s="129"/>
      <c r="F5546" s="129"/>
      <c r="G5546" s="129"/>
      <c r="H5546" s="130"/>
      <c r="I5546" s="2" t="s">
        <v>29</v>
      </c>
      <c r="J5546" s="13"/>
      <c r="K5546" s="2"/>
      <c r="L5546" s="13"/>
      <c r="M5546" s="23"/>
    </row>
    <row r="5547" spans="1:13" x14ac:dyDescent="0.25">
      <c r="A5547" s="12"/>
      <c r="B5547" s="2"/>
      <c r="C5547" s="2"/>
      <c r="D5547" s="2"/>
      <c r="E5547" s="2"/>
      <c r="F5547" s="2"/>
      <c r="G5547" s="2"/>
      <c r="H5547" s="13"/>
      <c r="I5547" s="2" t="s">
        <v>30</v>
      </c>
      <c r="J5547" s="13"/>
      <c r="K5547" s="2"/>
      <c r="L5547" s="13"/>
      <c r="M5547" s="23"/>
    </row>
    <row r="5548" spans="1:13" x14ac:dyDescent="0.25">
      <c r="A5548" s="12"/>
      <c r="B5548" s="2"/>
      <c r="C5548" s="2"/>
      <c r="D5548" s="2"/>
      <c r="E5548" s="2"/>
      <c r="F5548" s="2"/>
      <c r="G5548" s="2"/>
      <c r="H5548" s="13"/>
      <c r="I5548" s="2" t="s">
        <v>31</v>
      </c>
      <c r="J5548" s="13"/>
      <c r="K5548" s="108">
        <v>1.1200000000000001</v>
      </c>
      <c r="L5548" s="109"/>
      <c r="M5548" s="23">
        <f>K5548*12*I5535</f>
        <v>5035.9680000000008</v>
      </c>
    </row>
    <row r="5549" spans="1:13" x14ac:dyDescent="0.25">
      <c r="A5549" s="12"/>
      <c r="B5549" s="2"/>
      <c r="C5549" s="2"/>
      <c r="D5549" s="2"/>
      <c r="E5549" s="2"/>
      <c r="F5549" s="2"/>
      <c r="G5549" s="2"/>
      <c r="H5549" s="13"/>
      <c r="I5549" s="2" t="s">
        <v>32</v>
      </c>
      <c r="J5549" s="13"/>
      <c r="K5549" s="2"/>
      <c r="L5549" s="13"/>
      <c r="M5549" s="23"/>
    </row>
    <row r="5550" spans="1:13" x14ac:dyDescent="0.25">
      <c r="A5550" s="17"/>
      <c r="B5550" s="18"/>
      <c r="C5550" s="18"/>
      <c r="D5550" s="18"/>
      <c r="E5550" s="18"/>
      <c r="F5550" s="18"/>
      <c r="G5550" s="18"/>
      <c r="H5550" s="19"/>
      <c r="I5550" s="18" t="s">
        <v>33</v>
      </c>
      <c r="J5550" s="19"/>
      <c r="K5550" s="18"/>
      <c r="L5550" s="19"/>
      <c r="M5550" s="21"/>
    </row>
    <row r="5551" spans="1:13" x14ac:dyDescent="0.25">
      <c r="A5551" s="131" t="s">
        <v>74</v>
      </c>
      <c r="B5551" s="132"/>
      <c r="C5551" s="132"/>
      <c r="D5551" s="132"/>
      <c r="E5551" s="132"/>
      <c r="F5551" s="132"/>
      <c r="G5551" s="132"/>
      <c r="H5551" s="133"/>
      <c r="I5551" s="52"/>
      <c r="J5551" s="13"/>
      <c r="K5551" s="134">
        <f>K5552+K5558</f>
        <v>1.8900000000000001</v>
      </c>
      <c r="L5551" s="135"/>
      <c r="M5551" s="53">
        <f>M5552+M5558</f>
        <v>8498.1959999999999</v>
      </c>
    </row>
    <row r="5552" spans="1:13" x14ac:dyDescent="0.25">
      <c r="A5552" s="114" t="s">
        <v>75</v>
      </c>
      <c r="B5552" s="115"/>
      <c r="C5552" s="115"/>
      <c r="D5552" s="115"/>
      <c r="E5552" s="115"/>
      <c r="F5552" s="115"/>
      <c r="G5552" s="115"/>
      <c r="H5552" s="116"/>
      <c r="J5552" s="13"/>
      <c r="K5552" s="108">
        <f>K5553+K5554+K5555+K5557</f>
        <v>1.1100000000000001</v>
      </c>
      <c r="L5552" s="109"/>
      <c r="M5552" s="46">
        <f>M5553+M5554+M5555+M5557</f>
        <v>4991.0040000000008</v>
      </c>
    </row>
    <row r="5553" spans="1:13" x14ac:dyDescent="0.25">
      <c r="A5553" s="12" t="s">
        <v>76</v>
      </c>
      <c r="H5553" s="13"/>
      <c r="I5553" t="s">
        <v>77</v>
      </c>
      <c r="J5553" s="13"/>
      <c r="K5553" s="112">
        <v>0.81</v>
      </c>
      <c r="L5553" s="113"/>
      <c r="M5553" s="23">
        <f>K5553*12*I5535</f>
        <v>3642.0840000000003</v>
      </c>
    </row>
    <row r="5554" spans="1:13" x14ac:dyDescent="0.25">
      <c r="A5554" s="12" t="s">
        <v>78</v>
      </c>
      <c r="H5554" s="13"/>
      <c r="I5554" t="s">
        <v>79</v>
      </c>
      <c r="J5554" s="13"/>
      <c r="K5554" s="112">
        <v>0.18</v>
      </c>
      <c r="L5554" s="113"/>
      <c r="M5554" s="23">
        <f>K5554*12*I5535</f>
        <v>809.35199999999998</v>
      </c>
    </row>
    <row r="5555" spans="1:13" x14ac:dyDescent="0.25">
      <c r="A5555" s="12" t="s">
        <v>80</v>
      </c>
      <c r="H5555" s="13"/>
      <c r="I5555" t="s">
        <v>81</v>
      </c>
      <c r="J5555" s="13"/>
      <c r="K5555" s="112">
        <v>0.08</v>
      </c>
      <c r="L5555" s="113"/>
      <c r="M5555" s="23">
        <f>K5555*12*I5535</f>
        <v>359.71199999999999</v>
      </c>
    </row>
    <row r="5556" spans="1:13" x14ac:dyDescent="0.25">
      <c r="A5556" s="12" t="s">
        <v>82</v>
      </c>
      <c r="H5556" s="13"/>
      <c r="J5556" s="13"/>
      <c r="L5556" s="13"/>
      <c r="M5556" s="23"/>
    </row>
    <row r="5557" spans="1:13" x14ac:dyDescent="0.25">
      <c r="A5557" s="12" t="s">
        <v>83</v>
      </c>
      <c r="H5557" s="13"/>
      <c r="I5557" t="s">
        <v>84</v>
      </c>
      <c r="J5557" s="13"/>
      <c r="K5557" s="112">
        <v>0.04</v>
      </c>
      <c r="L5557" s="113"/>
      <c r="M5557" s="23">
        <f>K5557*12*I5535</f>
        <v>179.85599999999999</v>
      </c>
    </row>
    <row r="5558" spans="1:13" x14ac:dyDescent="0.25">
      <c r="A5558" s="114" t="s">
        <v>85</v>
      </c>
      <c r="B5558" s="115"/>
      <c r="C5558" s="115"/>
      <c r="D5558" s="115"/>
      <c r="E5558" s="115"/>
      <c r="F5558" s="115"/>
      <c r="G5558" s="115"/>
      <c r="H5558" s="116"/>
      <c r="J5558" s="13"/>
      <c r="K5558" s="108">
        <f>K5559+K5560+K5561</f>
        <v>0.78</v>
      </c>
      <c r="L5558" s="109"/>
      <c r="M5558" s="46">
        <f>M5559+M5560+M5561</f>
        <v>3507.192</v>
      </c>
    </row>
    <row r="5559" spans="1:13" x14ac:dyDescent="0.25">
      <c r="A5559" s="12" t="s">
        <v>86</v>
      </c>
      <c r="H5559" s="13"/>
      <c r="I5559" t="s">
        <v>81</v>
      </c>
      <c r="J5559" s="13"/>
      <c r="K5559" s="112">
        <v>0.28000000000000003</v>
      </c>
      <c r="L5559" s="113"/>
      <c r="M5559" s="23">
        <f>K5559*12*I5535</f>
        <v>1258.9920000000002</v>
      </c>
    </row>
    <row r="5560" spans="1:13" x14ac:dyDescent="0.25">
      <c r="A5560" s="12" t="s">
        <v>87</v>
      </c>
      <c r="H5560" s="13"/>
      <c r="I5560" t="s">
        <v>77</v>
      </c>
      <c r="J5560" s="13"/>
      <c r="K5560" s="112">
        <v>0.46</v>
      </c>
      <c r="L5560" s="113"/>
      <c r="M5560" s="23">
        <f>K5560*12*I5535</f>
        <v>2068.3440000000001</v>
      </c>
    </row>
    <row r="5561" spans="1:13" x14ac:dyDescent="0.25">
      <c r="A5561" s="12" t="s">
        <v>88</v>
      </c>
      <c r="H5561" s="13"/>
      <c r="I5561" t="s">
        <v>81</v>
      </c>
      <c r="J5561" s="13"/>
      <c r="K5561" s="112">
        <v>0.04</v>
      </c>
      <c r="L5561" s="113"/>
      <c r="M5561" s="21">
        <f>K5561*12*I5535</f>
        <v>179.85599999999999</v>
      </c>
    </row>
    <row r="5562" spans="1:13" ht="15.75" x14ac:dyDescent="0.25">
      <c r="A5562" s="85" t="s">
        <v>36</v>
      </c>
      <c r="B5562" s="86"/>
      <c r="C5562" s="86"/>
      <c r="D5562" s="86"/>
      <c r="E5562" s="86"/>
      <c r="F5562" s="86"/>
      <c r="G5562" s="86"/>
      <c r="H5562" s="87"/>
      <c r="I5562" s="34"/>
      <c r="J5562" s="32"/>
      <c r="K5562" s="88">
        <f>K5563+K5564+K5566+K5568+K5569</f>
        <v>2.13</v>
      </c>
      <c r="L5562" s="89"/>
      <c r="M5562" s="35">
        <f>M5563+M5564+M5566+M5568+M5569</f>
        <v>9577.3320000000003</v>
      </c>
    </row>
    <row r="5563" spans="1:13" x14ac:dyDescent="0.25">
      <c r="A5563" s="36" t="s">
        <v>89</v>
      </c>
      <c r="B5563" s="37"/>
      <c r="C5563" s="38"/>
      <c r="D5563" s="38"/>
      <c r="E5563" s="38"/>
      <c r="F5563" s="38"/>
      <c r="G5563" s="38"/>
      <c r="H5563" s="13"/>
      <c r="I5563" s="95" t="s">
        <v>38</v>
      </c>
      <c r="J5563" s="96"/>
      <c r="K5563" s="117">
        <v>0.56999999999999995</v>
      </c>
      <c r="L5563" s="118"/>
      <c r="M5563" s="23">
        <f>K5563*12*I5535</f>
        <v>2562.9479999999999</v>
      </c>
    </row>
    <row r="5564" spans="1:13" x14ac:dyDescent="0.25">
      <c r="A5564" s="36" t="s">
        <v>39</v>
      </c>
      <c r="B5564" s="37"/>
      <c r="C5564" s="38"/>
      <c r="D5564" s="38"/>
      <c r="E5564" s="38"/>
      <c r="F5564" s="38"/>
      <c r="G5564" s="38"/>
      <c r="H5564" s="13"/>
      <c r="I5564" s="95" t="s">
        <v>90</v>
      </c>
      <c r="J5564" s="96"/>
      <c r="K5564" s="97">
        <v>1.35</v>
      </c>
      <c r="L5564" s="98"/>
      <c r="M5564" s="23">
        <f>K5564*12*I5535</f>
        <v>6070.1400000000012</v>
      </c>
    </row>
    <row r="5565" spans="1:13" x14ac:dyDescent="0.25">
      <c r="A5565" s="36" t="s">
        <v>41</v>
      </c>
      <c r="B5565" s="37"/>
      <c r="C5565" s="38"/>
      <c r="D5565" s="38"/>
      <c r="E5565" s="38"/>
      <c r="F5565" s="38"/>
      <c r="G5565" s="38"/>
      <c r="H5565" s="13"/>
      <c r="I5565" s="39"/>
      <c r="J5565" s="15"/>
      <c r="K5565" s="40"/>
      <c r="L5565" s="41"/>
      <c r="M5565" s="23"/>
    </row>
    <row r="5566" spans="1:13" x14ac:dyDescent="0.25">
      <c r="A5566" s="36" t="s">
        <v>42</v>
      </c>
      <c r="B5566" s="37"/>
      <c r="C5566" s="38"/>
      <c r="D5566" s="38"/>
      <c r="E5566" s="38"/>
      <c r="F5566" s="38"/>
      <c r="G5566" s="38"/>
      <c r="H5566" s="13"/>
      <c r="I5566" s="95" t="s">
        <v>43</v>
      </c>
      <c r="J5566" s="96"/>
      <c r="K5566" s="97">
        <v>0.09</v>
      </c>
      <c r="L5566" s="98"/>
      <c r="M5566" s="23">
        <f>K5566*12*I5535</f>
        <v>404.67599999999999</v>
      </c>
    </row>
    <row r="5567" spans="1:13" x14ac:dyDescent="0.25">
      <c r="A5567" s="36" t="s">
        <v>44</v>
      </c>
      <c r="B5567" s="37"/>
      <c r="C5567" s="38"/>
      <c r="D5567" s="38"/>
      <c r="E5567" s="38"/>
      <c r="F5567" s="38"/>
      <c r="G5567" s="38"/>
      <c r="H5567" s="13"/>
      <c r="I5567" s="39"/>
      <c r="J5567" s="15"/>
      <c r="K5567" s="40"/>
      <c r="L5567" s="41"/>
      <c r="M5567" s="23"/>
    </row>
    <row r="5568" spans="1:13" x14ac:dyDescent="0.25">
      <c r="A5568" s="36" t="s">
        <v>45</v>
      </c>
      <c r="B5568" s="37"/>
      <c r="C5568" s="38"/>
      <c r="D5568" s="38"/>
      <c r="E5568" s="38"/>
      <c r="F5568" s="38"/>
      <c r="G5568" s="38"/>
      <c r="H5568" s="13"/>
      <c r="I5568" s="95" t="s">
        <v>43</v>
      </c>
      <c r="J5568" s="96"/>
      <c r="K5568" s="97">
        <v>0.06</v>
      </c>
      <c r="L5568" s="98"/>
      <c r="M5568" s="23">
        <f>K5568*12*I5535</f>
        <v>269.78399999999999</v>
      </c>
    </row>
    <row r="5569" spans="1:13" x14ac:dyDescent="0.25">
      <c r="A5569" s="42" t="s">
        <v>112</v>
      </c>
      <c r="B5569" s="37"/>
      <c r="C5569" s="38"/>
      <c r="D5569" s="38"/>
      <c r="E5569" s="38"/>
      <c r="F5569" s="38"/>
      <c r="G5569" s="38"/>
      <c r="H5569" s="13"/>
      <c r="I5569" s="95" t="s">
        <v>46</v>
      </c>
      <c r="J5569" s="96"/>
      <c r="K5569" s="99">
        <v>0.06</v>
      </c>
      <c r="L5569" s="100"/>
      <c r="M5569" s="21">
        <f>K5569*12*I5535</f>
        <v>269.78399999999999</v>
      </c>
    </row>
    <row r="5570" spans="1:13" ht="15.75" x14ac:dyDescent="0.25">
      <c r="A5570" s="85" t="s">
        <v>50</v>
      </c>
      <c r="B5570" s="86"/>
      <c r="C5570" s="86"/>
      <c r="D5570" s="86"/>
      <c r="E5570" s="86"/>
      <c r="F5570" s="86"/>
      <c r="G5570" s="86"/>
      <c r="H5570" s="87"/>
      <c r="I5570" s="34"/>
      <c r="J5570" s="32"/>
      <c r="K5570" s="101">
        <v>4.28</v>
      </c>
      <c r="L5570" s="102"/>
      <c r="M5570" s="35">
        <f>K5570*12*I5535</f>
        <v>19244.592000000001</v>
      </c>
    </row>
    <row r="5571" spans="1:13" x14ac:dyDescent="0.25">
      <c r="A5571" s="90" t="s">
        <v>59</v>
      </c>
      <c r="B5571" s="91"/>
      <c r="C5571" s="91"/>
      <c r="D5571" s="91"/>
      <c r="E5571" s="91"/>
      <c r="F5571" s="91"/>
      <c r="G5571" s="91"/>
      <c r="H5571" s="92"/>
      <c r="J5571" s="47"/>
      <c r="K5571" s="108">
        <f>K5541+K5545+K5548+K5551+K5570+K5562</f>
        <v>18.400000000000002</v>
      </c>
      <c r="L5571" s="109"/>
      <c r="M5571" s="21">
        <f>M5535+M5548+M5551+M5562+M5570</f>
        <v>82733.759999999995</v>
      </c>
    </row>
    <row r="5572" spans="1:13" ht="15.75" x14ac:dyDescent="0.25">
      <c r="A5572" s="85" t="s">
        <v>61</v>
      </c>
      <c r="B5572" s="86"/>
      <c r="C5572" s="86"/>
      <c r="D5572" s="86"/>
      <c r="E5572" s="86"/>
      <c r="F5572" s="86"/>
      <c r="G5572" s="86"/>
      <c r="H5572" s="87"/>
      <c r="I5572" s="34"/>
      <c r="J5572" s="32"/>
      <c r="K5572" s="88">
        <v>3.45</v>
      </c>
      <c r="L5572" s="89"/>
      <c r="M5572" s="21">
        <f>K5572*12*I5535</f>
        <v>15512.580000000002</v>
      </c>
    </row>
    <row r="5573" spans="1:13" ht="15.75" x14ac:dyDescent="0.25">
      <c r="A5573" s="85" t="s">
        <v>62</v>
      </c>
      <c r="B5573" s="86"/>
      <c r="C5573" s="86"/>
      <c r="D5573" s="86"/>
      <c r="E5573" s="86"/>
      <c r="F5573" s="86"/>
      <c r="G5573" s="86"/>
      <c r="H5573" s="87"/>
      <c r="I5573" s="34"/>
      <c r="J5573" s="32"/>
      <c r="K5573" s="88">
        <v>0.81</v>
      </c>
      <c r="L5573" s="89"/>
      <c r="M5573" s="21">
        <f>K5573*12*I5535</f>
        <v>3642.0840000000003</v>
      </c>
    </row>
    <row r="5574" spans="1:13" x14ac:dyDescent="0.25">
      <c r="A5574" s="90" t="s">
        <v>92</v>
      </c>
      <c r="B5574" s="91"/>
      <c r="C5574" s="91"/>
      <c r="D5574" s="91"/>
      <c r="E5574" s="91"/>
      <c r="F5574" s="91"/>
      <c r="G5574" s="91"/>
      <c r="H5574" s="92"/>
      <c r="I5574" s="34"/>
      <c r="J5574" s="32"/>
      <c r="K5574" s="93">
        <v>1.32</v>
      </c>
      <c r="L5574" s="94"/>
      <c r="M5574" s="21">
        <f>K5574*12*I5535</f>
        <v>5935.2479999999996</v>
      </c>
    </row>
    <row r="5575" spans="1:13" x14ac:dyDescent="0.25">
      <c r="A5575" s="54" t="s">
        <v>93</v>
      </c>
      <c r="B5575" s="55"/>
      <c r="C5575" s="55"/>
      <c r="D5575" s="55"/>
      <c r="E5575" s="55"/>
      <c r="F5575" s="55"/>
      <c r="G5575" s="55"/>
      <c r="H5575" s="56"/>
      <c r="I5575" s="34"/>
      <c r="J5575" s="32"/>
      <c r="K5575" s="93">
        <v>3.5</v>
      </c>
      <c r="L5575" s="94"/>
      <c r="M5575" s="21">
        <f>K5575*12*I5535</f>
        <v>15737.4</v>
      </c>
    </row>
    <row r="5576" spans="1:13" ht="15.75" x14ac:dyDescent="0.25">
      <c r="A5576" s="49" t="s">
        <v>107</v>
      </c>
      <c r="B5576" s="50"/>
      <c r="C5576" s="50"/>
      <c r="D5576" s="50"/>
      <c r="E5576" s="50"/>
      <c r="F5576" s="50"/>
      <c r="G5576" s="50"/>
      <c r="H5576" s="51"/>
      <c r="I5576" s="34"/>
      <c r="J5576" s="32"/>
      <c r="K5576" s="88">
        <v>7.0000000000000007E-2</v>
      </c>
      <c r="L5576" s="89"/>
      <c r="M5576" s="21">
        <f>K5576*12*I5535</f>
        <v>314.74800000000005</v>
      </c>
    </row>
    <row r="5577" spans="1:13" ht="15.75" x14ac:dyDescent="0.25">
      <c r="A5577" s="49" t="s">
        <v>63</v>
      </c>
      <c r="B5577" s="50"/>
      <c r="C5577" s="50"/>
      <c r="D5577" s="50"/>
      <c r="E5577" s="50"/>
      <c r="F5577" s="50"/>
      <c r="G5577" s="50"/>
      <c r="H5577" s="51"/>
      <c r="I5577" s="34"/>
      <c r="J5577" s="32"/>
      <c r="K5577" s="88">
        <v>0.08</v>
      </c>
      <c r="L5577" s="89"/>
      <c r="M5577" s="21">
        <f>K5577*12*I5535</f>
        <v>359.71199999999999</v>
      </c>
    </row>
    <row r="5578" spans="1:13" ht="15.75" x14ac:dyDescent="0.25">
      <c r="A5578" s="49" t="s">
        <v>64</v>
      </c>
      <c r="B5578" s="50"/>
      <c r="C5578" s="50"/>
      <c r="D5578" s="50"/>
      <c r="E5578" s="50"/>
      <c r="F5578" s="50"/>
      <c r="G5578" s="50"/>
      <c r="H5578" s="51"/>
      <c r="I5578" s="34"/>
      <c r="J5578" s="32"/>
      <c r="K5578" s="88">
        <v>0.21</v>
      </c>
      <c r="L5578" s="89"/>
      <c r="M5578" s="21">
        <f>K5578*12*I5535</f>
        <v>944.24400000000003</v>
      </c>
    </row>
    <row r="5579" spans="1:13" x14ac:dyDescent="0.25">
      <c r="A5579" s="90" t="s">
        <v>65</v>
      </c>
      <c r="B5579" s="91"/>
      <c r="C5579" s="91"/>
      <c r="D5579" s="91"/>
      <c r="E5579" s="91"/>
      <c r="F5579" s="91"/>
      <c r="G5579" s="91"/>
      <c r="H5579" s="92"/>
      <c r="I5579" s="34"/>
      <c r="J5579" s="48"/>
      <c r="K5579" s="88">
        <f>K5571+K5572+K5573+K5574+K5576+K5577+K5578+K5575</f>
        <v>27.84</v>
      </c>
      <c r="L5579" s="89"/>
      <c r="M5579" s="21">
        <f>M5571+M5572+M5573+M5574+M5576+M5577+M5578+M5575</f>
        <v>125179.776</v>
      </c>
    </row>
    <row r="5580" spans="1:13" x14ac:dyDescent="0.25">
      <c r="M5580" s="5"/>
    </row>
    <row r="5581" spans="1:13" x14ac:dyDescent="0.25">
      <c r="M5581" s="5"/>
    </row>
    <row r="5582" spans="1:13" x14ac:dyDescent="0.25">
      <c r="A5582" s="119" t="s">
        <v>0</v>
      </c>
      <c r="B5582" s="119"/>
      <c r="C5582" s="119"/>
      <c r="D5582" s="119"/>
      <c r="E5582" s="119"/>
      <c r="F5582" s="119"/>
      <c r="G5582" s="119"/>
      <c r="H5582" s="119"/>
      <c r="I5582" s="119"/>
      <c r="J5582" s="119"/>
      <c r="K5582" s="119"/>
      <c r="L5582" s="119"/>
      <c r="M5582" s="5"/>
    </row>
    <row r="5583" spans="1:13" x14ac:dyDescent="0.25">
      <c r="A5583" s="120" t="s">
        <v>1</v>
      </c>
      <c r="B5583" s="120"/>
      <c r="C5583" s="120"/>
      <c r="D5583" s="120"/>
      <c r="E5583" s="120"/>
      <c r="F5583" s="120"/>
      <c r="G5583" s="120"/>
      <c r="H5583" s="120"/>
      <c r="I5583" s="120"/>
      <c r="J5583" s="120"/>
      <c r="K5583" s="120"/>
      <c r="L5583" s="120"/>
      <c r="M5583" s="120"/>
    </row>
    <row r="5584" spans="1:13" x14ac:dyDescent="0.25">
      <c r="A5584" s="121" t="s">
        <v>211</v>
      </c>
      <c r="B5584" s="121"/>
      <c r="C5584" s="121"/>
      <c r="D5584" s="121"/>
      <c r="E5584" s="121"/>
      <c r="F5584" s="121"/>
      <c r="G5584" s="121"/>
      <c r="H5584" s="121"/>
      <c r="I5584" s="121"/>
      <c r="J5584" s="121"/>
      <c r="K5584" s="121"/>
      <c r="L5584" s="121"/>
      <c r="M5584" s="121"/>
    </row>
    <row r="5585" spans="1:13" x14ac:dyDescent="0.25">
      <c r="A5585" s="6"/>
      <c r="B5585" s="7"/>
      <c r="C5585" s="7" t="s">
        <v>3</v>
      </c>
      <c r="D5585" s="7"/>
      <c r="E5585" s="7"/>
      <c r="F5585" s="7"/>
      <c r="G5585" s="7"/>
      <c r="H5585" s="8"/>
      <c r="I5585" s="7" t="s">
        <v>4</v>
      </c>
      <c r="J5585" s="8"/>
      <c r="K5585" s="9" t="s">
        <v>5</v>
      </c>
      <c r="L5585" s="10"/>
      <c r="M5585" s="11"/>
    </row>
    <row r="5586" spans="1:13" x14ac:dyDescent="0.25">
      <c r="A5586" s="12"/>
      <c r="B5586" s="2"/>
      <c r="C5586" s="2"/>
      <c r="D5586" s="2"/>
      <c r="E5586" s="2"/>
      <c r="F5586" s="2"/>
      <c r="G5586" s="2"/>
      <c r="H5586" s="13"/>
      <c r="I5586" s="2"/>
      <c r="J5586" s="13"/>
      <c r="K5586" s="14" t="s">
        <v>7</v>
      </c>
      <c r="L5586" s="15"/>
      <c r="M5586" s="16" t="s">
        <v>8</v>
      </c>
    </row>
    <row r="5587" spans="1:13" x14ac:dyDescent="0.25">
      <c r="A5587" s="17"/>
      <c r="B5587" s="18"/>
      <c r="C5587" s="18"/>
      <c r="D5587" s="18"/>
      <c r="E5587" s="18"/>
      <c r="F5587" s="18"/>
      <c r="G5587" s="18"/>
      <c r="H5587" s="19"/>
      <c r="I5587" s="122" t="s">
        <v>9</v>
      </c>
      <c r="J5587" s="123"/>
      <c r="K5587" s="18" t="s">
        <v>10</v>
      </c>
      <c r="L5587" s="19"/>
      <c r="M5587" s="20" t="s">
        <v>11</v>
      </c>
    </row>
    <row r="5588" spans="1:13" x14ac:dyDescent="0.25">
      <c r="A5588" s="90"/>
      <c r="B5588" s="91"/>
      <c r="C5588" s="91"/>
      <c r="D5588" s="91"/>
      <c r="E5588" s="91"/>
      <c r="F5588" s="91"/>
      <c r="G5588" s="91"/>
      <c r="H5588" s="92"/>
      <c r="I5588" s="124">
        <v>373.7</v>
      </c>
      <c r="J5588" s="125"/>
      <c r="K5588" s="126">
        <f>K5594+K5598</f>
        <v>8.98</v>
      </c>
      <c r="L5588" s="127"/>
      <c r="M5588" s="21">
        <f>M5594+M5598</f>
        <v>40269.911999999997</v>
      </c>
    </row>
    <row r="5589" spans="1:13" x14ac:dyDescent="0.25">
      <c r="A5589" s="22" t="s">
        <v>13</v>
      </c>
      <c r="F5589" s="2"/>
      <c r="H5589" s="13"/>
      <c r="J5589" s="13"/>
      <c r="L5589" s="13"/>
      <c r="M5589" s="23"/>
    </row>
    <row r="5590" spans="1:13" x14ac:dyDescent="0.25">
      <c r="A5590" s="22" t="s">
        <v>14</v>
      </c>
      <c r="F5590" s="2"/>
      <c r="H5590" s="13"/>
      <c r="J5590" s="13"/>
      <c r="L5590" s="13"/>
      <c r="M5590" s="23"/>
    </row>
    <row r="5591" spans="1:13" x14ac:dyDescent="0.25">
      <c r="A5591" s="24" t="s">
        <v>15</v>
      </c>
      <c r="B5591" s="25"/>
      <c r="C5591" s="25"/>
      <c r="D5591" s="25"/>
      <c r="E5591" s="25"/>
      <c r="F5591" s="26"/>
      <c r="G5591" s="25"/>
      <c r="H5591" s="27"/>
      <c r="J5591" s="13"/>
      <c r="L5591" s="13"/>
      <c r="M5591" s="23"/>
    </row>
    <row r="5592" spans="1:13" x14ac:dyDescent="0.25">
      <c r="A5592" s="24" t="s">
        <v>16</v>
      </c>
      <c r="B5592" s="25"/>
      <c r="C5592" s="25"/>
      <c r="D5592" s="25"/>
      <c r="E5592" s="25"/>
      <c r="F5592" s="26"/>
      <c r="G5592" s="25"/>
      <c r="H5592" s="27"/>
      <c r="J5592" s="13"/>
      <c r="L5592" s="13"/>
      <c r="M5592" s="23"/>
    </row>
    <row r="5593" spans="1:13" x14ac:dyDescent="0.25">
      <c r="A5593" s="24" t="s">
        <v>68</v>
      </c>
      <c r="B5593" s="25"/>
      <c r="C5593" s="25"/>
      <c r="D5593" s="25"/>
      <c r="E5593" s="25"/>
      <c r="F5593" s="26"/>
      <c r="G5593" s="25"/>
      <c r="H5593" s="27"/>
      <c r="J5593" s="13"/>
      <c r="L5593" s="13"/>
      <c r="M5593" s="23"/>
    </row>
    <row r="5594" spans="1:13" x14ac:dyDescent="0.25">
      <c r="A5594" s="24"/>
      <c r="B5594" s="25"/>
      <c r="C5594" s="25"/>
      <c r="D5594" s="25"/>
      <c r="E5594" s="25"/>
      <c r="F5594" s="26"/>
      <c r="G5594" s="25"/>
      <c r="H5594" s="27"/>
      <c r="J5594" s="13"/>
      <c r="K5594" s="112">
        <v>4.93</v>
      </c>
      <c r="L5594" s="113"/>
      <c r="M5594" s="23">
        <f>K5594*I5588*12</f>
        <v>22108.091999999997</v>
      </c>
    </row>
    <row r="5595" spans="1:13" x14ac:dyDescent="0.25">
      <c r="A5595" s="22" t="s">
        <v>22</v>
      </c>
      <c r="B5595" s="25"/>
      <c r="C5595" s="25"/>
      <c r="D5595" s="25"/>
      <c r="E5595" s="25"/>
      <c r="F5595" s="26"/>
      <c r="G5595" s="25"/>
      <c r="H5595" s="27"/>
      <c r="J5595" s="13"/>
      <c r="L5595" s="13"/>
      <c r="M5595" s="23"/>
    </row>
    <row r="5596" spans="1:13" x14ac:dyDescent="0.25">
      <c r="A5596" s="24" t="s">
        <v>23</v>
      </c>
      <c r="B5596" s="25"/>
      <c r="C5596" s="25"/>
      <c r="D5596" s="25"/>
      <c r="E5596" s="25"/>
      <c r="F5596" s="26"/>
      <c r="G5596" s="25"/>
      <c r="H5596" s="27"/>
      <c r="J5596" s="13"/>
      <c r="L5596" s="13"/>
      <c r="M5596" s="23"/>
    </row>
    <row r="5597" spans="1:13" x14ac:dyDescent="0.25">
      <c r="A5597" s="24" t="s">
        <v>69</v>
      </c>
      <c r="B5597" s="25"/>
      <c r="C5597" s="25"/>
      <c r="D5597" s="25"/>
      <c r="E5597" s="25"/>
      <c r="F5597" s="26"/>
      <c r="G5597" s="25"/>
      <c r="H5597" s="27"/>
      <c r="J5597" s="13"/>
      <c r="L5597" s="13"/>
      <c r="M5597" s="23"/>
    </row>
    <row r="5598" spans="1:13" x14ac:dyDescent="0.25">
      <c r="A5598" s="24"/>
      <c r="B5598" s="25"/>
      <c r="C5598" s="25"/>
      <c r="D5598" s="25"/>
      <c r="E5598" s="25"/>
      <c r="F5598" s="26"/>
      <c r="G5598" s="25"/>
      <c r="H5598" s="27"/>
      <c r="I5598" s="17"/>
      <c r="J5598" s="19"/>
      <c r="K5598" s="138">
        <v>4.05</v>
      </c>
      <c r="L5598" s="139"/>
      <c r="M5598" s="21">
        <f>K5598*I5588*12</f>
        <v>18161.82</v>
      </c>
    </row>
    <row r="5599" spans="1:13" x14ac:dyDescent="0.25">
      <c r="A5599" s="128" t="s">
        <v>28</v>
      </c>
      <c r="B5599" s="129"/>
      <c r="C5599" s="129"/>
      <c r="D5599" s="129"/>
      <c r="E5599" s="129"/>
      <c r="F5599" s="129"/>
      <c r="G5599" s="129"/>
      <c r="H5599" s="130"/>
      <c r="I5599" s="2" t="s">
        <v>29</v>
      </c>
      <c r="J5599" s="13"/>
      <c r="K5599" s="2"/>
      <c r="L5599" s="13"/>
      <c r="M5599" s="23"/>
    </row>
    <row r="5600" spans="1:13" x14ac:dyDescent="0.25">
      <c r="A5600" s="12"/>
      <c r="B5600" s="2"/>
      <c r="C5600" s="2"/>
      <c r="D5600" s="2"/>
      <c r="E5600" s="2"/>
      <c r="F5600" s="2"/>
      <c r="G5600" s="2"/>
      <c r="H5600" s="13"/>
      <c r="I5600" s="2" t="s">
        <v>30</v>
      </c>
      <c r="J5600" s="13"/>
      <c r="K5600" s="2"/>
      <c r="L5600" s="13"/>
      <c r="M5600" s="23"/>
    </row>
    <row r="5601" spans="1:13" x14ac:dyDescent="0.25">
      <c r="A5601" s="12"/>
      <c r="B5601" s="2"/>
      <c r="C5601" s="2"/>
      <c r="D5601" s="2"/>
      <c r="E5601" s="2"/>
      <c r="F5601" s="2"/>
      <c r="G5601" s="2"/>
      <c r="H5601" s="13"/>
      <c r="I5601" s="2" t="s">
        <v>31</v>
      </c>
      <c r="J5601" s="13"/>
      <c r="K5601" s="108">
        <v>1.1200000000000001</v>
      </c>
      <c r="L5601" s="109"/>
      <c r="M5601" s="23">
        <f>K5601*12*I5588</f>
        <v>5022.5280000000002</v>
      </c>
    </row>
    <row r="5602" spans="1:13" x14ac:dyDescent="0.25">
      <c r="A5602" s="12"/>
      <c r="B5602" s="2"/>
      <c r="C5602" s="2"/>
      <c r="D5602" s="2"/>
      <c r="E5602" s="2"/>
      <c r="F5602" s="2"/>
      <c r="G5602" s="2"/>
      <c r="H5602" s="13"/>
      <c r="I5602" s="2" t="s">
        <v>32</v>
      </c>
      <c r="J5602" s="13"/>
      <c r="K5602" s="2"/>
      <c r="L5602" s="13"/>
      <c r="M5602" s="23"/>
    </row>
    <row r="5603" spans="1:13" x14ac:dyDescent="0.25">
      <c r="A5603" s="17"/>
      <c r="B5603" s="18"/>
      <c r="C5603" s="18"/>
      <c r="D5603" s="18"/>
      <c r="E5603" s="18"/>
      <c r="F5603" s="18"/>
      <c r="G5603" s="18"/>
      <c r="H5603" s="19"/>
      <c r="I5603" s="18" t="s">
        <v>33</v>
      </c>
      <c r="J5603" s="19"/>
      <c r="K5603" s="18"/>
      <c r="L5603" s="19"/>
      <c r="M5603" s="21"/>
    </row>
    <row r="5604" spans="1:13" x14ac:dyDescent="0.25">
      <c r="A5604" s="131" t="s">
        <v>74</v>
      </c>
      <c r="B5604" s="132"/>
      <c r="C5604" s="132"/>
      <c r="D5604" s="132"/>
      <c r="E5604" s="132"/>
      <c r="F5604" s="132"/>
      <c r="G5604" s="132"/>
      <c r="H5604" s="133"/>
      <c r="I5604" s="52"/>
      <c r="J5604" s="13"/>
      <c r="K5604" s="134">
        <f>K5605+K5611</f>
        <v>1.8900000000000001</v>
      </c>
      <c r="L5604" s="135"/>
      <c r="M5604" s="53">
        <f>M5605+M5611</f>
        <v>8475.5160000000014</v>
      </c>
    </row>
    <row r="5605" spans="1:13" x14ac:dyDescent="0.25">
      <c r="A5605" s="114" t="s">
        <v>75</v>
      </c>
      <c r="B5605" s="115"/>
      <c r="C5605" s="115"/>
      <c r="D5605" s="115"/>
      <c r="E5605" s="115"/>
      <c r="F5605" s="115"/>
      <c r="G5605" s="115"/>
      <c r="H5605" s="116"/>
      <c r="J5605" s="13"/>
      <c r="K5605" s="108">
        <f>K5606+K5607+K5608+K5610</f>
        <v>1.1100000000000001</v>
      </c>
      <c r="L5605" s="109"/>
      <c r="M5605" s="46">
        <f>M5606+M5607+M5608+M5610</f>
        <v>4977.6840000000011</v>
      </c>
    </row>
    <row r="5606" spans="1:13" x14ac:dyDescent="0.25">
      <c r="A5606" s="12" t="s">
        <v>76</v>
      </c>
      <c r="H5606" s="13"/>
      <c r="I5606" t="s">
        <v>77</v>
      </c>
      <c r="J5606" s="13"/>
      <c r="K5606" s="112">
        <v>0.81</v>
      </c>
      <c r="L5606" s="113"/>
      <c r="M5606" s="23">
        <f>K5606*12*I5588</f>
        <v>3632.364</v>
      </c>
    </row>
    <row r="5607" spans="1:13" x14ac:dyDescent="0.25">
      <c r="A5607" s="12" t="s">
        <v>78</v>
      </c>
      <c r="H5607" s="13"/>
      <c r="I5607" t="s">
        <v>79</v>
      </c>
      <c r="J5607" s="13"/>
      <c r="K5607" s="112">
        <v>0.18</v>
      </c>
      <c r="L5607" s="113"/>
      <c r="M5607" s="23">
        <f>K5607*12*I5588</f>
        <v>807.19200000000001</v>
      </c>
    </row>
    <row r="5608" spans="1:13" x14ac:dyDescent="0.25">
      <c r="A5608" s="12" t="s">
        <v>80</v>
      </c>
      <c r="H5608" s="13"/>
      <c r="I5608" t="s">
        <v>81</v>
      </c>
      <c r="J5608" s="13"/>
      <c r="K5608" s="112">
        <v>0.08</v>
      </c>
      <c r="L5608" s="113"/>
      <c r="M5608" s="23">
        <f>K5608*12*I5588</f>
        <v>358.75199999999995</v>
      </c>
    </row>
    <row r="5609" spans="1:13" x14ac:dyDescent="0.25">
      <c r="A5609" s="12" t="s">
        <v>82</v>
      </c>
      <c r="H5609" s="13"/>
      <c r="J5609" s="13"/>
      <c r="L5609" s="13"/>
      <c r="M5609" s="23"/>
    </row>
    <row r="5610" spans="1:13" x14ac:dyDescent="0.25">
      <c r="A5610" s="12" t="s">
        <v>83</v>
      </c>
      <c r="H5610" s="13"/>
      <c r="I5610" t="s">
        <v>84</v>
      </c>
      <c r="J5610" s="13"/>
      <c r="K5610" s="112">
        <v>0.04</v>
      </c>
      <c r="L5610" s="113"/>
      <c r="M5610" s="23">
        <f>K5610*12*I5588</f>
        <v>179.37599999999998</v>
      </c>
    </row>
    <row r="5611" spans="1:13" x14ac:dyDescent="0.25">
      <c r="A5611" s="114" t="s">
        <v>85</v>
      </c>
      <c r="B5611" s="115"/>
      <c r="C5611" s="115"/>
      <c r="D5611" s="115"/>
      <c r="E5611" s="115"/>
      <c r="F5611" s="115"/>
      <c r="G5611" s="115"/>
      <c r="H5611" s="116"/>
      <c r="J5611" s="13"/>
      <c r="K5611" s="108">
        <f>K5612+K5613+K5614</f>
        <v>0.78</v>
      </c>
      <c r="L5611" s="109"/>
      <c r="M5611" s="46">
        <f>M5612+M5613+M5614</f>
        <v>3497.8320000000003</v>
      </c>
    </row>
    <row r="5612" spans="1:13" x14ac:dyDescent="0.25">
      <c r="A5612" s="12" t="s">
        <v>86</v>
      </c>
      <c r="H5612" s="13"/>
      <c r="I5612" t="s">
        <v>81</v>
      </c>
      <c r="J5612" s="13"/>
      <c r="K5612" s="112">
        <v>0.28000000000000003</v>
      </c>
      <c r="L5612" s="113"/>
      <c r="M5612" s="23">
        <f>K5612*12*I5588</f>
        <v>1255.6320000000001</v>
      </c>
    </row>
    <row r="5613" spans="1:13" x14ac:dyDescent="0.25">
      <c r="A5613" s="12" t="s">
        <v>87</v>
      </c>
      <c r="H5613" s="13"/>
      <c r="I5613" t="s">
        <v>35</v>
      </c>
      <c r="J5613" s="13"/>
      <c r="K5613" s="112">
        <v>0.46</v>
      </c>
      <c r="L5613" s="113"/>
      <c r="M5613" s="23">
        <f>K5613*12*I5588</f>
        <v>2062.8240000000001</v>
      </c>
    </row>
    <row r="5614" spans="1:13" x14ac:dyDescent="0.25">
      <c r="A5614" s="12" t="s">
        <v>88</v>
      </c>
      <c r="H5614" s="13"/>
      <c r="I5614" t="s">
        <v>81</v>
      </c>
      <c r="J5614" s="13"/>
      <c r="K5614" s="112">
        <v>0.04</v>
      </c>
      <c r="L5614" s="113"/>
      <c r="M5614" s="21">
        <f>K5614*12*I5588</f>
        <v>179.37599999999998</v>
      </c>
    </row>
    <row r="5615" spans="1:13" ht="15.75" x14ac:dyDescent="0.25">
      <c r="A5615" s="85" t="s">
        <v>36</v>
      </c>
      <c r="B5615" s="86"/>
      <c r="C5615" s="86"/>
      <c r="D5615" s="86"/>
      <c r="E5615" s="86"/>
      <c r="F5615" s="86"/>
      <c r="G5615" s="86"/>
      <c r="H5615" s="87"/>
      <c r="I5615" s="34"/>
      <c r="J5615" s="32"/>
      <c r="K5615" s="88">
        <f>K5616+K5617+K5619+K5621+K5622</f>
        <v>2.13</v>
      </c>
      <c r="L5615" s="89"/>
      <c r="M5615" s="35">
        <f>M5616+M5617+M5619+M5621+M5622</f>
        <v>9551.7720000000008</v>
      </c>
    </row>
    <row r="5616" spans="1:13" x14ac:dyDescent="0.25">
      <c r="A5616" s="36" t="s">
        <v>89</v>
      </c>
      <c r="B5616" s="37"/>
      <c r="C5616" s="38"/>
      <c r="D5616" s="38"/>
      <c r="E5616" s="38"/>
      <c r="F5616" s="38"/>
      <c r="G5616" s="38"/>
      <c r="H5616" s="13"/>
      <c r="I5616" s="95" t="s">
        <v>38</v>
      </c>
      <c r="J5616" s="96"/>
      <c r="K5616" s="117">
        <v>0.56999999999999995</v>
      </c>
      <c r="L5616" s="118"/>
      <c r="M5616" s="23">
        <f>K5616*12*I5588</f>
        <v>2556.1079999999997</v>
      </c>
    </row>
    <row r="5617" spans="1:13" x14ac:dyDescent="0.25">
      <c r="A5617" s="36" t="s">
        <v>39</v>
      </c>
      <c r="B5617" s="37"/>
      <c r="C5617" s="38"/>
      <c r="D5617" s="38"/>
      <c r="E5617" s="38"/>
      <c r="F5617" s="38"/>
      <c r="G5617" s="38"/>
      <c r="H5617" s="13"/>
      <c r="I5617" s="95" t="s">
        <v>40</v>
      </c>
      <c r="J5617" s="96"/>
      <c r="K5617" s="97">
        <v>1.35</v>
      </c>
      <c r="L5617" s="98"/>
      <c r="M5617" s="23">
        <f>K5617*12*I5588</f>
        <v>6053.9400000000005</v>
      </c>
    </row>
    <row r="5618" spans="1:13" x14ac:dyDescent="0.25">
      <c r="A5618" s="36" t="s">
        <v>41</v>
      </c>
      <c r="B5618" s="37"/>
      <c r="C5618" s="38"/>
      <c r="D5618" s="38"/>
      <c r="E5618" s="38"/>
      <c r="F5618" s="38"/>
      <c r="G5618" s="38"/>
      <c r="H5618" s="13"/>
      <c r="I5618" s="39"/>
      <c r="J5618" s="15"/>
      <c r="K5618" s="40"/>
      <c r="L5618" s="41"/>
      <c r="M5618" s="23"/>
    </row>
    <row r="5619" spans="1:13" x14ac:dyDescent="0.25">
      <c r="A5619" s="36" t="s">
        <v>42</v>
      </c>
      <c r="B5619" s="37"/>
      <c r="C5619" s="38"/>
      <c r="D5619" s="38"/>
      <c r="E5619" s="38"/>
      <c r="F5619" s="38"/>
      <c r="G5619" s="38"/>
      <c r="H5619" s="13"/>
      <c r="I5619" s="95" t="s">
        <v>43</v>
      </c>
      <c r="J5619" s="96"/>
      <c r="K5619" s="97">
        <v>0.09</v>
      </c>
      <c r="L5619" s="98"/>
      <c r="M5619" s="23">
        <f>K5619*12*I5588</f>
        <v>403.596</v>
      </c>
    </row>
    <row r="5620" spans="1:13" x14ac:dyDescent="0.25">
      <c r="A5620" s="36" t="s">
        <v>44</v>
      </c>
      <c r="B5620" s="37"/>
      <c r="C5620" s="38"/>
      <c r="D5620" s="38"/>
      <c r="E5620" s="38"/>
      <c r="F5620" s="38"/>
      <c r="G5620" s="38"/>
      <c r="H5620" s="13"/>
      <c r="I5620" s="39"/>
      <c r="J5620" s="15"/>
      <c r="K5620" s="40"/>
      <c r="L5620" s="41"/>
      <c r="M5620" s="23"/>
    </row>
    <row r="5621" spans="1:13" x14ac:dyDescent="0.25">
      <c r="A5621" s="36" t="s">
        <v>45</v>
      </c>
      <c r="B5621" s="37"/>
      <c r="C5621" s="38"/>
      <c r="D5621" s="38"/>
      <c r="E5621" s="38"/>
      <c r="F5621" s="38"/>
      <c r="G5621" s="38"/>
      <c r="H5621" s="13"/>
      <c r="I5621" s="95" t="s">
        <v>46</v>
      </c>
      <c r="J5621" s="96"/>
      <c r="K5621" s="97">
        <v>0.06</v>
      </c>
      <c r="L5621" s="98"/>
      <c r="M5621" s="23">
        <f>K5621*12*I5588</f>
        <v>269.06399999999996</v>
      </c>
    </row>
    <row r="5622" spans="1:13" x14ac:dyDescent="0.25">
      <c r="A5622" s="42" t="s">
        <v>112</v>
      </c>
      <c r="B5622" s="37"/>
      <c r="C5622" s="38"/>
      <c r="D5622" s="38"/>
      <c r="E5622" s="38"/>
      <c r="F5622" s="38"/>
      <c r="G5622" s="38"/>
      <c r="H5622" s="13"/>
      <c r="I5622" s="95" t="s">
        <v>46</v>
      </c>
      <c r="J5622" s="96"/>
      <c r="K5622" s="99">
        <v>0.06</v>
      </c>
      <c r="L5622" s="100"/>
      <c r="M5622" s="21">
        <f>K5622*12*I5588</f>
        <v>269.06399999999996</v>
      </c>
    </row>
    <row r="5623" spans="1:13" ht="15.75" x14ac:dyDescent="0.25">
      <c r="A5623" s="85" t="s">
        <v>50</v>
      </c>
      <c r="B5623" s="86"/>
      <c r="C5623" s="86"/>
      <c r="D5623" s="86"/>
      <c r="E5623" s="86"/>
      <c r="F5623" s="86"/>
      <c r="G5623" s="86"/>
      <c r="H5623" s="87"/>
      <c r="I5623" s="34"/>
      <c r="J5623" s="32"/>
      <c r="K5623" s="101">
        <v>4.28</v>
      </c>
      <c r="L5623" s="102"/>
      <c r="M5623" s="35">
        <f>K5623*12*I5588</f>
        <v>19193.232</v>
      </c>
    </row>
    <row r="5624" spans="1:13" x14ac:dyDescent="0.25">
      <c r="A5624" s="90" t="s">
        <v>59</v>
      </c>
      <c r="B5624" s="91"/>
      <c r="C5624" s="91"/>
      <c r="D5624" s="91"/>
      <c r="E5624" s="91"/>
      <c r="F5624" s="91"/>
      <c r="G5624" s="91"/>
      <c r="H5624" s="92"/>
      <c r="J5624" s="47"/>
      <c r="K5624" s="108">
        <f>K5594+K5598+K5601+K5604+K5623+K5615</f>
        <v>18.400000000000002</v>
      </c>
      <c r="L5624" s="109"/>
      <c r="M5624" s="21">
        <f>M5588+M5601+M5604+M5615+M5623</f>
        <v>82512.960000000006</v>
      </c>
    </row>
    <row r="5625" spans="1:13" ht="15.75" x14ac:dyDescent="0.25">
      <c r="A5625" s="85" t="s">
        <v>61</v>
      </c>
      <c r="B5625" s="86"/>
      <c r="C5625" s="86"/>
      <c r="D5625" s="86"/>
      <c r="E5625" s="86"/>
      <c r="F5625" s="86"/>
      <c r="G5625" s="86"/>
      <c r="H5625" s="87"/>
      <c r="I5625" s="34"/>
      <c r="J5625" s="32"/>
      <c r="K5625" s="88">
        <v>3.45</v>
      </c>
      <c r="L5625" s="89"/>
      <c r="M5625" s="21">
        <f>K5625*12*I5588</f>
        <v>15471.180000000002</v>
      </c>
    </row>
    <row r="5626" spans="1:13" ht="15.75" x14ac:dyDescent="0.25">
      <c r="A5626" s="85" t="s">
        <v>62</v>
      </c>
      <c r="B5626" s="86"/>
      <c r="C5626" s="86"/>
      <c r="D5626" s="86"/>
      <c r="E5626" s="86"/>
      <c r="F5626" s="86"/>
      <c r="G5626" s="86"/>
      <c r="H5626" s="87"/>
      <c r="I5626" s="34"/>
      <c r="J5626" s="32"/>
      <c r="K5626" s="88">
        <v>0.81</v>
      </c>
      <c r="L5626" s="89"/>
      <c r="M5626" s="21">
        <f>K5626*12*I5588</f>
        <v>3632.364</v>
      </c>
    </row>
    <row r="5627" spans="1:13" x14ac:dyDescent="0.25">
      <c r="A5627" s="90" t="s">
        <v>92</v>
      </c>
      <c r="B5627" s="91"/>
      <c r="C5627" s="91"/>
      <c r="D5627" s="91"/>
      <c r="E5627" s="91"/>
      <c r="F5627" s="91"/>
      <c r="G5627" s="91"/>
      <c r="H5627" s="92"/>
      <c r="I5627" s="34"/>
      <c r="J5627" s="32"/>
      <c r="K5627" s="93">
        <v>1.32</v>
      </c>
      <c r="L5627" s="94"/>
      <c r="M5627" s="21">
        <f>K5627*12*I5588</f>
        <v>5919.4079999999994</v>
      </c>
    </row>
    <row r="5628" spans="1:13" ht="15.75" x14ac:dyDescent="0.25">
      <c r="A5628" s="49" t="s">
        <v>107</v>
      </c>
      <c r="B5628" s="50"/>
      <c r="C5628" s="50"/>
      <c r="D5628" s="50"/>
      <c r="E5628" s="50"/>
      <c r="F5628" s="50"/>
      <c r="G5628" s="50"/>
      <c r="H5628" s="51"/>
      <c r="I5628" s="34"/>
      <c r="J5628" s="32"/>
      <c r="K5628" s="88">
        <v>0.06</v>
      </c>
      <c r="L5628" s="89"/>
      <c r="M5628" s="21">
        <f>K5628*12*I5588</f>
        <v>269.06399999999996</v>
      </c>
    </row>
    <row r="5629" spans="1:13" ht="15.75" x14ac:dyDescent="0.25">
      <c r="A5629" s="49" t="s">
        <v>63</v>
      </c>
      <c r="B5629" s="50"/>
      <c r="C5629" s="50"/>
      <c r="D5629" s="50"/>
      <c r="E5629" s="50"/>
      <c r="F5629" s="50"/>
      <c r="G5629" s="50"/>
      <c r="H5629" s="51"/>
      <c r="I5629" s="34"/>
      <c r="J5629" s="32"/>
      <c r="K5629" s="88">
        <v>0.08</v>
      </c>
      <c r="L5629" s="89"/>
      <c r="M5629" s="21">
        <f>K5629*12*I5588</f>
        <v>358.75199999999995</v>
      </c>
    </row>
    <row r="5630" spans="1:13" ht="15.75" x14ac:dyDescent="0.25">
      <c r="A5630" s="49" t="s">
        <v>64</v>
      </c>
      <c r="B5630" s="50"/>
      <c r="C5630" s="50"/>
      <c r="D5630" s="50"/>
      <c r="E5630" s="50"/>
      <c r="F5630" s="50"/>
      <c r="G5630" s="50"/>
      <c r="H5630" s="51"/>
      <c r="I5630" s="34"/>
      <c r="J5630" s="32"/>
      <c r="K5630" s="88">
        <v>0.28999999999999998</v>
      </c>
      <c r="L5630" s="89"/>
      <c r="M5630" s="21">
        <f>K5630*12*I5588</f>
        <v>1300.4759999999999</v>
      </c>
    </row>
    <row r="5631" spans="1:13" x14ac:dyDescent="0.25">
      <c r="A5631" s="90" t="s">
        <v>65</v>
      </c>
      <c r="B5631" s="91"/>
      <c r="C5631" s="91"/>
      <c r="D5631" s="91"/>
      <c r="E5631" s="91"/>
      <c r="F5631" s="91"/>
      <c r="G5631" s="91"/>
      <c r="H5631" s="92"/>
      <c r="I5631" s="34"/>
      <c r="J5631" s="48"/>
      <c r="K5631" s="88">
        <f>K5624+K5625+K5626+K5627+K5628+K5629+K5630</f>
        <v>24.409999999999997</v>
      </c>
      <c r="L5631" s="89"/>
      <c r="M5631" s="21">
        <f>M5624+M5625+M5626+M5627+M5628+M5629+M5630</f>
        <v>109464.204</v>
      </c>
    </row>
    <row r="5632" spans="1:13" x14ac:dyDescent="0.25">
      <c r="M5632" s="5"/>
    </row>
    <row r="5633" spans="1:13" x14ac:dyDescent="0.25">
      <c r="A5633" s="119" t="s">
        <v>0</v>
      </c>
      <c r="B5633" s="119"/>
      <c r="C5633" s="119"/>
      <c r="D5633" s="119"/>
      <c r="E5633" s="119"/>
      <c r="F5633" s="119"/>
      <c r="G5633" s="119"/>
      <c r="H5633" s="119"/>
      <c r="I5633" s="119"/>
      <c r="J5633" s="119"/>
      <c r="K5633" s="119"/>
      <c r="L5633" s="119"/>
      <c r="M5633" s="5"/>
    </row>
    <row r="5634" spans="1:13" x14ac:dyDescent="0.25">
      <c r="A5634" s="120" t="s">
        <v>1</v>
      </c>
      <c r="B5634" s="120"/>
      <c r="C5634" s="120"/>
      <c r="D5634" s="120"/>
      <c r="E5634" s="120"/>
      <c r="F5634" s="120"/>
      <c r="G5634" s="120"/>
      <c r="H5634" s="120"/>
      <c r="I5634" s="120"/>
      <c r="J5634" s="120"/>
      <c r="K5634" s="120"/>
      <c r="L5634" s="120"/>
      <c r="M5634" s="120"/>
    </row>
    <row r="5635" spans="1:13" x14ac:dyDescent="0.25">
      <c r="A5635" s="121" t="s">
        <v>212</v>
      </c>
      <c r="B5635" s="121"/>
      <c r="C5635" s="121"/>
      <c r="D5635" s="121"/>
      <c r="E5635" s="121"/>
      <c r="F5635" s="121"/>
      <c r="G5635" s="121"/>
      <c r="H5635" s="121"/>
      <c r="I5635" s="121"/>
      <c r="J5635" s="121"/>
      <c r="K5635" s="121"/>
      <c r="L5635" s="121"/>
      <c r="M5635" s="121"/>
    </row>
    <row r="5636" spans="1:13" x14ac:dyDescent="0.25">
      <c r="A5636" s="6"/>
      <c r="B5636" s="7"/>
      <c r="C5636" s="7" t="s">
        <v>3</v>
      </c>
      <c r="D5636" s="7"/>
      <c r="E5636" s="7"/>
      <c r="F5636" s="7"/>
      <c r="G5636" s="7"/>
      <c r="H5636" s="8"/>
      <c r="I5636" s="7" t="s">
        <v>4</v>
      </c>
      <c r="J5636" s="8"/>
      <c r="K5636" s="9" t="s">
        <v>5</v>
      </c>
      <c r="L5636" s="10"/>
      <c r="M5636" s="11"/>
    </row>
    <row r="5637" spans="1:13" x14ac:dyDescent="0.25">
      <c r="A5637" s="12"/>
      <c r="B5637" s="2"/>
      <c r="C5637" s="2"/>
      <c r="D5637" s="2"/>
      <c r="E5637" s="2"/>
      <c r="F5637" s="2"/>
      <c r="G5637" s="2"/>
      <c r="H5637" s="13"/>
      <c r="I5637" s="2"/>
      <c r="J5637" s="13"/>
      <c r="K5637" s="14" t="s">
        <v>7</v>
      </c>
      <c r="L5637" s="15"/>
      <c r="M5637" s="16" t="s">
        <v>8</v>
      </c>
    </row>
    <row r="5638" spans="1:13" x14ac:dyDescent="0.25">
      <c r="A5638" s="17"/>
      <c r="B5638" s="18"/>
      <c r="C5638" s="18"/>
      <c r="D5638" s="18"/>
      <c r="E5638" s="18"/>
      <c r="F5638" s="18"/>
      <c r="G5638" s="18"/>
      <c r="H5638" s="19"/>
      <c r="I5638" s="122" t="s">
        <v>9</v>
      </c>
      <c r="J5638" s="123"/>
      <c r="K5638" s="18" t="s">
        <v>10</v>
      </c>
      <c r="L5638" s="19"/>
      <c r="M5638" s="20" t="s">
        <v>11</v>
      </c>
    </row>
    <row r="5639" spans="1:13" x14ac:dyDescent="0.25">
      <c r="A5639" s="90"/>
      <c r="B5639" s="91"/>
      <c r="C5639" s="91"/>
      <c r="D5639" s="91"/>
      <c r="E5639" s="91"/>
      <c r="F5639" s="91"/>
      <c r="G5639" s="91"/>
      <c r="H5639" s="92"/>
      <c r="I5639" s="124">
        <v>382.1</v>
      </c>
      <c r="J5639" s="125"/>
      <c r="K5639" s="126">
        <f>K5645+K5649</f>
        <v>8.98</v>
      </c>
      <c r="L5639" s="127"/>
      <c r="M5639" s="21">
        <f>M5645+M5649</f>
        <v>41175.096000000005</v>
      </c>
    </row>
    <row r="5640" spans="1:13" x14ac:dyDescent="0.25">
      <c r="A5640" s="22" t="s">
        <v>13</v>
      </c>
      <c r="F5640" s="2"/>
      <c r="H5640" s="13"/>
      <c r="J5640" s="13"/>
      <c r="L5640" s="13"/>
      <c r="M5640" s="23"/>
    </row>
    <row r="5641" spans="1:13" x14ac:dyDescent="0.25">
      <c r="A5641" s="22" t="s">
        <v>14</v>
      </c>
      <c r="F5641" s="2"/>
      <c r="H5641" s="13"/>
      <c r="J5641" s="13"/>
      <c r="L5641" s="13"/>
      <c r="M5641" s="23"/>
    </row>
    <row r="5642" spans="1:13" x14ac:dyDescent="0.25">
      <c r="A5642" s="24" t="s">
        <v>15</v>
      </c>
      <c r="B5642" s="25"/>
      <c r="C5642" s="25"/>
      <c r="D5642" s="25"/>
      <c r="E5642" s="25"/>
      <c r="F5642" s="26"/>
      <c r="G5642" s="25"/>
      <c r="H5642" s="27"/>
      <c r="J5642" s="13"/>
      <c r="L5642" s="13"/>
      <c r="M5642" s="23"/>
    </row>
    <row r="5643" spans="1:13" x14ac:dyDescent="0.25">
      <c r="A5643" s="24" t="s">
        <v>16</v>
      </c>
      <c r="B5643" s="25"/>
      <c r="C5643" s="25"/>
      <c r="D5643" s="25"/>
      <c r="E5643" s="25"/>
      <c r="F5643" s="26"/>
      <c r="G5643" s="25"/>
      <c r="H5643" s="27"/>
      <c r="J5643" s="13"/>
      <c r="L5643" s="13"/>
      <c r="M5643" s="23"/>
    </row>
    <row r="5644" spans="1:13" x14ac:dyDescent="0.25">
      <c r="A5644" s="24" t="s">
        <v>68</v>
      </c>
      <c r="B5644" s="25"/>
      <c r="C5644" s="25"/>
      <c r="D5644" s="25"/>
      <c r="E5644" s="25"/>
      <c r="F5644" s="26"/>
      <c r="G5644" s="25"/>
      <c r="H5644" s="27"/>
      <c r="J5644" s="13"/>
      <c r="L5644" s="13"/>
      <c r="M5644" s="23"/>
    </row>
    <row r="5645" spans="1:13" x14ac:dyDescent="0.25">
      <c r="A5645" s="24"/>
      <c r="B5645" s="25"/>
      <c r="C5645" s="25"/>
      <c r="D5645" s="25"/>
      <c r="E5645" s="25"/>
      <c r="F5645" s="26"/>
      <c r="G5645" s="25"/>
      <c r="H5645" s="27"/>
      <c r="J5645" s="13"/>
      <c r="K5645" s="112">
        <v>4.93</v>
      </c>
      <c r="L5645" s="113"/>
      <c r="M5645" s="23">
        <f>K5645*I5639*12</f>
        <v>22605.036</v>
      </c>
    </row>
    <row r="5646" spans="1:13" x14ac:dyDescent="0.25">
      <c r="A5646" s="22" t="s">
        <v>22</v>
      </c>
      <c r="B5646" s="25"/>
      <c r="C5646" s="25"/>
      <c r="D5646" s="25"/>
      <c r="E5646" s="25"/>
      <c r="F5646" s="26"/>
      <c r="G5646" s="25"/>
      <c r="H5646" s="27"/>
      <c r="J5646" s="13"/>
      <c r="L5646" s="13"/>
      <c r="M5646" s="23"/>
    </row>
    <row r="5647" spans="1:13" x14ac:dyDescent="0.25">
      <c r="A5647" s="24" t="s">
        <v>23</v>
      </c>
      <c r="B5647" s="25"/>
      <c r="C5647" s="25"/>
      <c r="D5647" s="25"/>
      <c r="E5647" s="25"/>
      <c r="F5647" s="26"/>
      <c r="G5647" s="25"/>
      <c r="H5647" s="27"/>
      <c r="J5647" s="13"/>
      <c r="L5647" s="13"/>
      <c r="M5647" s="23"/>
    </row>
    <row r="5648" spans="1:13" x14ac:dyDescent="0.25">
      <c r="A5648" s="24" t="s">
        <v>69</v>
      </c>
      <c r="B5648" s="25"/>
      <c r="C5648" s="25"/>
      <c r="D5648" s="25"/>
      <c r="E5648" s="25"/>
      <c r="F5648" s="26"/>
      <c r="G5648" s="25"/>
      <c r="H5648" s="27"/>
      <c r="J5648" s="13"/>
      <c r="L5648" s="13"/>
      <c r="M5648" s="23"/>
    </row>
    <row r="5649" spans="1:13" x14ac:dyDescent="0.25">
      <c r="A5649" s="24"/>
      <c r="B5649" s="25"/>
      <c r="C5649" s="25"/>
      <c r="D5649" s="25"/>
      <c r="E5649" s="25"/>
      <c r="F5649" s="26"/>
      <c r="G5649" s="25"/>
      <c r="H5649" s="27"/>
      <c r="I5649" s="17"/>
      <c r="J5649" s="19"/>
      <c r="K5649" s="138">
        <v>4.05</v>
      </c>
      <c r="L5649" s="139"/>
      <c r="M5649" s="21">
        <f>K5649*I5639*12</f>
        <v>18570.060000000001</v>
      </c>
    </row>
    <row r="5650" spans="1:13" x14ac:dyDescent="0.25">
      <c r="A5650" s="128" t="s">
        <v>28</v>
      </c>
      <c r="B5650" s="129"/>
      <c r="C5650" s="129"/>
      <c r="D5650" s="129"/>
      <c r="E5650" s="129"/>
      <c r="F5650" s="129"/>
      <c r="G5650" s="129"/>
      <c r="H5650" s="130"/>
      <c r="I5650" s="2" t="s">
        <v>29</v>
      </c>
      <c r="J5650" s="13"/>
      <c r="K5650" s="2"/>
      <c r="L5650" s="13"/>
      <c r="M5650" s="23"/>
    </row>
    <row r="5651" spans="1:13" x14ac:dyDescent="0.25">
      <c r="A5651" s="12"/>
      <c r="B5651" s="2"/>
      <c r="C5651" s="2"/>
      <c r="D5651" s="2"/>
      <c r="E5651" s="2"/>
      <c r="F5651" s="2"/>
      <c r="G5651" s="2"/>
      <c r="H5651" s="13"/>
      <c r="I5651" s="2" t="s">
        <v>30</v>
      </c>
      <c r="J5651" s="13"/>
      <c r="K5651" s="2"/>
      <c r="L5651" s="13"/>
      <c r="M5651" s="23"/>
    </row>
    <row r="5652" spans="1:13" x14ac:dyDescent="0.25">
      <c r="A5652" s="12"/>
      <c r="B5652" s="2"/>
      <c r="C5652" s="2"/>
      <c r="D5652" s="2"/>
      <c r="E5652" s="2"/>
      <c r="F5652" s="2"/>
      <c r="G5652" s="2"/>
      <c r="H5652" s="13"/>
      <c r="I5652" s="2" t="s">
        <v>31</v>
      </c>
      <c r="J5652" s="13"/>
      <c r="K5652" s="108">
        <v>1.1200000000000001</v>
      </c>
      <c r="L5652" s="109"/>
      <c r="M5652" s="23">
        <f>K5652*12*I5639</f>
        <v>5135.4240000000009</v>
      </c>
    </row>
    <row r="5653" spans="1:13" x14ac:dyDescent="0.25">
      <c r="A5653" s="12"/>
      <c r="B5653" s="2"/>
      <c r="C5653" s="2"/>
      <c r="D5653" s="2"/>
      <c r="E5653" s="2"/>
      <c r="F5653" s="2"/>
      <c r="G5653" s="2"/>
      <c r="H5653" s="13"/>
      <c r="I5653" s="2" t="s">
        <v>32</v>
      </c>
      <c r="J5653" s="13"/>
      <c r="K5653" s="2"/>
      <c r="L5653" s="13"/>
      <c r="M5653" s="23"/>
    </row>
    <row r="5654" spans="1:13" x14ac:dyDescent="0.25">
      <c r="A5654" s="17"/>
      <c r="B5654" s="18"/>
      <c r="C5654" s="18"/>
      <c r="D5654" s="18"/>
      <c r="E5654" s="18"/>
      <c r="F5654" s="18"/>
      <c r="G5654" s="18"/>
      <c r="H5654" s="19"/>
      <c r="I5654" s="18" t="s">
        <v>33</v>
      </c>
      <c r="J5654" s="19"/>
      <c r="K5654" s="18"/>
      <c r="L5654" s="19"/>
      <c r="M5654" s="21"/>
    </row>
    <row r="5655" spans="1:13" x14ac:dyDescent="0.25">
      <c r="A5655" s="131" t="s">
        <v>74</v>
      </c>
      <c r="B5655" s="132"/>
      <c r="C5655" s="132"/>
      <c r="D5655" s="132"/>
      <c r="E5655" s="132"/>
      <c r="F5655" s="132"/>
      <c r="G5655" s="132"/>
      <c r="H5655" s="133"/>
      <c r="I5655" s="52"/>
      <c r="J5655" s="13"/>
      <c r="K5655" s="134">
        <f>K5656+K5662</f>
        <v>1.8900000000000001</v>
      </c>
      <c r="L5655" s="135"/>
      <c r="M5655" s="53">
        <f>M5656+M5662</f>
        <v>8666.0280000000021</v>
      </c>
    </row>
    <row r="5656" spans="1:13" x14ac:dyDescent="0.25">
      <c r="A5656" s="114" t="s">
        <v>75</v>
      </c>
      <c r="B5656" s="115"/>
      <c r="C5656" s="115"/>
      <c r="D5656" s="115"/>
      <c r="E5656" s="115"/>
      <c r="F5656" s="115"/>
      <c r="G5656" s="115"/>
      <c r="H5656" s="116"/>
      <c r="J5656" s="13"/>
      <c r="K5656" s="108">
        <f>K5657+K5658+K5659+K5661</f>
        <v>1.1100000000000001</v>
      </c>
      <c r="L5656" s="109"/>
      <c r="M5656" s="46">
        <f>M5657+M5658+M5659+M5661</f>
        <v>5089.572000000001</v>
      </c>
    </row>
    <row r="5657" spans="1:13" x14ac:dyDescent="0.25">
      <c r="A5657" s="12" t="s">
        <v>76</v>
      </c>
      <c r="H5657" s="13"/>
      <c r="I5657" t="s">
        <v>77</v>
      </c>
      <c r="J5657" s="13"/>
      <c r="K5657" s="112">
        <v>0.81</v>
      </c>
      <c r="L5657" s="113"/>
      <c r="M5657" s="23">
        <f>K5657*12*I5639</f>
        <v>3714.0120000000006</v>
      </c>
    </row>
    <row r="5658" spans="1:13" x14ac:dyDescent="0.25">
      <c r="A5658" s="12" t="s">
        <v>78</v>
      </c>
      <c r="H5658" s="13"/>
      <c r="I5658" t="s">
        <v>79</v>
      </c>
      <c r="J5658" s="13"/>
      <c r="K5658" s="112">
        <v>0.18</v>
      </c>
      <c r="L5658" s="113"/>
      <c r="M5658" s="23">
        <f>K5658*12*I5639</f>
        <v>825.33600000000013</v>
      </c>
    </row>
    <row r="5659" spans="1:13" x14ac:dyDescent="0.25">
      <c r="A5659" s="12" t="s">
        <v>80</v>
      </c>
      <c r="H5659" s="13"/>
      <c r="I5659" t="s">
        <v>81</v>
      </c>
      <c r="J5659" s="13"/>
      <c r="K5659" s="112">
        <v>0.08</v>
      </c>
      <c r="L5659" s="113"/>
      <c r="M5659" s="23">
        <f>K5659*12*I5639</f>
        <v>366.81600000000003</v>
      </c>
    </row>
    <row r="5660" spans="1:13" x14ac:dyDescent="0.25">
      <c r="A5660" s="12" t="s">
        <v>82</v>
      </c>
      <c r="H5660" s="13"/>
      <c r="J5660" s="13"/>
      <c r="L5660" s="13"/>
      <c r="M5660" s="23"/>
    </row>
    <row r="5661" spans="1:13" x14ac:dyDescent="0.25">
      <c r="A5661" s="12" t="s">
        <v>83</v>
      </c>
      <c r="H5661" s="13"/>
      <c r="I5661" t="s">
        <v>84</v>
      </c>
      <c r="J5661" s="13"/>
      <c r="K5661" s="112">
        <v>0.04</v>
      </c>
      <c r="L5661" s="113"/>
      <c r="M5661" s="23">
        <f>K5661*12*I5639</f>
        <v>183.40800000000002</v>
      </c>
    </row>
    <row r="5662" spans="1:13" x14ac:dyDescent="0.25">
      <c r="A5662" s="114" t="s">
        <v>85</v>
      </c>
      <c r="B5662" s="115"/>
      <c r="C5662" s="115"/>
      <c r="D5662" s="115"/>
      <c r="E5662" s="115"/>
      <c r="F5662" s="115"/>
      <c r="G5662" s="115"/>
      <c r="H5662" s="116"/>
      <c r="J5662" s="13"/>
      <c r="K5662" s="108">
        <f>K5663+K5664+K5665</f>
        <v>0.78</v>
      </c>
      <c r="L5662" s="109"/>
      <c r="M5662" s="46">
        <f>M5663+M5664+M5665</f>
        <v>3576.4560000000006</v>
      </c>
    </row>
    <row r="5663" spans="1:13" x14ac:dyDescent="0.25">
      <c r="A5663" s="12" t="s">
        <v>86</v>
      </c>
      <c r="H5663" s="13"/>
      <c r="I5663" t="s">
        <v>81</v>
      </c>
      <c r="J5663" s="13"/>
      <c r="K5663" s="112">
        <v>0.28000000000000003</v>
      </c>
      <c r="L5663" s="113"/>
      <c r="M5663" s="23">
        <f>K5663*12*I5639</f>
        <v>1283.8560000000002</v>
      </c>
    </row>
    <row r="5664" spans="1:13" x14ac:dyDescent="0.25">
      <c r="A5664" s="12" t="s">
        <v>87</v>
      </c>
      <c r="H5664" s="13"/>
      <c r="I5664" t="s">
        <v>35</v>
      </c>
      <c r="J5664" s="13"/>
      <c r="K5664" s="112">
        <v>0.46</v>
      </c>
      <c r="L5664" s="113"/>
      <c r="M5664" s="23">
        <f>K5664*12*I5639</f>
        <v>2109.1920000000005</v>
      </c>
    </row>
    <row r="5665" spans="1:13" x14ac:dyDescent="0.25">
      <c r="A5665" s="12" t="s">
        <v>88</v>
      </c>
      <c r="H5665" s="13"/>
      <c r="I5665" t="s">
        <v>81</v>
      </c>
      <c r="J5665" s="13"/>
      <c r="K5665" s="112">
        <v>0.04</v>
      </c>
      <c r="L5665" s="113"/>
      <c r="M5665" s="21">
        <f>K5665*12*I5639</f>
        <v>183.40800000000002</v>
      </c>
    </row>
    <row r="5666" spans="1:13" ht="15.75" x14ac:dyDescent="0.25">
      <c r="A5666" s="85" t="s">
        <v>36</v>
      </c>
      <c r="B5666" s="86"/>
      <c r="C5666" s="86"/>
      <c r="D5666" s="86"/>
      <c r="E5666" s="86"/>
      <c r="F5666" s="86"/>
      <c r="G5666" s="86"/>
      <c r="H5666" s="87"/>
      <c r="I5666" s="34"/>
      <c r="J5666" s="32"/>
      <c r="K5666" s="88">
        <f>K5667+K5668+K5670+K5672+K5673</f>
        <v>2.13</v>
      </c>
      <c r="L5666" s="89"/>
      <c r="M5666" s="35">
        <f>M5667+M5668+M5670+M5672+M5673</f>
        <v>9766.4760000000006</v>
      </c>
    </row>
    <row r="5667" spans="1:13" x14ac:dyDescent="0.25">
      <c r="A5667" s="36" t="s">
        <v>89</v>
      </c>
      <c r="B5667" s="37"/>
      <c r="C5667" s="38"/>
      <c r="D5667" s="38"/>
      <c r="E5667" s="38"/>
      <c r="F5667" s="38"/>
      <c r="G5667" s="38"/>
      <c r="H5667" s="13"/>
      <c r="I5667" s="95" t="s">
        <v>38</v>
      </c>
      <c r="J5667" s="96"/>
      <c r="K5667" s="117">
        <v>0.56999999999999995</v>
      </c>
      <c r="L5667" s="118"/>
      <c r="M5667" s="23">
        <f>K5667*12*I5639</f>
        <v>2613.5640000000003</v>
      </c>
    </row>
    <row r="5668" spans="1:13" x14ac:dyDescent="0.25">
      <c r="A5668" s="36" t="s">
        <v>39</v>
      </c>
      <c r="B5668" s="37"/>
      <c r="C5668" s="38"/>
      <c r="D5668" s="38"/>
      <c r="E5668" s="38"/>
      <c r="F5668" s="38"/>
      <c r="G5668" s="38"/>
      <c r="H5668" s="13"/>
      <c r="I5668" s="95" t="s">
        <v>90</v>
      </c>
      <c r="J5668" s="96"/>
      <c r="K5668" s="97">
        <v>1.35</v>
      </c>
      <c r="L5668" s="98"/>
      <c r="M5668" s="23">
        <f>K5668*12*I5639</f>
        <v>6190.0200000000013</v>
      </c>
    </row>
    <row r="5669" spans="1:13" x14ac:dyDescent="0.25">
      <c r="A5669" s="36" t="s">
        <v>41</v>
      </c>
      <c r="B5669" s="37"/>
      <c r="C5669" s="38"/>
      <c r="D5669" s="38"/>
      <c r="E5669" s="38"/>
      <c r="F5669" s="38"/>
      <c r="G5669" s="38"/>
      <c r="H5669" s="13"/>
      <c r="I5669" s="39"/>
      <c r="J5669" s="15"/>
      <c r="K5669" s="40"/>
      <c r="L5669" s="41"/>
      <c r="M5669" s="23"/>
    </row>
    <row r="5670" spans="1:13" x14ac:dyDescent="0.25">
      <c r="A5670" s="36" t="s">
        <v>42</v>
      </c>
      <c r="B5670" s="37"/>
      <c r="C5670" s="38"/>
      <c r="D5670" s="38"/>
      <c r="E5670" s="38"/>
      <c r="F5670" s="38"/>
      <c r="G5670" s="38"/>
      <c r="H5670" s="13"/>
      <c r="I5670" s="95" t="s">
        <v>43</v>
      </c>
      <c r="J5670" s="96"/>
      <c r="K5670" s="97">
        <v>0.09</v>
      </c>
      <c r="L5670" s="98"/>
      <c r="M5670" s="23">
        <f>K5670*12*I5639</f>
        <v>412.66800000000006</v>
      </c>
    </row>
    <row r="5671" spans="1:13" x14ac:dyDescent="0.25">
      <c r="A5671" s="36" t="s">
        <v>44</v>
      </c>
      <c r="B5671" s="37"/>
      <c r="C5671" s="38"/>
      <c r="D5671" s="38"/>
      <c r="E5671" s="38"/>
      <c r="F5671" s="38"/>
      <c r="G5671" s="38"/>
      <c r="H5671" s="13"/>
      <c r="I5671" s="39"/>
      <c r="J5671" s="15"/>
      <c r="K5671" s="40"/>
      <c r="L5671" s="41"/>
      <c r="M5671" s="23"/>
    </row>
    <row r="5672" spans="1:13" x14ac:dyDescent="0.25">
      <c r="A5672" s="36" t="s">
        <v>45</v>
      </c>
      <c r="B5672" s="37"/>
      <c r="C5672" s="38"/>
      <c r="D5672" s="38"/>
      <c r="E5672" s="38"/>
      <c r="F5672" s="38"/>
      <c r="G5672" s="38"/>
      <c r="H5672" s="13"/>
      <c r="I5672" s="95" t="s">
        <v>43</v>
      </c>
      <c r="J5672" s="96"/>
      <c r="K5672" s="97">
        <v>0.06</v>
      </c>
      <c r="L5672" s="98"/>
      <c r="M5672" s="23">
        <f>K5672*12*I5639</f>
        <v>275.11200000000002</v>
      </c>
    </row>
    <row r="5673" spans="1:13" x14ac:dyDescent="0.25">
      <c r="A5673" s="42" t="s">
        <v>112</v>
      </c>
      <c r="B5673" s="37"/>
      <c r="C5673" s="38"/>
      <c r="D5673" s="38"/>
      <c r="E5673" s="38"/>
      <c r="F5673" s="38"/>
      <c r="G5673" s="38"/>
      <c r="H5673" s="13"/>
      <c r="I5673" s="95" t="s">
        <v>46</v>
      </c>
      <c r="J5673" s="96"/>
      <c r="K5673" s="99">
        <v>0.06</v>
      </c>
      <c r="L5673" s="100"/>
      <c r="M5673" s="21">
        <f>K5673*12*I5639</f>
        <v>275.11200000000002</v>
      </c>
    </row>
    <row r="5674" spans="1:13" ht="15.75" x14ac:dyDescent="0.25">
      <c r="A5674" s="85" t="s">
        <v>50</v>
      </c>
      <c r="B5674" s="86"/>
      <c r="C5674" s="86"/>
      <c r="D5674" s="86"/>
      <c r="E5674" s="86"/>
      <c r="F5674" s="86"/>
      <c r="G5674" s="86"/>
      <c r="H5674" s="87"/>
      <c r="I5674" s="34"/>
      <c r="J5674" s="32"/>
      <c r="K5674" s="101">
        <v>4.28</v>
      </c>
      <c r="L5674" s="102"/>
      <c r="M5674" s="35">
        <f>K5674*12*I5639</f>
        <v>19624.656000000003</v>
      </c>
    </row>
    <row r="5675" spans="1:13" x14ac:dyDescent="0.25">
      <c r="A5675" s="90" t="s">
        <v>59</v>
      </c>
      <c r="B5675" s="91"/>
      <c r="C5675" s="91"/>
      <c r="D5675" s="91"/>
      <c r="E5675" s="91"/>
      <c r="F5675" s="91"/>
      <c r="G5675" s="91"/>
      <c r="H5675" s="92"/>
      <c r="J5675" s="47"/>
      <c r="K5675" s="108">
        <f>K5645+K5649+K5652+K5655+K5674+K5666</f>
        <v>18.400000000000002</v>
      </c>
      <c r="L5675" s="109"/>
      <c r="M5675" s="21">
        <f>M5639+M5652+M5655+M5666+M5674</f>
        <v>84367.680000000022</v>
      </c>
    </row>
    <row r="5676" spans="1:13" ht="15.75" x14ac:dyDescent="0.25">
      <c r="A5676" s="85" t="s">
        <v>61</v>
      </c>
      <c r="B5676" s="86"/>
      <c r="C5676" s="86"/>
      <c r="D5676" s="86"/>
      <c r="E5676" s="86"/>
      <c r="F5676" s="86"/>
      <c r="G5676" s="86"/>
      <c r="H5676" s="87"/>
      <c r="I5676" s="34"/>
      <c r="J5676" s="32"/>
      <c r="K5676" s="88">
        <v>3.45</v>
      </c>
      <c r="L5676" s="89"/>
      <c r="M5676" s="21">
        <f>K5676*12*I5639</f>
        <v>15818.940000000002</v>
      </c>
    </row>
    <row r="5677" spans="1:13" ht="15.75" x14ac:dyDescent="0.25">
      <c r="A5677" s="85" t="s">
        <v>62</v>
      </c>
      <c r="B5677" s="86"/>
      <c r="C5677" s="86"/>
      <c r="D5677" s="86"/>
      <c r="E5677" s="86"/>
      <c r="F5677" s="86"/>
      <c r="G5677" s="86"/>
      <c r="H5677" s="87"/>
      <c r="I5677" s="34"/>
      <c r="J5677" s="32"/>
      <c r="K5677" s="88">
        <v>0.81</v>
      </c>
      <c r="L5677" s="89"/>
      <c r="M5677" s="21">
        <f>K5677*12*I5639</f>
        <v>3714.0120000000006</v>
      </c>
    </row>
    <row r="5678" spans="1:13" ht="15.75" x14ac:dyDescent="0.25">
      <c r="A5678" s="49" t="s">
        <v>107</v>
      </c>
      <c r="B5678" s="50"/>
      <c r="C5678" s="50"/>
      <c r="D5678" s="50"/>
      <c r="E5678" s="50"/>
      <c r="F5678" s="50"/>
      <c r="G5678" s="50"/>
      <c r="H5678" s="51"/>
      <c r="I5678" s="34"/>
      <c r="J5678" s="32"/>
      <c r="K5678" s="88">
        <v>0.06</v>
      </c>
      <c r="L5678" s="89"/>
      <c r="M5678" s="21">
        <f>K5678*12*I5639</f>
        <v>275.11200000000002</v>
      </c>
    </row>
    <row r="5679" spans="1:13" ht="15.75" x14ac:dyDescent="0.25">
      <c r="A5679" s="49" t="s">
        <v>63</v>
      </c>
      <c r="B5679" s="50"/>
      <c r="C5679" s="50"/>
      <c r="D5679" s="50"/>
      <c r="E5679" s="50"/>
      <c r="F5679" s="50"/>
      <c r="G5679" s="50"/>
      <c r="H5679" s="51"/>
      <c r="I5679" s="34"/>
      <c r="J5679" s="32"/>
      <c r="K5679" s="88">
        <v>0.08</v>
      </c>
      <c r="L5679" s="89"/>
      <c r="M5679" s="21">
        <f>K5679*12*I5639</f>
        <v>366.81600000000003</v>
      </c>
    </row>
    <row r="5680" spans="1:13" ht="15.75" x14ac:dyDescent="0.25">
      <c r="A5680" s="49" t="s">
        <v>64</v>
      </c>
      <c r="B5680" s="50"/>
      <c r="C5680" s="50"/>
      <c r="D5680" s="50"/>
      <c r="E5680" s="50"/>
      <c r="F5680" s="50"/>
      <c r="G5680" s="50"/>
      <c r="H5680" s="51"/>
      <c r="I5680" s="34"/>
      <c r="J5680" s="32"/>
      <c r="K5680" s="88">
        <v>0.19</v>
      </c>
      <c r="L5680" s="89"/>
      <c r="M5680" s="21">
        <f>K5680*12*I5639</f>
        <v>871.1880000000001</v>
      </c>
    </row>
    <row r="5681" spans="1:13" x14ac:dyDescent="0.25">
      <c r="A5681" s="90" t="s">
        <v>65</v>
      </c>
      <c r="B5681" s="91"/>
      <c r="C5681" s="91"/>
      <c r="D5681" s="91"/>
      <c r="E5681" s="91"/>
      <c r="F5681" s="91"/>
      <c r="G5681" s="91"/>
      <c r="H5681" s="92"/>
      <c r="I5681" s="34"/>
      <c r="J5681" s="48"/>
      <c r="K5681" s="88">
        <f>K5675+K5676+K5677+K5678+K5679+K5680</f>
        <v>22.99</v>
      </c>
      <c r="L5681" s="89"/>
      <c r="M5681" s="21">
        <f>M5675+M5676+M5677+M5678+M5679+M5680</f>
        <v>105413.74800000002</v>
      </c>
    </row>
    <row r="5682" spans="1:13" x14ac:dyDescent="0.25">
      <c r="M5682" s="5"/>
    </row>
    <row r="5683" spans="1:13" x14ac:dyDescent="0.25">
      <c r="A5683" s="119" t="s">
        <v>0</v>
      </c>
      <c r="B5683" s="119"/>
      <c r="C5683" s="119"/>
      <c r="D5683" s="119"/>
      <c r="E5683" s="119"/>
      <c r="F5683" s="119"/>
      <c r="G5683" s="119"/>
      <c r="H5683" s="119"/>
      <c r="I5683" s="119"/>
      <c r="J5683" s="119"/>
      <c r="K5683" s="119"/>
      <c r="L5683" s="119"/>
      <c r="M5683" s="5"/>
    </row>
    <row r="5684" spans="1:13" x14ac:dyDescent="0.25">
      <c r="A5684" s="120" t="s">
        <v>1</v>
      </c>
      <c r="B5684" s="120"/>
      <c r="C5684" s="120"/>
      <c r="D5684" s="120"/>
      <c r="E5684" s="120"/>
      <c r="F5684" s="120"/>
      <c r="G5684" s="120"/>
      <c r="H5684" s="120"/>
      <c r="I5684" s="120"/>
      <c r="J5684" s="120"/>
      <c r="K5684" s="120"/>
      <c r="L5684" s="120"/>
      <c r="M5684" s="120"/>
    </row>
    <row r="5685" spans="1:13" x14ac:dyDescent="0.25">
      <c r="A5685" s="121" t="s">
        <v>213</v>
      </c>
      <c r="B5685" s="121"/>
      <c r="C5685" s="121"/>
      <c r="D5685" s="121"/>
      <c r="E5685" s="121"/>
      <c r="F5685" s="121"/>
      <c r="G5685" s="121"/>
      <c r="H5685" s="121"/>
      <c r="I5685" s="121"/>
      <c r="J5685" s="121"/>
      <c r="K5685" s="121"/>
      <c r="L5685" s="121"/>
      <c r="M5685" s="121"/>
    </row>
    <row r="5686" spans="1:13" x14ac:dyDescent="0.25">
      <c r="A5686" s="6"/>
      <c r="B5686" s="7"/>
      <c r="C5686" s="7" t="s">
        <v>3</v>
      </c>
      <c r="D5686" s="7"/>
      <c r="E5686" s="7"/>
      <c r="F5686" s="7"/>
      <c r="G5686" s="7"/>
      <c r="H5686" s="8"/>
      <c r="I5686" s="7" t="s">
        <v>4</v>
      </c>
      <c r="J5686" s="8"/>
      <c r="K5686" s="9" t="s">
        <v>5</v>
      </c>
      <c r="L5686" s="10"/>
      <c r="M5686" s="11"/>
    </row>
    <row r="5687" spans="1:13" x14ac:dyDescent="0.25">
      <c r="A5687" s="12" t="s">
        <v>214</v>
      </c>
      <c r="B5687" s="2"/>
      <c r="C5687" s="2"/>
      <c r="D5687" s="2"/>
      <c r="E5687" s="2"/>
      <c r="F5687" s="2"/>
      <c r="G5687" s="2"/>
      <c r="H5687" s="13"/>
      <c r="I5687" s="2"/>
      <c r="J5687" s="13"/>
      <c r="K5687" s="14" t="s">
        <v>7</v>
      </c>
      <c r="L5687" s="15"/>
      <c r="M5687" s="16" t="s">
        <v>8</v>
      </c>
    </row>
    <row r="5688" spans="1:13" x14ac:dyDescent="0.25">
      <c r="A5688" s="17" t="s">
        <v>215</v>
      </c>
      <c r="B5688" s="18"/>
      <c r="C5688" s="18"/>
      <c r="D5688" s="18"/>
      <c r="E5688" s="18"/>
      <c r="F5688" s="18"/>
      <c r="G5688" s="18"/>
      <c r="H5688" s="19"/>
      <c r="I5688" s="122" t="s">
        <v>9</v>
      </c>
      <c r="J5688" s="123"/>
      <c r="K5688" s="18" t="s">
        <v>10</v>
      </c>
      <c r="L5688" s="19"/>
      <c r="M5688" s="20" t="s">
        <v>11</v>
      </c>
    </row>
    <row r="5689" spans="1:13" x14ac:dyDescent="0.25">
      <c r="A5689" s="90" t="s">
        <v>12</v>
      </c>
      <c r="B5689" s="91"/>
      <c r="C5689" s="91"/>
      <c r="D5689" s="91"/>
      <c r="E5689" s="91"/>
      <c r="F5689" s="91"/>
      <c r="G5689" s="91"/>
      <c r="H5689" s="92"/>
      <c r="I5689" s="124">
        <v>363</v>
      </c>
      <c r="J5689" s="125"/>
      <c r="K5689" s="126">
        <f>K5695+K5702</f>
        <v>8.98</v>
      </c>
      <c r="L5689" s="127"/>
      <c r="M5689" s="21">
        <f>M5695+M5702</f>
        <v>39116.879999999997</v>
      </c>
    </row>
    <row r="5690" spans="1:13" x14ac:dyDescent="0.25">
      <c r="A5690" s="22" t="s">
        <v>13</v>
      </c>
      <c r="F5690" s="2"/>
      <c r="H5690" s="13"/>
      <c r="J5690" s="13"/>
      <c r="L5690" s="13"/>
      <c r="M5690" s="23"/>
    </row>
    <row r="5691" spans="1:13" x14ac:dyDescent="0.25">
      <c r="A5691" s="22" t="s">
        <v>14</v>
      </c>
      <c r="F5691" s="2"/>
      <c r="H5691" s="13"/>
      <c r="J5691" s="13"/>
      <c r="L5691" s="13"/>
      <c r="M5691" s="23"/>
    </row>
    <row r="5692" spans="1:13" x14ac:dyDescent="0.25">
      <c r="A5692" s="24" t="s">
        <v>15</v>
      </c>
      <c r="B5692" s="25"/>
      <c r="C5692" s="25"/>
      <c r="D5692" s="25"/>
      <c r="E5692" s="25"/>
      <c r="F5692" s="26"/>
      <c r="G5692" s="25"/>
      <c r="H5692" s="27"/>
      <c r="J5692" s="13"/>
      <c r="L5692" s="13"/>
      <c r="M5692" s="23"/>
    </row>
    <row r="5693" spans="1:13" x14ac:dyDescent="0.25">
      <c r="A5693" s="24" t="s">
        <v>16</v>
      </c>
      <c r="B5693" s="25"/>
      <c r="C5693" s="25"/>
      <c r="D5693" s="25"/>
      <c r="E5693" s="25"/>
      <c r="F5693" s="26"/>
      <c r="G5693" s="25"/>
      <c r="H5693" s="27"/>
      <c r="J5693" s="13"/>
      <c r="L5693" s="13"/>
      <c r="M5693" s="23"/>
    </row>
    <row r="5694" spans="1:13" x14ac:dyDescent="0.25">
      <c r="A5694" s="24" t="s">
        <v>17</v>
      </c>
      <c r="B5694" s="25"/>
      <c r="C5694" s="25"/>
      <c r="D5694" s="25"/>
      <c r="E5694" s="25"/>
      <c r="F5694" s="26"/>
      <c r="G5694" s="25"/>
      <c r="H5694" s="27"/>
      <c r="J5694" s="13"/>
      <c r="L5694" s="13"/>
      <c r="M5694" s="23"/>
    </row>
    <row r="5695" spans="1:13" x14ac:dyDescent="0.25">
      <c r="A5695" s="24" t="s">
        <v>18</v>
      </c>
      <c r="B5695" s="25"/>
      <c r="C5695" s="25"/>
      <c r="D5695" s="25"/>
      <c r="E5695" s="25"/>
      <c r="F5695" s="26"/>
      <c r="G5695" s="25"/>
      <c r="H5695" s="27"/>
      <c r="J5695" s="13"/>
      <c r="K5695" s="112">
        <v>4.93</v>
      </c>
      <c r="L5695" s="113"/>
      <c r="M5695" s="23">
        <f>K5695*I5689*12</f>
        <v>21475.079999999998</v>
      </c>
    </row>
    <row r="5696" spans="1:13" x14ac:dyDescent="0.25">
      <c r="A5696" s="24" t="s">
        <v>19</v>
      </c>
      <c r="B5696" s="25"/>
      <c r="C5696" s="25"/>
      <c r="D5696" s="25"/>
      <c r="E5696" s="25"/>
      <c r="F5696" s="26"/>
      <c r="G5696" s="25"/>
      <c r="H5696" s="27"/>
      <c r="J5696" s="13"/>
      <c r="L5696" s="13"/>
      <c r="M5696" s="23"/>
    </row>
    <row r="5697" spans="1:13" x14ac:dyDescent="0.25">
      <c r="A5697" s="24" t="s">
        <v>20</v>
      </c>
      <c r="B5697" s="25"/>
      <c r="C5697" s="25"/>
      <c r="D5697" s="25"/>
      <c r="E5697" s="25"/>
      <c r="F5697" s="26"/>
      <c r="G5697" s="25"/>
      <c r="H5697" s="27"/>
      <c r="J5697" s="13"/>
      <c r="L5697" s="13"/>
      <c r="M5697" s="23"/>
    </row>
    <row r="5698" spans="1:13" x14ac:dyDescent="0.25">
      <c r="A5698" s="24" t="s">
        <v>21</v>
      </c>
      <c r="B5698" s="25"/>
      <c r="C5698" s="25"/>
      <c r="D5698" s="25"/>
      <c r="E5698" s="25"/>
      <c r="F5698" s="26"/>
      <c r="G5698" s="25"/>
      <c r="H5698" s="27"/>
      <c r="J5698" s="13"/>
      <c r="L5698" s="13"/>
      <c r="M5698" s="23"/>
    </row>
    <row r="5699" spans="1:13" x14ac:dyDescent="0.25">
      <c r="A5699" s="22" t="s">
        <v>22</v>
      </c>
      <c r="B5699" s="25"/>
      <c r="C5699" s="25"/>
      <c r="D5699" s="25"/>
      <c r="E5699" s="25"/>
      <c r="F5699" s="26"/>
      <c r="G5699" s="25"/>
      <c r="H5699" s="27"/>
      <c r="J5699" s="13"/>
      <c r="L5699" s="13"/>
      <c r="M5699" s="23"/>
    </row>
    <row r="5700" spans="1:13" x14ac:dyDescent="0.25">
      <c r="A5700" s="24" t="s">
        <v>23</v>
      </c>
      <c r="B5700" s="25"/>
      <c r="C5700" s="25"/>
      <c r="D5700" s="25"/>
      <c r="E5700" s="25"/>
      <c r="F5700" s="26"/>
      <c r="G5700" s="25"/>
      <c r="H5700" s="27"/>
      <c r="J5700" s="13"/>
      <c r="L5700" s="13"/>
      <c r="M5700" s="23"/>
    </row>
    <row r="5701" spans="1:13" x14ac:dyDescent="0.25">
      <c r="A5701" s="24" t="s">
        <v>24</v>
      </c>
      <c r="B5701" s="25"/>
      <c r="C5701" s="25"/>
      <c r="D5701" s="25"/>
      <c r="E5701" s="25"/>
      <c r="F5701" s="26"/>
      <c r="G5701" s="25"/>
      <c r="H5701" s="27"/>
      <c r="J5701" s="13"/>
      <c r="L5701" s="13"/>
      <c r="M5701" s="23"/>
    </row>
    <row r="5702" spans="1:13" x14ac:dyDescent="0.25">
      <c r="A5702" s="24" t="s">
        <v>25</v>
      </c>
      <c r="B5702" s="25"/>
      <c r="C5702" s="25"/>
      <c r="D5702" s="25"/>
      <c r="E5702" s="25"/>
      <c r="F5702" s="26"/>
      <c r="G5702" s="25"/>
      <c r="H5702" s="27"/>
      <c r="J5702" s="13"/>
      <c r="K5702" s="112">
        <v>4.05</v>
      </c>
      <c r="L5702" s="113"/>
      <c r="M5702" s="23">
        <f>K5702*I5689*12</f>
        <v>17641.8</v>
      </c>
    </row>
    <row r="5703" spans="1:13" x14ac:dyDescent="0.25">
      <c r="A5703" s="24" t="s">
        <v>26</v>
      </c>
      <c r="B5703" s="25"/>
      <c r="C5703" s="25"/>
      <c r="D5703" s="25"/>
      <c r="E5703" s="25"/>
      <c r="F5703" s="26"/>
      <c r="G5703" s="25"/>
      <c r="H5703" s="27"/>
      <c r="J5703" s="13"/>
      <c r="L5703" s="13"/>
      <c r="M5703" s="23"/>
    </row>
    <row r="5704" spans="1:13" x14ac:dyDescent="0.25">
      <c r="A5704" s="28" t="s">
        <v>27</v>
      </c>
      <c r="B5704" s="29"/>
      <c r="C5704" s="29"/>
      <c r="D5704" s="29"/>
      <c r="E5704" s="29"/>
      <c r="F5704" s="29"/>
      <c r="G5704" s="29"/>
      <c r="H5704" s="30"/>
      <c r="I5704" s="18"/>
      <c r="J5704" s="19"/>
      <c r="K5704" s="18"/>
      <c r="L5704" s="19"/>
      <c r="M5704" s="21"/>
    </row>
    <row r="5705" spans="1:13" x14ac:dyDescent="0.25">
      <c r="A5705" s="128" t="s">
        <v>28</v>
      </c>
      <c r="B5705" s="129"/>
      <c r="C5705" s="129"/>
      <c r="D5705" s="129"/>
      <c r="E5705" s="129"/>
      <c r="F5705" s="129"/>
      <c r="G5705" s="129"/>
      <c r="H5705" s="130"/>
      <c r="I5705" s="2" t="s">
        <v>29</v>
      </c>
      <c r="J5705" s="13"/>
      <c r="K5705" s="2"/>
      <c r="L5705" s="13"/>
      <c r="M5705" s="23"/>
    </row>
    <row r="5706" spans="1:13" x14ac:dyDescent="0.25">
      <c r="A5706" s="12"/>
      <c r="B5706" s="2"/>
      <c r="C5706" s="2"/>
      <c r="D5706" s="2"/>
      <c r="E5706" s="2"/>
      <c r="F5706" s="2"/>
      <c r="G5706" s="2"/>
      <c r="H5706" s="13"/>
      <c r="I5706" s="2" t="s">
        <v>30</v>
      </c>
      <c r="J5706" s="13"/>
      <c r="K5706" s="2"/>
      <c r="L5706" s="13"/>
      <c r="M5706" s="23"/>
    </row>
    <row r="5707" spans="1:13" x14ac:dyDescent="0.25">
      <c r="A5707" s="12"/>
      <c r="B5707" s="2"/>
      <c r="C5707" s="2"/>
      <c r="D5707" s="2"/>
      <c r="E5707" s="2"/>
      <c r="F5707" s="2"/>
      <c r="G5707" s="2"/>
      <c r="H5707" s="13"/>
      <c r="I5707" s="2" t="s">
        <v>31</v>
      </c>
      <c r="J5707" s="13"/>
      <c r="K5707" s="108">
        <v>1.1200000000000001</v>
      </c>
      <c r="L5707" s="109"/>
      <c r="M5707" s="23">
        <f>K5707*12*I5689</f>
        <v>4878.72</v>
      </c>
    </row>
    <row r="5708" spans="1:13" x14ac:dyDescent="0.25">
      <c r="A5708" s="12"/>
      <c r="B5708" s="2"/>
      <c r="C5708" s="2"/>
      <c r="D5708" s="2"/>
      <c r="E5708" s="2"/>
      <c r="F5708" s="2"/>
      <c r="G5708" s="2"/>
      <c r="H5708" s="13"/>
      <c r="I5708" s="2" t="s">
        <v>32</v>
      </c>
      <c r="J5708" s="13"/>
      <c r="K5708" s="2"/>
      <c r="L5708" s="13"/>
      <c r="M5708" s="23"/>
    </row>
    <row r="5709" spans="1:13" x14ac:dyDescent="0.25">
      <c r="A5709" s="17"/>
      <c r="B5709" s="18"/>
      <c r="C5709" s="18"/>
      <c r="D5709" s="18"/>
      <c r="E5709" s="18"/>
      <c r="F5709" s="18"/>
      <c r="G5709" s="18"/>
      <c r="H5709" s="19"/>
      <c r="I5709" s="18" t="s">
        <v>33</v>
      </c>
      <c r="J5709" s="19"/>
      <c r="K5709" s="18"/>
      <c r="L5709" s="19"/>
      <c r="M5709" s="21"/>
    </row>
    <row r="5710" spans="1:13" x14ac:dyDescent="0.25">
      <c r="A5710" s="131" t="s">
        <v>74</v>
      </c>
      <c r="B5710" s="132"/>
      <c r="C5710" s="132"/>
      <c r="D5710" s="132"/>
      <c r="E5710" s="132"/>
      <c r="F5710" s="132"/>
      <c r="G5710" s="132"/>
      <c r="H5710" s="133"/>
      <c r="I5710" s="52"/>
      <c r="J5710" s="13"/>
      <c r="K5710" s="134">
        <f>K5711+K5719</f>
        <v>1.8900000000000001</v>
      </c>
      <c r="L5710" s="135"/>
      <c r="M5710" s="53">
        <f>M5711+M5719</f>
        <v>8232.84</v>
      </c>
    </row>
    <row r="5711" spans="1:13" x14ac:dyDescent="0.25">
      <c r="A5711" s="114" t="s">
        <v>75</v>
      </c>
      <c r="B5711" s="115"/>
      <c r="C5711" s="115"/>
      <c r="D5711" s="115"/>
      <c r="E5711" s="115"/>
      <c r="F5711" s="115"/>
      <c r="G5711" s="115"/>
      <c r="H5711" s="116"/>
      <c r="J5711" s="13"/>
      <c r="K5711" s="108">
        <f>K5712+K5713+K5714+K5716+K5718</f>
        <v>1.1100000000000001</v>
      </c>
      <c r="L5711" s="109"/>
      <c r="M5711" s="46">
        <f>M5712+M5713+M5714+M5716+M5718</f>
        <v>4835.16</v>
      </c>
    </row>
    <row r="5712" spans="1:13" x14ac:dyDescent="0.25">
      <c r="A5712" s="12" t="s">
        <v>76</v>
      </c>
      <c r="H5712" s="13"/>
      <c r="I5712" t="s">
        <v>77</v>
      </c>
      <c r="J5712" s="13"/>
      <c r="K5712" s="112">
        <v>0.39</v>
      </c>
      <c r="L5712" s="113"/>
      <c r="M5712" s="23">
        <f>K5712*12*I5689</f>
        <v>1698.84</v>
      </c>
    </row>
    <row r="5713" spans="1:13" x14ac:dyDescent="0.25">
      <c r="A5713" s="12" t="s">
        <v>78</v>
      </c>
      <c r="H5713" s="13"/>
      <c r="I5713" t="s">
        <v>79</v>
      </c>
      <c r="J5713" s="13"/>
      <c r="K5713" s="112">
        <v>0.18</v>
      </c>
      <c r="L5713" s="113"/>
      <c r="M5713" s="23">
        <f>K5713*12*I5689</f>
        <v>784.08</v>
      </c>
    </row>
    <row r="5714" spans="1:13" x14ac:dyDescent="0.25">
      <c r="A5714" s="12" t="s">
        <v>80</v>
      </c>
      <c r="H5714" s="13"/>
      <c r="I5714" t="s">
        <v>81</v>
      </c>
      <c r="J5714" s="13"/>
      <c r="K5714" s="112">
        <v>0.08</v>
      </c>
      <c r="L5714" s="113"/>
      <c r="M5714" s="23">
        <f>K5714*12*I5689</f>
        <v>348.47999999999996</v>
      </c>
    </row>
    <row r="5715" spans="1:13" x14ac:dyDescent="0.25">
      <c r="A5715" s="12" t="s">
        <v>82</v>
      </c>
      <c r="H5715" s="13"/>
      <c r="J5715" s="13"/>
      <c r="L5715" s="13"/>
      <c r="M5715" s="23"/>
    </row>
    <row r="5716" spans="1:13" x14ac:dyDescent="0.25">
      <c r="A5716" s="12" t="s">
        <v>97</v>
      </c>
      <c r="H5716" s="13"/>
      <c r="I5716" t="s">
        <v>98</v>
      </c>
      <c r="J5716" s="13"/>
      <c r="K5716" s="112">
        <v>0.42</v>
      </c>
      <c r="L5716" s="113"/>
      <c r="M5716" s="23">
        <f>K5716*12*I5689</f>
        <v>1829.52</v>
      </c>
    </row>
    <row r="5717" spans="1:13" x14ac:dyDescent="0.25">
      <c r="A5717" s="12" t="s">
        <v>99</v>
      </c>
      <c r="H5717" s="13"/>
      <c r="I5717" t="s">
        <v>100</v>
      </c>
      <c r="J5717" s="13"/>
      <c r="L5717" s="13"/>
      <c r="M5717" s="23"/>
    </row>
    <row r="5718" spans="1:13" x14ac:dyDescent="0.25">
      <c r="A5718" s="12" t="s">
        <v>101</v>
      </c>
      <c r="H5718" s="13"/>
      <c r="I5718" t="s">
        <v>84</v>
      </c>
      <c r="J5718" s="13"/>
      <c r="K5718" s="112">
        <v>0.04</v>
      </c>
      <c r="L5718" s="113"/>
      <c r="M5718" s="23">
        <f>K5718*12*I5689</f>
        <v>174.23999999999998</v>
      </c>
    </row>
    <row r="5719" spans="1:13" x14ac:dyDescent="0.25">
      <c r="A5719" s="114" t="s">
        <v>85</v>
      </c>
      <c r="B5719" s="115"/>
      <c r="C5719" s="115"/>
      <c r="D5719" s="115"/>
      <c r="E5719" s="115"/>
      <c r="F5719" s="115"/>
      <c r="G5719" s="115"/>
      <c r="H5719" s="116"/>
      <c r="J5719" s="13"/>
      <c r="K5719" s="108">
        <f>K5720+K5721+K5722+K5723</f>
        <v>0.78</v>
      </c>
      <c r="L5719" s="109"/>
      <c r="M5719" s="46">
        <f>M5720+M5721+M5722+M5723</f>
        <v>3397.6800000000003</v>
      </c>
    </row>
    <row r="5720" spans="1:13" x14ac:dyDescent="0.25">
      <c r="A5720" s="12" t="s">
        <v>102</v>
      </c>
      <c r="H5720" s="13"/>
      <c r="I5720" t="s">
        <v>81</v>
      </c>
      <c r="J5720" s="13"/>
      <c r="K5720" s="112">
        <v>0.22</v>
      </c>
      <c r="L5720" s="113"/>
      <c r="M5720" s="23">
        <f>K5720*12*I5689</f>
        <v>958.32</v>
      </c>
    </row>
    <row r="5721" spans="1:13" x14ac:dyDescent="0.25">
      <c r="A5721" s="12" t="s">
        <v>103</v>
      </c>
      <c r="H5721" s="13"/>
      <c r="I5721" t="s">
        <v>104</v>
      </c>
      <c r="J5721" s="13"/>
      <c r="K5721" s="112">
        <v>0.06</v>
      </c>
      <c r="L5721" s="113"/>
      <c r="M5721" s="23">
        <f>K5721*12*I5689</f>
        <v>261.36</v>
      </c>
    </row>
    <row r="5722" spans="1:13" x14ac:dyDescent="0.25">
      <c r="A5722" s="12" t="s">
        <v>105</v>
      </c>
      <c r="H5722" s="13"/>
      <c r="I5722" t="s">
        <v>77</v>
      </c>
      <c r="J5722" s="13"/>
      <c r="K5722" s="112">
        <v>0.46</v>
      </c>
      <c r="L5722" s="113"/>
      <c r="M5722" s="23">
        <f>K5722*12*I5689</f>
        <v>2003.7600000000002</v>
      </c>
    </row>
    <row r="5723" spans="1:13" x14ac:dyDescent="0.25">
      <c r="A5723" s="12" t="s">
        <v>106</v>
      </c>
      <c r="H5723" s="13"/>
      <c r="I5723" t="s">
        <v>81</v>
      </c>
      <c r="J5723" s="13"/>
      <c r="K5723" s="112">
        <v>0.04</v>
      </c>
      <c r="L5723" s="113"/>
      <c r="M5723" s="21">
        <f>K5723*12*I5689</f>
        <v>174.23999999999998</v>
      </c>
    </row>
    <row r="5724" spans="1:13" ht="15.75" x14ac:dyDescent="0.25">
      <c r="A5724" s="85" t="s">
        <v>36</v>
      </c>
      <c r="B5724" s="86"/>
      <c r="C5724" s="86"/>
      <c r="D5724" s="86"/>
      <c r="E5724" s="86"/>
      <c r="F5724" s="86"/>
      <c r="G5724" s="86"/>
      <c r="H5724" s="87"/>
      <c r="I5724" s="34"/>
      <c r="J5724" s="32"/>
      <c r="K5724" s="88">
        <f>K5725+K5726+K5728+K5730+K5731</f>
        <v>0.53</v>
      </c>
      <c r="L5724" s="89"/>
      <c r="M5724" s="35">
        <f>M5725+M5726+M5728+M5730+M5731</f>
        <v>2308.6799999999998</v>
      </c>
    </row>
    <row r="5725" spans="1:13" x14ac:dyDescent="0.25">
      <c r="A5725" s="36" t="s">
        <v>37</v>
      </c>
      <c r="B5725" s="37"/>
      <c r="C5725" s="38"/>
      <c r="D5725" s="38"/>
      <c r="E5725" s="38"/>
      <c r="F5725" s="38"/>
      <c r="G5725" s="38"/>
      <c r="H5725" s="13"/>
      <c r="I5725" s="95" t="s">
        <v>38</v>
      </c>
      <c r="J5725" s="96"/>
      <c r="K5725" s="117">
        <v>0.37</v>
      </c>
      <c r="L5725" s="118"/>
      <c r="M5725" s="23">
        <f>K5725*12*I5689</f>
        <v>1611.7199999999998</v>
      </c>
    </row>
    <row r="5726" spans="1:13" x14ac:dyDescent="0.25">
      <c r="A5726" s="36" t="s">
        <v>39</v>
      </c>
      <c r="B5726" s="37"/>
      <c r="C5726" s="38"/>
      <c r="D5726" s="38"/>
      <c r="E5726" s="38"/>
      <c r="F5726" s="38"/>
      <c r="G5726" s="38"/>
      <c r="H5726" s="13"/>
      <c r="I5726" s="95" t="s">
        <v>40</v>
      </c>
      <c r="J5726" s="96"/>
      <c r="K5726" s="97">
        <v>0.06</v>
      </c>
      <c r="L5726" s="98"/>
      <c r="M5726" s="23">
        <f>K5726*12*I5689</f>
        <v>261.36</v>
      </c>
    </row>
    <row r="5727" spans="1:13" x14ac:dyDescent="0.25">
      <c r="A5727" s="36" t="s">
        <v>41</v>
      </c>
      <c r="B5727" s="37"/>
      <c r="C5727" s="38"/>
      <c r="D5727" s="38"/>
      <c r="E5727" s="38"/>
      <c r="F5727" s="38"/>
      <c r="G5727" s="38"/>
      <c r="H5727" s="13"/>
      <c r="I5727" s="39"/>
      <c r="J5727" s="15"/>
      <c r="K5727" s="40"/>
      <c r="L5727" s="41"/>
      <c r="M5727" s="23"/>
    </row>
    <row r="5728" spans="1:13" x14ac:dyDescent="0.25">
      <c r="A5728" s="36" t="s">
        <v>42</v>
      </c>
      <c r="B5728" s="37"/>
      <c r="C5728" s="38"/>
      <c r="D5728" s="38"/>
      <c r="E5728" s="38"/>
      <c r="F5728" s="38"/>
      <c r="G5728" s="38"/>
      <c r="H5728" s="13"/>
      <c r="I5728" s="95" t="s">
        <v>43</v>
      </c>
      <c r="J5728" s="96"/>
      <c r="K5728" s="97">
        <v>0.04</v>
      </c>
      <c r="L5728" s="98"/>
      <c r="M5728" s="23">
        <f>K5728*12*I5689</f>
        <v>174.23999999999998</v>
      </c>
    </row>
    <row r="5729" spans="1:13" x14ac:dyDescent="0.25">
      <c r="A5729" s="36" t="s">
        <v>44</v>
      </c>
      <c r="B5729" s="37"/>
      <c r="C5729" s="38"/>
      <c r="D5729" s="38"/>
      <c r="E5729" s="38"/>
      <c r="F5729" s="38"/>
      <c r="G5729" s="38"/>
      <c r="H5729" s="13"/>
      <c r="I5729" s="39"/>
      <c r="J5729" s="15"/>
      <c r="K5729" s="40"/>
      <c r="L5729" s="41"/>
      <c r="M5729" s="23"/>
    </row>
    <row r="5730" spans="1:13" x14ac:dyDescent="0.25">
      <c r="A5730" s="36" t="s">
        <v>45</v>
      </c>
      <c r="B5730" s="37"/>
      <c r="C5730" s="38"/>
      <c r="D5730" s="38"/>
      <c r="E5730" s="38"/>
      <c r="F5730" s="38"/>
      <c r="G5730" s="38"/>
      <c r="H5730" s="13"/>
      <c r="I5730" s="95" t="s">
        <v>46</v>
      </c>
      <c r="J5730" s="96"/>
      <c r="K5730" s="97">
        <v>0.03</v>
      </c>
      <c r="L5730" s="98"/>
      <c r="M5730" s="23">
        <f>K5730*12*I5689</f>
        <v>130.68</v>
      </c>
    </row>
    <row r="5731" spans="1:13" x14ac:dyDescent="0.25">
      <c r="A5731" s="42" t="s">
        <v>47</v>
      </c>
      <c r="B5731" s="37"/>
      <c r="C5731" s="38"/>
      <c r="D5731" s="38"/>
      <c r="E5731" s="38"/>
      <c r="F5731" s="38"/>
      <c r="G5731" s="38"/>
      <c r="H5731" s="13"/>
      <c r="I5731" s="95" t="s">
        <v>46</v>
      </c>
      <c r="J5731" s="96"/>
      <c r="K5731" s="99">
        <v>0.03</v>
      </c>
      <c r="L5731" s="100"/>
      <c r="M5731" s="21">
        <f>K5731*12*I5689</f>
        <v>130.68</v>
      </c>
    </row>
    <row r="5732" spans="1:13" ht="15.75" x14ac:dyDescent="0.25">
      <c r="A5732" s="85" t="s">
        <v>48</v>
      </c>
      <c r="B5732" s="86"/>
      <c r="C5732" s="86"/>
      <c r="D5732" s="86"/>
      <c r="E5732" s="86"/>
      <c r="F5732" s="86"/>
      <c r="G5732" s="86"/>
      <c r="H5732" s="87"/>
      <c r="I5732" s="34" t="s">
        <v>49</v>
      </c>
      <c r="J5732" s="32"/>
      <c r="K5732" s="101">
        <v>0.16</v>
      </c>
      <c r="L5732" s="102"/>
      <c r="M5732" s="35">
        <f>K5732*12*I5689</f>
        <v>696.95999999999992</v>
      </c>
    </row>
    <row r="5733" spans="1:13" ht="15.75" x14ac:dyDescent="0.25">
      <c r="A5733" s="103" t="s">
        <v>50</v>
      </c>
      <c r="B5733" s="104"/>
      <c r="C5733" s="104"/>
      <c r="D5733" s="104"/>
      <c r="E5733" s="104"/>
      <c r="F5733" s="104"/>
      <c r="G5733" s="104"/>
      <c r="H5733" s="105"/>
      <c r="J5733" s="13"/>
      <c r="K5733" s="106"/>
      <c r="L5733" s="107"/>
      <c r="M5733" s="23"/>
    </row>
    <row r="5734" spans="1:13" x14ac:dyDescent="0.25">
      <c r="A5734" s="12" t="s">
        <v>51</v>
      </c>
      <c r="D5734" s="5"/>
      <c r="H5734" s="13"/>
      <c r="J5734" s="13"/>
      <c r="K5734" s="43"/>
      <c r="L5734" s="44"/>
      <c r="M5734" s="23"/>
    </row>
    <row r="5735" spans="1:13" x14ac:dyDescent="0.25">
      <c r="A5735" s="12" t="s">
        <v>52</v>
      </c>
      <c r="D5735" s="5"/>
      <c r="H5735" s="13"/>
      <c r="J5735" s="13"/>
      <c r="K5735" s="43"/>
      <c r="L5735" s="44"/>
      <c r="M5735" s="23"/>
    </row>
    <row r="5736" spans="1:13" x14ac:dyDescent="0.25">
      <c r="A5736" s="12" t="s">
        <v>53</v>
      </c>
      <c r="D5736" s="5"/>
      <c r="H5736" s="13"/>
      <c r="J5736" s="13"/>
      <c r="K5736" s="43"/>
      <c r="L5736" s="44"/>
      <c r="M5736" s="23"/>
    </row>
    <row r="5737" spans="1:13" x14ac:dyDescent="0.25">
      <c r="A5737" s="12" t="s">
        <v>54</v>
      </c>
      <c r="D5737" s="5"/>
      <c r="F5737" s="45"/>
      <c r="H5737" s="13"/>
      <c r="J5737" s="13"/>
      <c r="K5737" s="43"/>
      <c r="L5737" s="44"/>
      <c r="M5737" s="23"/>
    </row>
    <row r="5738" spans="1:13" x14ac:dyDescent="0.25">
      <c r="A5738" s="12" t="s">
        <v>55</v>
      </c>
      <c r="H5738" s="13"/>
      <c r="J5738" s="13"/>
      <c r="K5738" s="108">
        <f>2.51+1.61</f>
        <v>4.12</v>
      </c>
      <c r="L5738" s="109"/>
      <c r="M5738" s="46">
        <f>K5738*12*I5689</f>
        <v>17946.719999999998</v>
      </c>
    </row>
    <row r="5739" spans="1:13" x14ac:dyDescent="0.25">
      <c r="A5739" s="12" t="s">
        <v>56</v>
      </c>
      <c r="H5739" s="13"/>
      <c r="J5739" s="13"/>
      <c r="L5739" s="13"/>
      <c r="M5739" s="23"/>
    </row>
    <row r="5740" spans="1:13" x14ac:dyDescent="0.25">
      <c r="A5740" s="12" t="s">
        <v>57</v>
      </c>
      <c r="H5740" s="13"/>
      <c r="J5740" s="13"/>
      <c r="L5740" s="13"/>
      <c r="M5740" s="23"/>
    </row>
    <row r="5741" spans="1:13" x14ac:dyDescent="0.25">
      <c r="A5741" s="17" t="s">
        <v>58</v>
      </c>
      <c r="B5741" s="18"/>
      <c r="C5741" s="18"/>
      <c r="D5741" s="18"/>
      <c r="E5741" s="18"/>
      <c r="F5741" s="18"/>
      <c r="G5741" s="18"/>
      <c r="H5741" s="19"/>
      <c r="I5741" s="18"/>
      <c r="J5741" s="19"/>
      <c r="K5741" s="18"/>
      <c r="L5741" s="19"/>
      <c r="M5741" s="21"/>
    </row>
    <row r="5742" spans="1:13" x14ac:dyDescent="0.25">
      <c r="A5742" s="90" t="s">
        <v>59</v>
      </c>
      <c r="B5742" s="91"/>
      <c r="C5742" s="91"/>
      <c r="D5742" s="91"/>
      <c r="E5742" s="91"/>
      <c r="F5742" s="91"/>
      <c r="G5742" s="91"/>
      <c r="H5742" s="92"/>
      <c r="J5742" s="47"/>
      <c r="K5742" s="108">
        <f>K5695+K5702+K5707+K5710+K5732+K5724+K5738</f>
        <v>16.8</v>
      </c>
      <c r="L5742" s="109"/>
      <c r="M5742" s="21">
        <f>M5689+M5707+M5710+M5724+M5732+M5738</f>
        <v>73180.800000000003</v>
      </c>
    </row>
    <row r="5743" spans="1:13" ht="15.75" x14ac:dyDescent="0.25">
      <c r="A5743" s="85" t="s">
        <v>61</v>
      </c>
      <c r="B5743" s="86"/>
      <c r="C5743" s="86"/>
      <c r="D5743" s="86"/>
      <c r="E5743" s="86"/>
      <c r="F5743" s="86"/>
      <c r="G5743" s="86"/>
      <c r="H5743" s="87"/>
      <c r="I5743" s="34"/>
      <c r="J5743" s="32"/>
      <c r="K5743" s="88">
        <v>3.45</v>
      </c>
      <c r="L5743" s="89"/>
      <c r="M5743" s="21">
        <f>K5743*12*I5689</f>
        <v>15028.200000000003</v>
      </c>
    </row>
    <row r="5744" spans="1:13" ht="15.75" x14ac:dyDescent="0.25">
      <c r="A5744" s="85" t="s">
        <v>62</v>
      </c>
      <c r="B5744" s="86"/>
      <c r="C5744" s="86"/>
      <c r="D5744" s="86"/>
      <c r="E5744" s="86"/>
      <c r="F5744" s="86"/>
      <c r="G5744" s="86"/>
      <c r="H5744" s="87"/>
      <c r="I5744" s="34"/>
      <c r="J5744" s="32"/>
      <c r="K5744" s="88">
        <v>0.81</v>
      </c>
      <c r="L5744" s="89"/>
      <c r="M5744" s="21">
        <f>K5744*12*I5689</f>
        <v>3528.36</v>
      </c>
    </row>
    <row r="5745" spans="1:13" ht="15.75" x14ac:dyDescent="0.25">
      <c r="A5745" s="49" t="s">
        <v>107</v>
      </c>
      <c r="B5745" s="50"/>
      <c r="C5745" s="50"/>
      <c r="D5745" s="50"/>
      <c r="E5745" s="50"/>
      <c r="F5745" s="50"/>
      <c r="G5745" s="50"/>
      <c r="H5745" s="51"/>
      <c r="I5745" s="34"/>
      <c r="J5745" s="32"/>
      <c r="K5745" s="88">
        <v>0.06</v>
      </c>
      <c r="L5745" s="89"/>
      <c r="M5745" s="21">
        <f>K5745*12*I5689</f>
        <v>261.36</v>
      </c>
    </row>
    <row r="5746" spans="1:13" ht="15.75" x14ac:dyDescent="0.25">
      <c r="A5746" s="49" t="s">
        <v>63</v>
      </c>
      <c r="B5746" s="50"/>
      <c r="C5746" s="50"/>
      <c r="D5746" s="50"/>
      <c r="E5746" s="50"/>
      <c r="F5746" s="50"/>
      <c r="G5746" s="50"/>
      <c r="H5746" s="51"/>
      <c r="I5746" s="34"/>
      <c r="J5746" s="32"/>
      <c r="K5746" s="88">
        <v>0.08</v>
      </c>
      <c r="L5746" s="89"/>
      <c r="M5746" s="21">
        <f>K5746*12*I5689</f>
        <v>348.47999999999996</v>
      </c>
    </row>
    <row r="5747" spans="1:13" ht="15.75" x14ac:dyDescent="0.25">
      <c r="A5747" s="49" t="s">
        <v>64</v>
      </c>
      <c r="B5747" s="50"/>
      <c r="C5747" s="50"/>
      <c r="D5747" s="50"/>
      <c r="E5747" s="50"/>
      <c r="F5747" s="50"/>
      <c r="G5747" s="50"/>
      <c r="H5747" s="51"/>
      <c r="I5747" s="34"/>
      <c r="J5747" s="32"/>
      <c r="K5747" s="88">
        <v>0.19</v>
      </c>
      <c r="L5747" s="89"/>
      <c r="M5747" s="21">
        <f>K5747*12*I5689</f>
        <v>827.6400000000001</v>
      </c>
    </row>
    <row r="5748" spans="1:13" x14ac:dyDescent="0.25">
      <c r="A5748" s="90" t="s">
        <v>65</v>
      </c>
      <c r="B5748" s="91"/>
      <c r="C5748" s="91"/>
      <c r="D5748" s="91"/>
      <c r="E5748" s="91"/>
      <c r="F5748" s="91"/>
      <c r="G5748" s="91"/>
      <c r="H5748" s="92"/>
      <c r="I5748" s="34"/>
      <c r="J5748" s="48"/>
      <c r="K5748" s="88">
        <f>K5742+K5743+K5744+K5745+K5746+K5747</f>
        <v>21.389999999999997</v>
      </c>
      <c r="L5748" s="89"/>
      <c r="M5748" s="21">
        <f>M5742+M5743+M5744+M5745+M5746+M5747</f>
        <v>93174.84</v>
      </c>
    </row>
    <row r="5749" spans="1:13" x14ac:dyDescent="0.25">
      <c r="M5749" s="5"/>
    </row>
    <row r="5750" spans="1:13" x14ac:dyDescent="0.25">
      <c r="A5750" s="119" t="s">
        <v>0</v>
      </c>
      <c r="B5750" s="119"/>
      <c r="C5750" s="119"/>
      <c r="D5750" s="119"/>
      <c r="E5750" s="119"/>
      <c r="F5750" s="119"/>
      <c r="G5750" s="119"/>
      <c r="H5750" s="119"/>
      <c r="I5750" s="119"/>
      <c r="J5750" s="119"/>
      <c r="K5750" s="119"/>
      <c r="L5750" s="119"/>
      <c r="M5750" s="5"/>
    </row>
    <row r="5751" spans="1:13" x14ac:dyDescent="0.25">
      <c r="A5751" s="120" t="s">
        <v>1</v>
      </c>
      <c r="B5751" s="120"/>
      <c r="C5751" s="120"/>
      <c r="D5751" s="120"/>
      <c r="E5751" s="120"/>
      <c r="F5751" s="120"/>
      <c r="G5751" s="120"/>
      <c r="H5751" s="120"/>
      <c r="I5751" s="120"/>
      <c r="J5751" s="120"/>
      <c r="K5751" s="120"/>
      <c r="L5751" s="120"/>
      <c r="M5751" s="120"/>
    </row>
    <row r="5752" spans="1:13" x14ac:dyDescent="0.25">
      <c r="A5752" s="121" t="s">
        <v>216</v>
      </c>
      <c r="B5752" s="121"/>
      <c r="C5752" s="121"/>
      <c r="D5752" s="121"/>
      <c r="E5752" s="121"/>
      <c r="F5752" s="121"/>
      <c r="G5752" s="121"/>
      <c r="H5752" s="121"/>
      <c r="I5752" s="121"/>
      <c r="J5752" s="121"/>
      <c r="K5752" s="121"/>
      <c r="L5752" s="121"/>
      <c r="M5752" s="121"/>
    </row>
    <row r="5753" spans="1:13" x14ac:dyDescent="0.25">
      <c r="A5753" s="6"/>
      <c r="B5753" s="7"/>
      <c r="C5753" s="7" t="s">
        <v>3</v>
      </c>
      <c r="D5753" s="7"/>
      <c r="E5753" s="7"/>
      <c r="F5753" s="7"/>
      <c r="G5753" s="7"/>
      <c r="H5753" s="8"/>
      <c r="I5753" s="7" t="s">
        <v>4</v>
      </c>
      <c r="J5753" s="8"/>
      <c r="K5753" s="9" t="s">
        <v>5</v>
      </c>
      <c r="L5753" s="10"/>
      <c r="M5753" s="11"/>
    </row>
    <row r="5754" spans="1:13" x14ac:dyDescent="0.25">
      <c r="A5754" s="12"/>
      <c r="B5754" s="2"/>
      <c r="C5754" s="2"/>
      <c r="D5754" s="2"/>
      <c r="E5754" s="2"/>
      <c r="F5754" s="2"/>
      <c r="G5754" s="2"/>
      <c r="H5754" s="13"/>
      <c r="I5754" s="2"/>
      <c r="J5754" s="13"/>
      <c r="K5754" s="14" t="s">
        <v>7</v>
      </c>
      <c r="L5754" s="15"/>
      <c r="M5754" s="16" t="s">
        <v>8</v>
      </c>
    </row>
    <row r="5755" spans="1:13" x14ac:dyDescent="0.25">
      <c r="A5755" s="17"/>
      <c r="B5755" s="18"/>
      <c r="C5755" s="18"/>
      <c r="D5755" s="18"/>
      <c r="E5755" s="18"/>
      <c r="F5755" s="18"/>
      <c r="G5755" s="18"/>
      <c r="H5755" s="19"/>
      <c r="I5755" s="122" t="s">
        <v>9</v>
      </c>
      <c r="J5755" s="123"/>
      <c r="K5755" s="18" t="s">
        <v>10</v>
      </c>
      <c r="L5755" s="19"/>
      <c r="M5755" s="20" t="s">
        <v>11</v>
      </c>
    </row>
    <row r="5756" spans="1:13" x14ac:dyDescent="0.25">
      <c r="A5756" s="90"/>
      <c r="B5756" s="91"/>
      <c r="C5756" s="91"/>
      <c r="D5756" s="91"/>
      <c r="E5756" s="91"/>
      <c r="F5756" s="91"/>
      <c r="G5756" s="91"/>
      <c r="H5756" s="92"/>
      <c r="I5756" s="124">
        <v>391.9</v>
      </c>
      <c r="J5756" s="125"/>
      <c r="K5756" s="126">
        <f>K5762+K5766</f>
        <v>8.98</v>
      </c>
      <c r="L5756" s="127"/>
      <c r="M5756" s="21">
        <f>M5762+M5766</f>
        <v>42231.144</v>
      </c>
    </row>
    <row r="5757" spans="1:13" x14ac:dyDescent="0.25">
      <c r="A5757" s="22" t="s">
        <v>13</v>
      </c>
      <c r="F5757" s="2"/>
      <c r="H5757" s="13"/>
      <c r="J5757" s="13"/>
      <c r="L5757" s="13"/>
      <c r="M5757" s="23"/>
    </row>
    <row r="5758" spans="1:13" x14ac:dyDescent="0.25">
      <c r="A5758" s="22" t="s">
        <v>14</v>
      </c>
      <c r="F5758" s="2"/>
      <c r="H5758" s="13"/>
      <c r="J5758" s="13"/>
      <c r="L5758" s="13"/>
      <c r="M5758" s="23"/>
    </row>
    <row r="5759" spans="1:13" x14ac:dyDescent="0.25">
      <c r="A5759" s="24" t="s">
        <v>15</v>
      </c>
      <c r="B5759" s="25"/>
      <c r="C5759" s="25"/>
      <c r="D5759" s="25"/>
      <c r="E5759" s="25"/>
      <c r="F5759" s="26"/>
      <c r="G5759" s="25"/>
      <c r="H5759" s="27"/>
      <c r="J5759" s="13"/>
      <c r="L5759" s="13"/>
      <c r="M5759" s="23"/>
    </row>
    <row r="5760" spans="1:13" x14ac:dyDescent="0.25">
      <c r="A5760" s="24" t="s">
        <v>16</v>
      </c>
      <c r="B5760" s="25"/>
      <c r="C5760" s="25"/>
      <c r="D5760" s="25"/>
      <c r="E5760" s="25"/>
      <c r="F5760" s="26"/>
      <c r="G5760" s="25"/>
      <c r="H5760" s="27"/>
      <c r="J5760" s="13"/>
      <c r="L5760" s="13"/>
      <c r="M5760" s="23"/>
    </row>
    <row r="5761" spans="1:13" x14ac:dyDescent="0.25">
      <c r="A5761" s="24" t="s">
        <v>68</v>
      </c>
      <c r="B5761" s="25"/>
      <c r="C5761" s="25"/>
      <c r="D5761" s="25"/>
      <c r="E5761" s="25"/>
      <c r="F5761" s="26"/>
      <c r="G5761" s="25"/>
      <c r="H5761" s="27"/>
      <c r="J5761" s="13"/>
      <c r="L5761" s="13"/>
      <c r="M5761" s="23"/>
    </row>
    <row r="5762" spans="1:13" x14ac:dyDescent="0.25">
      <c r="A5762" s="24"/>
      <c r="B5762" s="25"/>
      <c r="C5762" s="25"/>
      <c r="D5762" s="25"/>
      <c r="E5762" s="25"/>
      <c r="F5762" s="26"/>
      <c r="G5762" s="25"/>
      <c r="H5762" s="27"/>
      <c r="J5762" s="13"/>
      <c r="K5762" s="112">
        <v>4.93</v>
      </c>
      <c r="L5762" s="113"/>
      <c r="M5762" s="23">
        <f>K5762*I5756*12</f>
        <v>23184.803999999996</v>
      </c>
    </row>
    <row r="5763" spans="1:13" x14ac:dyDescent="0.25">
      <c r="A5763" s="22" t="s">
        <v>22</v>
      </c>
      <c r="B5763" s="25"/>
      <c r="C5763" s="25"/>
      <c r="D5763" s="25"/>
      <c r="E5763" s="25"/>
      <c r="F5763" s="26"/>
      <c r="G5763" s="25"/>
      <c r="H5763" s="27"/>
      <c r="J5763" s="13"/>
      <c r="L5763" s="13"/>
      <c r="M5763" s="23"/>
    </row>
    <row r="5764" spans="1:13" x14ac:dyDescent="0.25">
      <c r="A5764" s="24" t="s">
        <v>23</v>
      </c>
      <c r="B5764" s="25"/>
      <c r="C5764" s="25"/>
      <c r="D5764" s="25"/>
      <c r="E5764" s="25"/>
      <c r="F5764" s="26"/>
      <c r="G5764" s="25"/>
      <c r="H5764" s="27"/>
      <c r="J5764" s="13"/>
      <c r="L5764" s="13"/>
      <c r="M5764" s="23"/>
    </row>
    <row r="5765" spans="1:13" x14ac:dyDescent="0.25">
      <c r="A5765" s="24" t="s">
        <v>69</v>
      </c>
      <c r="B5765" s="25"/>
      <c r="C5765" s="25"/>
      <c r="D5765" s="25"/>
      <c r="E5765" s="25"/>
      <c r="F5765" s="26"/>
      <c r="G5765" s="25"/>
      <c r="H5765" s="27"/>
      <c r="J5765" s="13"/>
      <c r="L5765" s="13"/>
      <c r="M5765" s="23"/>
    </row>
    <row r="5766" spans="1:13" x14ac:dyDescent="0.25">
      <c r="A5766" s="24"/>
      <c r="B5766" s="25"/>
      <c r="C5766" s="25"/>
      <c r="D5766" s="25"/>
      <c r="E5766" s="25"/>
      <c r="F5766" s="26"/>
      <c r="G5766" s="25"/>
      <c r="H5766" s="27"/>
      <c r="I5766" s="17"/>
      <c r="J5766" s="19"/>
      <c r="K5766" s="138">
        <v>4.05</v>
      </c>
      <c r="L5766" s="139"/>
      <c r="M5766" s="21">
        <f>K5766*I5756*12</f>
        <v>19046.34</v>
      </c>
    </row>
    <row r="5767" spans="1:13" x14ac:dyDescent="0.25">
      <c r="A5767" s="128" t="s">
        <v>28</v>
      </c>
      <c r="B5767" s="129"/>
      <c r="C5767" s="129"/>
      <c r="D5767" s="129"/>
      <c r="E5767" s="129"/>
      <c r="F5767" s="129"/>
      <c r="G5767" s="129"/>
      <c r="H5767" s="130"/>
      <c r="I5767" s="2" t="s">
        <v>29</v>
      </c>
      <c r="J5767" s="13"/>
      <c r="K5767" s="2"/>
      <c r="L5767" s="13"/>
      <c r="M5767" s="23"/>
    </row>
    <row r="5768" spans="1:13" x14ac:dyDescent="0.25">
      <c r="A5768" s="12"/>
      <c r="B5768" s="2"/>
      <c r="C5768" s="2"/>
      <c r="D5768" s="2"/>
      <c r="E5768" s="2"/>
      <c r="F5768" s="2"/>
      <c r="G5768" s="2"/>
      <c r="H5768" s="13"/>
      <c r="I5768" s="2" t="s">
        <v>30</v>
      </c>
      <c r="J5768" s="13"/>
      <c r="K5768" s="2"/>
      <c r="L5768" s="13"/>
      <c r="M5768" s="23"/>
    </row>
    <row r="5769" spans="1:13" x14ac:dyDescent="0.25">
      <c r="A5769" s="12"/>
      <c r="B5769" s="2"/>
      <c r="C5769" s="2"/>
      <c r="D5769" s="2"/>
      <c r="E5769" s="2"/>
      <c r="F5769" s="2"/>
      <c r="G5769" s="2"/>
      <c r="H5769" s="13"/>
      <c r="I5769" s="2" t="s">
        <v>31</v>
      </c>
      <c r="J5769" s="13"/>
      <c r="K5769" s="108">
        <v>1.1200000000000001</v>
      </c>
      <c r="L5769" s="109"/>
      <c r="M5769" s="23">
        <f>K5769*12*I5756</f>
        <v>5267.1360000000004</v>
      </c>
    </row>
    <row r="5770" spans="1:13" x14ac:dyDescent="0.25">
      <c r="A5770" s="12"/>
      <c r="B5770" s="2"/>
      <c r="C5770" s="2"/>
      <c r="D5770" s="2"/>
      <c r="E5770" s="2"/>
      <c r="F5770" s="2"/>
      <c r="G5770" s="2"/>
      <c r="H5770" s="13"/>
      <c r="I5770" s="2" t="s">
        <v>32</v>
      </c>
      <c r="J5770" s="13"/>
      <c r="K5770" s="2"/>
      <c r="L5770" s="13"/>
      <c r="M5770" s="23"/>
    </row>
    <row r="5771" spans="1:13" x14ac:dyDescent="0.25">
      <c r="A5771" s="17"/>
      <c r="B5771" s="18"/>
      <c r="C5771" s="18"/>
      <c r="D5771" s="18"/>
      <c r="E5771" s="18"/>
      <c r="F5771" s="18"/>
      <c r="G5771" s="18"/>
      <c r="H5771" s="19"/>
      <c r="I5771" s="18" t="s">
        <v>33</v>
      </c>
      <c r="J5771" s="19"/>
      <c r="K5771" s="18"/>
      <c r="L5771" s="19"/>
      <c r="M5771" s="21"/>
    </row>
    <row r="5772" spans="1:13" x14ac:dyDescent="0.25">
      <c r="A5772" s="131" t="s">
        <v>74</v>
      </c>
      <c r="B5772" s="132"/>
      <c r="C5772" s="132"/>
      <c r="D5772" s="132"/>
      <c r="E5772" s="132"/>
      <c r="F5772" s="132"/>
      <c r="G5772" s="132"/>
      <c r="H5772" s="133"/>
      <c r="I5772" s="52"/>
      <c r="J5772" s="13"/>
      <c r="K5772" s="134">
        <f>K5773+K5779</f>
        <v>1.8900000000000001</v>
      </c>
      <c r="L5772" s="135"/>
      <c r="M5772" s="53">
        <f>M5773+M5779</f>
        <v>8888.2920000000013</v>
      </c>
    </row>
    <row r="5773" spans="1:13" x14ac:dyDescent="0.25">
      <c r="A5773" s="114" t="s">
        <v>75</v>
      </c>
      <c r="B5773" s="115"/>
      <c r="C5773" s="115"/>
      <c r="D5773" s="115"/>
      <c r="E5773" s="115"/>
      <c r="F5773" s="115"/>
      <c r="G5773" s="115"/>
      <c r="H5773" s="116"/>
      <c r="J5773" s="13"/>
      <c r="K5773" s="108">
        <f>K5774+K5775+K5776+K5778</f>
        <v>1.1100000000000001</v>
      </c>
      <c r="L5773" s="109"/>
      <c r="M5773" s="46">
        <f>M5774+M5775+M5776+M5778</f>
        <v>5220.1080000000002</v>
      </c>
    </row>
    <row r="5774" spans="1:13" x14ac:dyDescent="0.25">
      <c r="A5774" s="12" t="s">
        <v>76</v>
      </c>
      <c r="H5774" s="13"/>
      <c r="I5774" t="s">
        <v>77</v>
      </c>
      <c r="J5774" s="13"/>
      <c r="K5774" s="112">
        <v>0.81</v>
      </c>
      <c r="L5774" s="113"/>
      <c r="M5774" s="23">
        <f>K5774*12*I5756</f>
        <v>3809.268</v>
      </c>
    </row>
    <row r="5775" spans="1:13" x14ac:dyDescent="0.25">
      <c r="A5775" s="12" t="s">
        <v>78</v>
      </c>
      <c r="H5775" s="13"/>
      <c r="I5775" t="s">
        <v>79</v>
      </c>
      <c r="J5775" s="13"/>
      <c r="K5775" s="112">
        <v>0.18</v>
      </c>
      <c r="L5775" s="113"/>
      <c r="M5775" s="23">
        <f>K5775*12*I5756</f>
        <v>846.50400000000002</v>
      </c>
    </row>
    <row r="5776" spans="1:13" x14ac:dyDescent="0.25">
      <c r="A5776" s="12" t="s">
        <v>80</v>
      </c>
      <c r="H5776" s="13"/>
      <c r="I5776" t="s">
        <v>81</v>
      </c>
      <c r="J5776" s="13"/>
      <c r="K5776" s="112">
        <v>0.08</v>
      </c>
      <c r="L5776" s="113"/>
      <c r="M5776" s="23">
        <f>K5776*12*I5756</f>
        <v>376.22399999999999</v>
      </c>
    </row>
    <row r="5777" spans="1:13" x14ac:dyDescent="0.25">
      <c r="A5777" s="12" t="s">
        <v>82</v>
      </c>
      <c r="H5777" s="13"/>
      <c r="J5777" s="13"/>
      <c r="L5777" s="13"/>
      <c r="M5777" s="23"/>
    </row>
    <row r="5778" spans="1:13" x14ac:dyDescent="0.25">
      <c r="A5778" s="12" t="s">
        <v>83</v>
      </c>
      <c r="H5778" s="13"/>
      <c r="I5778" t="s">
        <v>84</v>
      </c>
      <c r="J5778" s="13"/>
      <c r="K5778" s="112">
        <v>0.04</v>
      </c>
      <c r="L5778" s="113"/>
      <c r="M5778" s="23">
        <f>K5778*12*I5756</f>
        <v>188.11199999999999</v>
      </c>
    </row>
    <row r="5779" spans="1:13" x14ac:dyDescent="0.25">
      <c r="A5779" s="114" t="s">
        <v>85</v>
      </c>
      <c r="B5779" s="115"/>
      <c r="C5779" s="115"/>
      <c r="D5779" s="115"/>
      <c r="E5779" s="115"/>
      <c r="F5779" s="115"/>
      <c r="G5779" s="115"/>
      <c r="H5779" s="116"/>
      <c r="J5779" s="13"/>
      <c r="K5779" s="108">
        <f>K5780+K5781+K5782</f>
        <v>0.78</v>
      </c>
      <c r="L5779" s="109"/>
      <c r="M5779" s="46">
        <f>M5780+M5781+M5782</f>
        <v>3668.1840000000002</v>
      </c>
    </row>
    <row r="5780" spans="1:13" x14ac:dyDescent="0.25">
      <c r="A5780" s="12" t="s">
        <v>86</v>
      </c>
      <c r="H5780" s="13"/>
      <c r="I5780" t="s">
        <v>81</v>
      </c>
      <c r="J5780" s="13"/>
      <c r="K5780" s="112">
        <v>0.28000000000000003</v>
      </c>
      <c r="L5780" s="113"/>
      <c r="M5780" s="23">
        <f>K5780*12*I5756</f>
        <v>1316.7840000000001</v>
      </c>
    </row>
    <row r="5781" spans="1:13" x14ac:dyDescent="0.25">
      <c r="A5781" s="12" t="s">
        <v>87</v>
      </c>
      <c r="H5781" s="13"/>
      <c r="I5781" t="s">
        <v>77</v>
      </c>
      <c r="J5781" s="13"/>
      <c r="K5781" s="112">
        <v>0.46</v>
      </c>
      <c r="L5781" s="113"/>
      <c r="M5781" s="23">
        <f>K5781*12*I5756</f>
        <v>2163.288</v>
      </c>
    </row>
    <row r="5782" spans="1:13" x14ac:dyDescent="0.25">
      <c r="A5782" s="12" t="s">
        <v>88</v>
      </c>
      <c r="H5782" s="13"/>
      <c r="I5782" t="s">
        <v>81</v>
      </c>
      <c r="J5782" s="13"/>
      <c r="K5782" s="112">
        <v>0.04</v>
      </c>
      <c r="L5782" s="113"/>
      <c r="M5782" s="21">
        <f>K5782*12*I5756</f>
        <v>188.11199999999999</v>
      </c>
    </row>
    <row r="5783" spans="1:13" ht="15.75" x14ac:dyDescent="0.25">
      <c r="A5783" s="85" t="s">
        <v>36</v>
      </c>
      <c r="B5783" s="86"/>
      <c r="C5783" s="86"/>
      <c r="D5783" s="86"/>
      <c r="E5783" s="86"/>
      <c r="F5783" s="86"/>
      <c r="G5783" s="86"/>
      <c r="H5783" s="87"/>
      <c r="I5783" s="34"/>
      <c r="J5783" s="32"/>
      <c r="K5783" s="88">
        <f>K5784+K5785+K5787+K5789+K5790</f>
        <v>2.13</v>
      </c>
      <c r="L5783" s="89"/>
      <c r="M5783" s="35">
        <f>M5784+M5785+M5787+M5789+M5790</f>
        <v>10016.964</v>
      </c>
    </row>
    <row r="5784" spans="1:13" x14ac:dyDescent="0.25">
      <c r="A5784" s="36" t="s">
        <v>89</v>
      </c>
      <c r="B5784" s="37"/>
      <c r="C5784" s="38"/>
      <c r="D5784" s="38"/>
      <c r="E5784" s="38"/>
      <c r="F5784" s="38"/>
      <c r="G5784" s="38"/>
      <c r="H5784" s="13"/>
      <c r="I5784" s="95" t="s">
        <v>38</v>
      </c>
      <c r="J5784" s="96"/>
      <c r="K5784" s="117">
        <v>0.56999999999999995</v>
      </c>
      <c r="L5784" s="118"/>
      <c r="M5784" s="23">
        <f>K5784*12*I5756</f>
        <v>2680.596</v>
      </c>
    </row>
    <row r="5785" spans="1:13" x14ac:dyDescent="0.25">
      <c r="A5785" s="36" t="s">
        <v>39</v>
      </c>
      <c r="B5785" s="37"/>
      <c r="C5785" s="38"/>
      <c r="D5785" s="38"/>
      <c r="E5785" s="38"/>
      <c r="F5785" s="38"/>
      <c r="G5785" s="38"/>
      <c r="H5785" s="13"/>
      <c r="I5785" s="95" t="s">
        <v>90</v>
      </c>
      <c r="J5785" s="96"/>
      <c r="K5785" s="97">
        <v>1.35</v>
      </c>
      <c r="L5785" s="98"/>
      <c r="M5785" s="23">
        <f>K5785*12*I5756</f>
        <v>6348.7800000000007</v>
      </c>
    </row>
    <row r="5786" spans="1:13" x14ac:dyDescent="0.25">
      <c r="A5786" s="36" t="s">
        <v>41</v>
      </c>
      <c r="B5786" s="37"/>
      <c r="C5786" s="38"/>
      <c r="D5786" s="38"/>
      <c r="E5786" s="38"/>
      <c r="F5786" s="38"/>
      <c r="G5786" s="38"/>
      <c r="H5786" s="13"/>
      <c r="I5786" s="39"/>
      <c r="J5786" s="15"/>
      <c r="K5786" s="40"/>
      <c r="L5786" s="41"/>
      <c r="M5786" s="23"/>
    </row>
    <row r="5787" spans="1:13" x14ac:dyDescent="0.25">
      <c r="A5787" s="36" t="s">
        <v>42</v>
      </c>
      <c r="B5787" s="37"/>
      <c r="C5787" s="38"/>
      <c r="D5787" s="38"/>
      <c r="E5787" s="38"/>
      <c r="F5787" s="38"/>
      <c r="G5787" s="38"/>
      <c r="H5787" s="13"/>
      <c r="I5787" s="95" t="s">
        <v>43</v>
      </c>
      <c r="J5787" s="96"/>
      <c r="K5787" s="97">
        <v>0.09</v>
      </c>
      <c r="L5787" s="98"/>
      <c r="M5787" s="23">
        <f>K5787*12*I5756</f>
        <v>423.25200000000001</v>
      </c>
    </row>
    <row r="5788" spans="1:13" x14ac:dyDescent="0.25">
      <c r="A5788" s="36" t="s">
        <v>44</v>
      </c>
      <c r="B5788" s="37"/>
      <c r="C5788" s="38"/>
      <c r="D5788" s="38"/>
      <c r="E5788" s="38"/>
      <c r="F5788" s="38"/>
      <c r="G5788" s="38"/>
      <c r="H5788" s="13"/>
      <c r="I5788" s="39"/>
      <c r="J5788" s="15"/>
      <c r="K5788" s="40"/>
      <c r="L5788" s="41"/>
      <c r="M5788" s="23"/>
    </row>
    <row r="5789" spans="1:13" x14ac:dyDescent="0.25">
      <c r="A5789" s="36" t="s">
        <v>45</v>
      </c>
      <c r="B5789" s="37"/>
      <c r="C5789" s="38"/>
      <c r="D5789" s="38"/>
      <c r="E5789" s="38"/>
      <c r="F5789" s="38"/>
      <c r="G5789" s="38"/>
      <c r="H5789" s="13"/>
      <c r="I5789" s="95" t="s">
        <v>43</v>
      </c>
      <c r="J5789" s="96"/>
      <c r="K5789" s="97">
        <v>0.06</v>
      </c>
      <c r="L5789" s="98"/>
      <c r="M5789" s="23">
        <f>K5789*12*I5756</f>
        <v>282.16799999999995</v>
      </c>
    </row>
    <row r="5790" spans="1:13" x14ac:dyDescent="0.25">
      <c r="A5790" s="42" t="s">
        <v>112</v>
      </c>
      <c r="B5790" s="37"/>
      <c r="C5790" s="38"/>
      <c r="D5790" s="38"/>
      <c r="E5790" s="38"/>
      <c r="F5790" s="38"/>
      <c r="G5790" s="38"/>
      <c r="H5790" s="13"/>
      <c r="I5790" s="95" t="s">
        <v>46</v>
      </c>
      <c r="J5790" s="96"/>
      <c r="K5790" s="99">
        <v>0.06</v>
      </c>
      <c r="L5790" s="100"/>
      <c r="M5790" s="21">
        <f>K5790*12*I5756</f>
        <v>282.16799999999995</v>
      </c>
    </row>
    <row r="5791" spans="1:13" ht="15.75" x14ac:dyDescent="0.25">
      <c r="A5791" s="85" t="s">
        <v>50</v>
      </c>
      <c r="B5791" s="86"/>
      <c r="C5791" s="86"/>
      <c r="D5791" s="86"/>
      <c r="E5791" s="86"/>
      <c r="F5791" s="86"/>
      <c r="G5791" s="86"/>
      <c r="H5791" s="87"/>
      <c r="I5791" s="34"/>
      <c r="J5791" s="32"/>
      <c r="K5791" s="101">
        <v>4.28</v>
      </c>
      <c r="L5791" s="102"/>
      <c r="M5791" s="35">
        <f>K5791*12*I5756</f>
        <v>20127.984</v>
      </c>
    </row>
    <row r="5792" spans="1:13" x14ac:dyDescent="0.25">
      <c r="A5792" s="90" t="s">
        <v>59</v>
      </c>
      <c r="B5792" s="91"/>
      <c r="C5792" s="91"/>
      <c r="D5792" s="91"/>
      <c r="E5792" s="91"/>
      <c r="F5792" s="91"/>
      <c r="G5792" s="91"/>
      <c r="H5792" s="92"/>
      <c r="J5792" s="47"/>
      <c r="K5792" s="108">
        <f>K5762+K5766+K5769+K5772+K5791+K5783</f>
        <v>18.400000000000002</v>
      </c>
      <c r="L5792" s="109"/>
      <c r="M5792" s="21">
        <f>M5756+M5769+M5772+M5783+M5791</f>
        <v>86531.51999999999</v>
      </c>
    </row>
    <row r="5793" spans="1:13" ht="15.75" x14ac:dyDescent="0.25">
      <c r="A5793" s="85" t="s">
        <v>61</v>
      </c>
      <c r="B5793" s="86"/>
      <c r="C5793" s="86"/>
      <c r="D5793" s="86"/>
      <c r="E5793" s="86"/>
      <c r="F5793" s="86"/>
      <c r="G5793" s="86"/>
      <c r="H5793" s="87"/>
      <c r="I5793" s="34"/>
      <c r="J5793" s="32"/>
      <c r="K5793" s="88">
        <v>3.45</v>
      </c>
      <c r="L5793" s="89"/>
      <c r="M5793" s="21">
        <f>K5793*12*I5756</f>
        <v>16224.660000000002</v>
      </c>
    </row>
    <row r="5794" spans="1:13" ht="15.75" x14ac:dyDescent="0.25">
      <c r="A5794" s="85" t="s">
        <v>62</v>
      </c>
      <c r="B5794" s="86"/>
      <c r="C5794" s="86"/>
      <c r="D5794" s="86"/>
      <c r="E5794" s="86"/>
      <c r="F5794" s="86"/>
      <c r="G5794" s="86"/>
      <c r="H5794" s="87"/>
      <c r="I5794" s="34"/>
      <c r="J5794" s="32"/>
      <c r="K5794" s="88">
        <v>0.81</v>
      </c>
      <c r="L5794" s="89"/>
      <c r="M5794" s="21">
        <f>K5794*12*I5756</f>
        <v>3809.268</v>
      </c>
    </row>
    <row r="5795" spans="1:13" ht="15.75" x14ac:dyDescent="0.25">
      <c r="A5795" s="49" t="s">
        <v>107</v>
      </c>
      <c r="B5795" s="50"/>
      <c r="C5795" s="50"/>
      <c r="D5795" s="50"/>
      <c r="E5795" s="50"/>
      <c r="F5795" s="50"/>
      <c r="G5795" s="50"/>
      <c r="H5795" s="51"/>
      <c r="I5795" s="34"/>
      <c r="J5795" s="32"/>
      <c r="K5795" s="88">
        <v>0.06</v>
      </c>
      <c r="L5795" s="89"/>
      <c r="M5795" s="21">
        <f>K5795*12*I5756</f>
        <v>282.16799999999995</v>
      </c>
    </row>
    <row r="5796" spans="1:13" ht="15.75" x14ac:dyDescent="0.25">
      <c r="A5796" s="49" t="s">
        <v>63</v>
      </c>
      <c r="B5796" s="50"/>
      <c r="C5796" s="50"/>
      <c r="D5796" s="50"/>
      <c r="E5796" s="50"/>
      <c r="F5796" s="50"/>
      <c r="G5796" s="50"/>
      <c r="H5796" s="51"/>
      <c r="I5796" s="34"/>
      <c r="J5796" s="32"/>
      <c r="K5796" s="88">
        <v>7.0000000000000007E-2</v>
      </c>
      <c r="L5796" s="89"/>
      <c r="M5796" s="21">
        <f>K5796*12*I5756</f>
        <v>329.19600000000003</v>
      </c>
    </row>
    <row r="5797" spans="1:13" ht="15.75" x14ac:dyDescent="0.25">
      <c r="A5797" s="49" t="s">
        <v>64</v>
      </c>
      <c r="B5797" s="50"/>
      <c r="C5797" s="50"/>
      <c r="D5797" s="50"/>
      <c r="E5797" s="50"/>
      <c r="F5797" s="50"/>
      <c r="G5797" s="50"/>
      <c r="H5797" s="51"/>
      <c r="I5797" s="34"/>
      <c r="J5797" s="32"/>
      <c r="K5797" s="88">
        <v>0.28000000000000003</v>
      </c>
      <c r="L5797" s="89"/>
      <c r="M5797" s="21">
        <f>K5797*12*I5756</f>
        <v>1316.7840000000001</v>
      </c>
    </row>
    <row r="5798" spans="1:13" x14ac:dyDescent="0.25">
      <c r="A5798" s="90" t="s">
        <v>65</v>
      </c>
      <c r="B5798" s="91"/>
      <c r="C5798" s="91"/>
      <c r="D5798" s="91"/>
      <c r="E5798" s="91"/>
      <c r="F5798" s="91"/>
      <c r="G5798" s="91"/>
      <c r="H5798" s="92"/>
      <c r="I5798" s="34"/>
      <c r="J5798" s="48"/>
      <c r="K5798" s="88">
        <f>K5792+K5793+K5794+K5795+K5796+K5797</f>
        <v>23.07</v>
      </c>
      <c r="L5798" s="89"/>
      <c r="M5798" s="21">
        <f>M5792+M5793+M5794+M5795+M5796+M5797</f>
        <v>108493.59599999999</v>
      </c>
    </row>
    <row r="5799" spans="1:13" x14ac:dyDescent="0.25">
      <c r="M5799" s="5"/>
    </row>
    <row r="5800" spans="1:13" x14ac:dyDescent="0.25">
      <c r="A5800" s="119" t="s">
        <v>0</v>
      </c>
      <c r="B5800" s="119"/>
      <c r="C5800" s="119"/>
      <c r="D5800" s="119"/>
      <c r="E5800" s="119"/>
      <c r="F5800" s="119"/>
      <c r="G5800" s="119"/>
      <c r="H5800" s="119"/>
      <c r="I5800" s="119"/>
      <c r="J5800" s="119"/>
      <c r="K5800" s="119"/>
      <c r="L5800" s="119"/>
      <c r="M5800" s="5"/>
    </row>
    <row r="5801" spans="1:13" x14ac:dyDescent="0.25">
      <c r="A5801" s="120" t="s">
        <v>1</v>
      </c>
      <c r="B5801" s="120"/>
      <c r="C5801" s="120"/>
      <c r="D5801" s="120"/>
      <c r="E5801" s="120"/>
      <c r="F5801" s="120"/>
      <c r="G5801" s="120"/>
      <c r="H5801" s="120"/>
      <c r="I5801" s="120"/>
      <c r="J5801" s="120"/>
      <c r="K5801" s="120"/>
      <c r="L5801" s="120"/>
      <c r="M5801" s="120"/>
    </row>
    <row r="5802" spans="1:13" x14ac:dyDescent="0.25">
      <c r="A5802" s="121" t="s">
        <v>217</v>
      </c>
      <c r="B5802" s="121"/>
      <c r="C5802" s="121"/>
      <c r="D5802" s="121"/>
      <c r="E5802" s="121"/>
      <c r="F5802" s="121"/>
      <c r="G5802" s="121"/>
      <c r="H5802" s="121"/>
      <c r="I5802" s="121"/>
      <c r="J5802" s="121"/>
      <c r="K5802" s="121"/>
      <c r="L5802" s="121"/>
      <c r="M5802" s="121"/>
    </row>
    <row r="5803" spans="1:13" x14ac:dyDescent="0.25">
      <c r="A5803" s="6"/>
      <c r="B5803" s="7"/>
      <c r="C5803" s="7" t="s">
        <v>3</v>
      </c>
      <c r="D5803" s="7"/>
      <c r="E5803" s="7"/>
      <c r="F5803" s="7"/>
      <c r="G5803" s="7"/>
      <c r="H5803" s="8"/>
      <c r="I5803" s="7" t="s">
        <v>4</v>
      </c>
      <c r="J5803" s="8"/>
      <c r="K5803" s="9" t="s">
        <v>5</v>
      </c>
      <c r="L5803" s="10"/>
      <c r="M5803" s="11"/>
    </row>
    <row r="5804" spans="1:13" x14ac:dyDescent="0.25">
      <c r="A5804" s="12"/>
      <c r="B5804" s="2"/>
      <c r="C5804" s="2"/>
      <c r="D5804" s="2"/>
      <c r="E5804" s="2"/>
      <c r="F5804" s="2"/>
      <c r="G5804" s="2"/>
      <c r="H5804" s="13"/>
      <c r="I5804" s="2"/>
      <c r="J5804" s="13"/>
      <c r="K5804" s="14" t="s">
        <v>7</v>
      </c>
      <c r="L5804" s="15"/>
      <c r="M5804" s="16" t="s">
        <v>8</v>
      </c>
    </row>
    <row r="5805" spans="1:13" x14ac:dyDescent="0.25">
      <c r="A5805" s="17"/>
      <c r="B5805" s="18"/>
      <c r="C5805" s="18"/>
      <c r="D5805" s="18"/>
      <c r="E5805" s="18"/>
      <c r="F5805" s="18"/>
      <c r="G5805" s="18"/>
      <c r="H5805" s="19"/>
      <c r="I5805" s="122" t="s">
        <v>9</v>
      </c>
      <c r="J5805" s="123"/>
      <c r="K5805" s="18" t="s">
        <v>10</v>
      </c>
      <c r="L5805" s="19"/>
      <c r="M5805" s="20" t="s">
        <v>11</v>
      </c>
    </row>
    <row r="5806" spans="1:13" x14ac:dyDescent="0.25">
      <c r="A5806" s="90" t="s">
        <v>12</v>
      </c>
      <c r="B5806" s="91"/>
      <c r="C5806" s="91"/>
      <c r="D5806" s="91"/>
      <c r="E5806" s="91"/>
      <c r="F5806" s="91"/>
      <c r="G5806" s="91"/>
      <c r="H5806" s="92"/>
      <c r="I5806" s="124">
        <v>626.5</v>
      </c>
      <c r="J5806" s="125"/>
      <c r="K5806" s="126">
        <f>K5812+K5819</f>
        <v>8.98</v>
      </c>
      <c r="L5806" s="127"/>
      <c r="M5806" s="21">
        <f>M5812+M5819</f>
        <v>67511.64</v>
      </c>
    </row>
    <row r="5807" spans="1:13" x14ac:dyDescent="0.25">
      <c r="A5807" s="22" t="s">
        <v>13</v>
      </c>
      <c r="F5807" s="2"/>
      <c r="H5807" s="13"/>
      <c r="J5807" s="13"/>
      <c r="L5807" s="13"/>
      <c r="M5807" s="23"/>
    </row>
    <row r="5808" spans="1:13" x14ac:dyDescent="0.25">
      <c r="A5808" s="22" t="s">
        <v>14</v>
      </c>
      <c r="F5808" s="2"/>
      <c r="H5808" s="13"/>
      <c r="J5808" s="13"/>
      <c r="L5808" s="13"/>
      <c r="M5808" s="23"/>
    </row>
    <row r="5809" spans="1:13" x14ac:dyDescent="0.25">
      <c r="A5809" s="24" t="s">
        <v>15</v>
      </c>
      <c r="B5809" s="25"/>
      <c r="C5809" s="25"/>
      <c r="D5809" s="25"/>
      <c r="E5809" s="25"/>
      <c r="F5809" s="26"/>
      <c r="G5809" s="25"/>
      <c r="H5809" s="27"/>
      <c r="J5809" s="13"/>
      <c r="L5809" s="13"/>
      <c r="M5809" s="23"/>
    </row>
    <row r="5810" spans="1:13" x14ac:dyDescent="0.25">
      <c r="A5810" s="24" t="s">
        <v>16</v>
      </c>
      <c r="B5810" s="25"/>
      <c r="C5810" s="25"/>
      <c r="D5810" s="25"/>
      <c r="E5810" s="25"/>
      <c r="F5810" s="26"/>
      <c r="G5810" s="25"/>
      <c r="H5810" s="27"/>
      <c r="J5810" s="13"/>
      <c r="L5810" s="13"/>
      <c r="M5810" s="23"/>
    </row>
    <row r="5811" spans="1:13" x14ac:dyDescent="0.25">
      <c r="A5811" s="24" t="s">
        <v>17</v>
      </c>
      <c r="B5811" s="25"/>
      <c r="C5811" s="25"/>
      <c r="D5811" s="25"/>
      <c r="E5811" s="25"/>
      <c r="F5811" s="26"/>
      <c r="G5811" s="25"/>
      <c r="H5811" s="27"/>
      <c r="J5811" s="13"/>
      <c r="L5811" s="13"/>
      <c r="M5811" s="23"/>
    </row>
    <row r="5812" spans="1:13" x14ac:dyDescent="0.25">
      <c r="A5812" s="24" t="s">
        <v>18</v>
      </c>
      <c r="B5812" s="25"/>
      <c r="C5812" s="25"/>
      <c r="D5812" s="25"/>
      <c r="E5812" s="25"/>
      <c r="F5812" s="26"/>
      <c r="G5812" s="25"/>
      <c r="H5812" s="27"/>
      <c r="J5812" s="13"/>
      <c r="K5812" s="112">
        <v>4.93</v>
      </c>
      <c r="L5812" s="113"/>
      <c r="M5812" s="23">
        <f>K5812*I5806*12</f>
        <v>37063.74</v>
      </c>
    </row>
    <row r="5813" spans="1:13" x14ac:dyDescent="0.25">
      <c r="A5813" s="24" t="s">
        <v>19</v>
      </c>
      <c r="B5813" s="25"/>
      <c r="C5813" s="25"/>
      <c r="D5813" s="25"/>
      <c r="E5813" s="25"/>
      <c r="F5813" s="26"/>
      <c r="G5813" s="25"/>
      <c r="H5813" s="27"/>
      <c r="J5813" s="13"/>
      <c r="L5813" s="13"/>
      <c r="M5813" s="23"/>
    </row>
    <row r="5814" spans="1:13" x14ac:dyDescent="0.25">
      <c r="A5814" s="24" t="s">
        <v>20</v>
      </c>
      <c r="B5814" s="25"/>
      <c r="C5814" s="25"/>
      <c r="D5814" s="25"/>
      <c r="E5814" s="25"/>
      <c r="F5814" s="26"/>
      <c r="G5814" s="25"/>
      <c r="H5814" s="27"/>
      <c r="J5814" s="13"/>
      <c r="L5814" s="13"/>
      <c r="M5814" s="23"/>
    </row>
    <row r="5815" spans="1:13" x14ac:dyDescent="0.25">
      <c r="A5815" s="24" t="s">
        <v>21</v>
      </c>
      <c r="B5815" s="25"/>
      <c r="C5815" s="25"/>
      <c r="D5815" s="25"/>
      <c r="E5815" s="25"/>
      <c r="F5815" s="26"/>
      <c r="G5815" s="25"/>
      <c r="H5815" s="27"/>
      <c r="J5815" s="13"/>
      <c r="L5815" s="13"/>
      <c r="M5815" s="23"/>
    </row>
    <row r="5816" spans="1:13" x14ac:dyDescent="0.25">
      <c r="A5816" s="22" t="s">
        <v>22</v>
      </c>
      <c r="B5816" s="25"/>
      <c r="C5816" s="25"/>
      <c r="D5816" s="25"/>
      <c r="E5816" s="25"/>
      <c r="F5816" s="26"/>
      <c r="G5816" s="25"/>
      <c r="H5816" s="27"/>
      <c r="J5816" s="13"/>
      <c r="L5816" s="13"/>
      <c r="M5816" s="23"/>
    </row>
    <row r="5817" spans="1:13" x14ac:dyDescent="0.25">
      <c r="A5817" s="24" t="s">
        <v>23</v>
      </c>
      <c r="B5817" s="25"/>
      <c r="C5817" s="25"/>
      <c r="D5817" s="25"/>
      <c r="E5817" s="25"/>
      <c r="F5817" s="26"/>
      <c r="G5817" s="25"/>
      <c r="H5817" s="27"/>
      <c r="J5817" s="13"/>
      <c r="L5817" s="13"/>
      <c r="M5817" s="23"/>
    </row>
    <row r="5818" spans="1:13" x14ac:dyDescent="0.25">
      <c r="A5818" s="24" t="s">
        <v>24</v>
      </c>
      <c r="B5818" s="25"/>
      <c r="C5818" s="25"/>
      <c r="D5818" s="25"/>
      <c r="E5818" s="25"/>
      <c r="F5818" s="26"/>
      <c r="G5818" s="25"/>
      <c r="H5818" s="27"/>
      <c r="J5818" s="13"/>
      <c r="L5818" s="13"/>
      <c r="M5818" s="23"/>
    </row>
    <row r="5819" spans="1:13" x14ac:dyDescent="0.25">
      <c r="A5819" s="24" t="s">
        <v>25</v>
      </c>
      <c r="B5819" s="25"/>
      <c r="C5819" s="25"/>
      <c r="D5819" s="25"/>
      <c r="E5819" s="25"/>
      <c r="F5819" s="26"/>
      <c r="G5819" s="25"/>
      <c r="H5819" s="27"/>
      <c r="J5819" s="13"/>
      <c r="K5819" s="112">
        <v>4.05</v>
      </c>
      <c r="L5819" s="113"/>
      <c r="M5819" s="23">
        <f>K5819*I5806*12</f>
        <v>30447.899999999998</v>
      </c>
    </row>
    <row r="5820" spans="1:13" x14ac:dyDescent="0.25">
      <c r="A5820" s="24" t="s">
        <v>26</v>
      </c>
      <c r="B5820" s="25"/>
      <c r="C5820" s="25"/>
      <c r="D5820" s="25"/>
      <c r="E5820" s="25"/>
      <c r="F5820" s="26"/>
      <c r="G5820" s="25"/>
      <c r="H5820" s="27"/>
      <c r="J5820" s="13"/>
      <c r="L5820" s="13"/>
      <c r="M5820" s="23"/>
    </row>
    <row r="5821" spans="1:13" x14ac:dyDescent="0.25">
      <c r="A5821" s="28" t="s">
        <v>27</v>
      </c>
      <c r="B5821" s="29"/>
      <c r="C5821" s="29"/>
      <c r="D5821" s="29"/>
      <c r="E5821" s="29"/>
      <c r="F5821" s="29"/>
      <c r="G5821" s="29"/>
      <c r="H5821" s="30"/>
      <c r="I5821" s="18"/>
      <c r="J5821" s="19"/>
      <c r="K5821" s="18"/>
      <c r="L5821" s="19"/>
      <c r="M5821" s="21"/>
    </row>
    <row r="5822" spans="1:13" x14ac:dyDescent="0.25">
      <c r="A5822" s="128" t="s">
        <v>28</v>
      </c>
      <c r="B5822" s="129"/>
      <c r="C5822" s="129"/>
      <c r="D5822" s="129"/>
      <c r="E5822" s="129"/>
      <c r="F5822" s="129"/>
      <c r="G5822" s="129"/>
      <c r="H5822" s="130"/>
      <c r="I5822" s="2" t="s">
        <v>29</v>
      </c>
      <c r="J5822" s="13"/>
      <c r="K5822" s="2"/>
      <c r="L5822" s="13"/>
      <c r="M5822" s="23"/>
    </row>
    <row r="5823" spans="1:13" x14ac:dyDescent="0.25">
      <c r="A5823" s="12"/>
      <c r="B5823" s="2"/>
      <c r="C5823" s="2"/>
      <c r="D5823" s="2"/>
      <c r="E5823" s="2"/>
      <c r="F5823" s="2"/>
      <c r="G5823" s="2"/>
      <c r="H5823" s="13"/>
      <c r="I5823" s="2" t="s">
        <v>30</v>
      </c>
      <c r="J5823" s="13"/>
      <c r="K5823" s="2"/>
      <c r="L5823" s="13"/>
      <c r="M5823" s="23"/>
    </row>
    <row r="5824" spans="1:13" x14ac:dyDescent="0.25">
      <c r="A5824" s="12"/>
      <c r="B5824" s="2"/>
      <c r="C5824" s="2"/>
      <c r="D5824" s="2"/>
      <c r="E5824" s="2"/>
      <c r="F5824" s="2"/>
      <c r="G5824" s="2"/>
      <c r="H5824" s="13"/>
      <c r="I5824" s="2" t="s">
        <v>31</v>
      </c>
      <c r="J5824" s="13"/>
      <c r="K5824" s="108">
        <v>1.1200000000000001</v>
      </c>
      <c r="L5824" s="109"/>
      <c r="M5824" s="23">
        <f>K5824*12*I5806</f>
        <v>8420.1600000000017</v>
      </c>
    </row>
    <row r="5825" spans="1:13" x14ac:dyDescent="0.25">
      <c r="A5825" s="12"/>
      <c r="B5825" s="2"/>
      <c r="C5825" s="2"/>
      <c r="D5825" s="2"/>
      <c r="E5825" s="2"/>
      <c r="F5825" s="2"/>
      <c r="G5825" s="2"/>
      <c r="H5825" s="13"/>
      <c r="I5825" s="2" t="s">
        <v>32</v>
      </c>
      <c r="J5825" s="13"/>
      <c r="K5825" s="2"/>
      <c r="L5825" s="13"/>
      <c r="M5825" s="23"/>
    </row>
    <row r="5826" spans="1:13" x14ac:dyDescent="0.25">
      <c r="A5826" s="17"/>
      <c r="B5826" s="18"/>
      <c r="C5826" s="18"/>
      <c r="D5826" s="18"/>
      <c r="E5826" s="18"/>
      <c r="F5826" s="18"/>
      <c r="G5826" s="18"/>
      <c r="H5826" s="19"/>
      <c r="I5826" s="18" t="s">
        <v>33</v>
      </c>
      <c r="J5826" s="19"/>
      <c r="K5826" s="18"/>
      <c r="L5826" s="19"/>
      <c r="M5826" s="21"/>
    </row>
    <row r="5827" spans="1:13" x14ac:dyDescent="0.25">
      <c r="A5827" s="131" t="s">
        <v>74</v>
      </c>
      <c r="B5827" s="132"/>
      <c r="C5827" s="132"/>
      <c r="D5827" s="132"/>
      <c r="E5827" s="132"/>
      <c r="F5827" s="132"/>
      <c r="G5827" s="132"/>
      <c r="H5827" s="133"/>
      <c r="I5827" s="52"/>
      <c r="J5827" s="13"/>
      <c r="K5827" s="134">
        <f>K5828+K5836</f>
        <v>1.8900000000000001</v>
      </c>
      <c r="L5827" s="135"/>
      <c r="M5827" s="53">
        <f>M5828+M5836</f>
        <v>14209.02</v>
      </c>
    </row>
    <row r="5828" spans="1:13" x14ac:dyDescent="0.25">
      <c r="A5828" s="114" t="s">
        <v>75</v>
      </c>
      <c r="B5828" s="115"/>
      <c r="C5828" s="115"/>
      <c r="D5828" s="115"/>
      <c r="E5828" s="115"/>
      <c r="F5828" s="115"/>
      <c r="G5828" s="115"/>
      <c r="H5828" s="116"/>
      <c r="J5828" s="13"/>
      <c r="K5828" s="108">
        <f>K5829+K5830+K5831+K5833+K5835</f>
        <v>1.1100000000000001</v>
      </c>
      <c r="L5828" s="109"/>
      <c r="M5828" s="46">
        <f>M5829+M5830+M5831+M5833+M5835</f>
        <v>8344.98</v>
      </c>
    </row>
    <row r="5829" spans="1:13" x14ac:dyDescent="0.25">
      <c r="A5829" s="12" t="s">
        <v>76</v>
      </c>
      <c r="H5829" s="13"/>
      <c r="I5829" t="s">
        <v>77</v>
      </c>
      <c r="J5829" s="13"/>
      <c r="K5829" s="112">
        <v>0.39</v>
      </c>
      <c r="L5829" s="113"/>
      <c r="M5829" s="23">
        <f>K5829*12*I5806</f>
        <v>2932.02</v>
      </c>
    </row>
    <row r="5830" spans="1:13" x14ac:dyDescent="0.25">
      <c r="A5830" s="12" t="s">
        <v>78</v>
      </c>
      <c r="H5830" s="13"/>
      <c r="I5830" t="s">
        <v>79</v>
      </c>
      <c r="J5830" s="13"/>
      <c r="K5830" s="112">
        <v>0.18</v>
      </c>
      <c r="L5830" s="113"/>
      <c r="M5830" s="23">
        <f>K5830*12*I5806</f>
        <v>1353.24</v>
      </c>
    </row>
    <row r="5831" spans="1:13" x14ac:dyDescent="0.25">
      <c r="A5831" s="12" t="s">
        <v>80</v>
      </c>
      <c r="H5831" s="13"/>
      <c r="I5831" t="s">
        <v>81</v>
      </c>
      <c r="J5831" s="13"/>
      <c r="K5831" s="112">
        <v>0.08</v>
      </c>
      <c r="L5831" s="113"/>
      <c r="M5831" s="23">
        <f>K5831*12*I5806</f>
        <v>601.43999999999994</v>
      </c>
    </row>
    <row r="5832" spans="1:13" x14ac:dyDescent="0.25">
      <c r="A5832" s="12" t="s">
        <v>82</v>
      </c>
      <c r="H5832" s="13"/>
      <c r="J5832" s="13"/>
      <c r="L5832" s="13"/>
      <c r="M5832" s="23"/>
    </row>
    <row r="5833" spans="1:13" x14ac:dyDescent="0.25">
      <c r="A5833" s="12" t="s">
        <v>97</v>
      </c>
      <c r="H5833" s="13"/>
      <c r="I5833" t="s">
        <v>98</v>
      </c>
      <c r="J5833" s="13"/>
      <c r="K5833" s="112">
        <v>0.42</v>
      </c>
      <c r="L5833" s="113"/>
      <c r="M5833" s="23">
        <f>K5833*12*I5806</f>
        <v>3157.56</v>
      </c>
    </row>
    <row r="5834" spans="1:13" x14ac:dyDescent="0.25">
      <c r="A5834" s="12" t="s">
        <v>99</v>
      </c>
      <c r="H5834" s="13"/>
      <c r="I5834" t="s">
        <v>100</v>
      </c>
      <c r="J5834" s="13"/>
      <c r="L5834" s="13"/>
      <c r="M5834" s="23"/>
    </row>
    <row r="5835" spans="1:13" x14ac:dyDescent="0.25">
      <c r="A5835" s="12" t="s">
        <v>101</v>
      </c>
      <c r="H5835" s="13"/>
      <c r="I5835" t="s">
        <v>84</v>
      </c>
      <c r="J5835" s="13"/>
      <c r="K5835" s="112">
        <v>0.04</v>
      </c>
      <c r="L5835" s="113"/>
      <c r="M5835" s="23">
        <f>K5835*12*I5806</f>
        <v>300.71999999999997</v>
      </c>
    </row>
    <row r="5836" spans="1:13" x14ac:dyDescent="0.25">
      <c r="A5836" s="114" t="s">
        <v>85</v>
      </c>
      <c r="B5836" s="115"/>
      <c r="C5836" s="115"/>
      <c r="D5836" s="115"/>
      <c r="E5836" s="115"/>
      <c r="F5836" s="115"/>
      <c r="G5836" s="115"/>
      <c r="H5836" s="116"/>
      <c r="J5836" s="13"/>
      <c r="K5836" s="108">
        <f>K5837+K5838+K5839+K5840</f>
        <v>0.78</v>
      </c>
      <c r="L5836" s="109"/>
      <c r="M5836" s="46">
        <f>M5837+M5838+M5839+M5840</f>
        <v>5864.04</v>
      </c>
    </row>
    <row r="5837" spans="1:13" x14ac:dyDescent="0.25">
      <c r="A5837" s="12" t="s">
        <v>102</v>
      </c>
      <c r="H5837" s="13"/>
      <c r="I5837" t="s">
        <v>81</v>
      </c>
      <c r="J5837" s="13"/>
      <c r="K5837" s="112">
        <v>0.22</v>
      </c>
      <c r="L5837" s="113"/>
      <c r="M5837" s="23">
        <f>K5837*12*I5806</f>
        <v>1653.96</v>
      </c>
    </row>
    <row r="5838" spans="1:13" x14ac:dyDescent="0.25">
      <c r="A5838" s="12" t="s">
        <v>103</v>
      </c>
      <c r="H5838" s="13"/>
      <c r="I5838" t="s">
        <v>104</v>
      </c>
      <c r="J5838" s="13"/>
      <c r="K5838" s="112">
        <v>0.06</v>
      </c>
      <c r="L5838" s="113"/>
      <c r="M5838" s="23">
        <f>K5838*12*I5806</f>
        <v>451.08</v>
      </c>
    </row>
    <row r="5839" spans="1:13" x14ac:dyDescent="0.25">
      <c r="A5839" s="12" t="s">
        <v>105</v>
      </c>
      <c r="H5839" s="13"/>
      <c r="I5839" t="s">
        <v>35</v>
      </c>
      <c r="J5839" s="13"/>
      <c r="K5839" s="112">
        <v>0.46</v>
      </c>
      <c r="L5839" s="113"/>
      <c r="M5839" s="23">
        <f>K5839*12*I5806</f>
        <v>3458.28</v>
      </c>
    </row>
    <row r="5840" spans="1:13" x14ac:dyDescent="0.25">
      <c r="A5840" s="12" t="s">
        <v>106</v>
      </c>
      <c r="H5840" s="13"/>
      <c r="I5840" t="s">
        <v>81</v>
      </c>
      <c r="J5840" s="13"/>
      <c r="K5840" s="112">
        <v>0.04</v>
      </c>
      <c r="L5840" s="113"/>
      <c r="M5840" s="21">
        <f>K5840*12*I5806</f>
        <v>300.71999999999997</v>
      </c>
    </row>
    <row r="5841" spans="1:13" ht="15.75" x14ac:dyDescent="0.25">
      <c r="A5841" s="85" t="s">
        <v>36</v>
      </c>
      <c r="B5841" s="86"/>
      <c r="C5841" s="86"/>
      <c r="D5841" s="86"/>
      <c r="E5841" s="86"/>
      <c r="F5841" s="86"/>
      <c r="G5841" s="86"/>
      <c r="H5841" s="87"/>
      <c r="I5841" s="34"/>
      <c r="J5841" s="32"/>
      <c r="K5841" s="88">
        <f>K5842+K5843+K5845+K5847+K5848</f>
        <v>0.53</v>
      </c>
      <c r="L5841" s="89"/>
      <c r="M5841" s="35">
        <f>M5842+M5843+M5845+M5847+M5848</f>
        <v>3984.5399999999995</v>
      </c>
    </row>
    <row r="5842" spans="1:13" x14ac:dyDescent="0.25">
      <c r="A5842" s="36" t="s">
        <v>37</v>
      </c>
      <c r="B5842" s="37"/>
      <c r="C5842" s="38"/>
      <c r="D5842" s="38"/>
      <c r="E5842" s="38"/>
      <c r="F5842" s="38"/>
      <c r="G5842" s="38"/>
      <c r="H5842" s="13"/>
      <c r="I5842" s="95" t="s">
        <v>38</v>
      </c>
      <c r="J5842" s="96"/>
      <c r="K5842" s="117">
        <v>0.37</v>
      </c>
      <c r="L5842" s="118"/>
      <c r="M5842" s="23">
        <f>K5842*12*I5806</f>
        <v>2781.66</v>
      </c>
    </row>
    <row r="5843" spans="1:13" x14ac:dyDescent="0.25">
      <c r="A5843" s="36" t="s">
        <v>39</v>
      </c>
      <c r="B5843" s="37"/>
      <c r="C5843" s="38"/>
      <c r="D5843" s="38"/>
      <c r="E5843" s="38"/>
      <c r="F5843" s="38"/>
      <c r="G5843" s="38"/>
      <c r="H5843" s="13"/>
      <c r="I5843" s="95" t="s">
        <v>40</v>
      </c>
      <c r="J5843" s="96"/>
      <c r="K5843" s="97">
        <v>0.06</v>
      </c>
      <c r="L5843" s="98"/>
      <c r="M5843" s="23">
        <f>K5843*12*I5806</f>
        <v>451.08</v>
      </c>
    </row>
    <row r="5844" spans="1:13" x14ac:dyDescent="0.25">
      <c r="A5844" s="36" t="s">
        <v>41</v>
      </c>
      <c r="B5844" s="37"/>
      <c r="C5844" s="38"/>
      <c r="D5844" s="38"/>
      <c r="E5844" s="38"/>
      <c r="F5844" s="38"/>
      <c r="G5844" s="38"/>
      <c r="H5844" s="13"/>
      <c r="I5844" s="39"/>
      <c r="J5844" s="15"/>
      <c r="K5844" s="40"/>
      <c r="L5844" s="41"/>
      <c r="M5844" s="23"/>
    </row>
    <row r="5845" spans="1:13" x14ac:dyDescent="0.25">
      <c r="A5845" s="36" t="s">
        <v>42</v>
      </c>
      <c r="B5845" s="37"/>
      <c r="C5845" s="38"/>
      <c r="D5845" s="38"/>
      <c r="E5845" s="38"/>
      <c r="F5845" s="38"/>
      <c r="G5845" s="38"/>
      <c r="H5845" s="13"/>
      <c r="I5845" s="95" t="s">
        <v>43</v>
      </c>
      <c r="J5845" s="96"/>
      <c r="K5845" s="97">
        <v>0.04</v>
      </c>
      <c r="L5845" s="98"/>
      <c r="M5845" s="23">
        <f>K5845*12*I5806</f>
        <v>300.71999999999997</v>
      </c>
    </row>
    <row r="5846" spans="1:13" x14ac:dyDescent="0.25">
      <c r="A5846" s="36" t="s">
        <v>44</v>
      </c>
      <c r="B5846" s="37"/>
      <c r="C5846" s="38"/>
      <c r="D5846" s="38"/>
      <c r="E5846" s="38"/>
      <c r="F5846" s="38"/>
      <c r="G5846" s="38"/>
      <c r="H5846" s="13"/>
      <c r="I5846" s="39"/>
      <c r="J5846" s="15"/>
      <c r="K5846" s="40"/>
      <c r="L5846" s="41"/>
      <c r="M5846" s="23"/>
    </row>
    <row r="5847" spans="1:13" x14ac:dyDescent="0.25">
      <c r="A5847" s="36" t="s">
        <v>45</v>
      </c>
      <c r="B5847" s="37"/>
      <c r="C5847" s="38"/>
      <c r="D5847" s="38"/>
      <c r="E5847" s="38"/>
      <c r="F5847" s="38"/>
      <c r="G5847" s="38"/>
      <c r="H5847" s="13"/>
      <c r="I5847" s="95" t="s">
        <v>46</v>
      </c>
      <c r="J5847" s="96"/>
      <c r="K5847" s="97">
        <v>0.03</v>
      </c>
      <c r="L5847" s="98"/>
      <c r="M5847" s="23">
        <f>K5847*12*I5806</f>
        <v>225.54</v>
      </c>
    </row>
    <row r="5848" spans="1:13" x14ac:dyDescent="0.25">
      <c r="A5848" s="42" t="s">
        <v>47</v>
      </c>
      <c r="B5848" s="37"/>
      <c r="C5848" s="38"/>
      <c r="D5848" s="38"/>
      <c r="E5848" s="38"/>
      <c r="F5848" s="38"/>
      <c r="G5848" s="38"/>
      <c r="H5848" s="13"/>
      <c r="I5848" s="95" t="s">
        <v>46</v>
      </c>
      <c r="J5848" s="96"/>
      <c r="K5848" s="99">
        <v>0.03</v>
      </c>
      <c r="L5848" s="100"/>
      <c r="M5848" s="21">
        <f>K5848*12*I5806</f>
        <v>225.54</v>
      </c>
    </row>
    <row r="5849" spans="1:13" ht="15.75" x14ac:dyDescent="0.25">
      <c r="A5849" s="85" t="s">
        <v>48</v>
      </c>
      <c r="B5849" s="86"/>
      <c r="C5849" s="86"/>
      <c r="D5849" s="86"/>
      <c r="E5849" s="86"/>
      <c r="F5849" s="86"/>
      <c r="G5849" s="86"/>
      <c r="H5849" s="87"/>
      <c r="I5849" s="34" t="s">
        <v>49</v>
      </c>
      <c r="J5849" s="32"/>
      <c r="K5849" s="101">
        <v>0.16</v>
      </c>
      <c r="L5849" s="102"/>
      <c r="M5849" s="35">
        <f>K5849*12*I5806</f>
        <v>1202.8799999999999</v>
      </c>
    </row>
    <row r="5850" spans="1:13" ht="15.75" x14ac:dyDescent="0.25">
      <c r="A5850" s="103" t="s">
        <v>50</v>
      </c>
      <c r="B5850" s="104"/>
      <c r="C5850" s="104"/>
      <c r="D5850" s="104"/>
      <c r="E5850" s="104"/>
      <c r="F5850" s="104"/>
      <c r="G5850" s="104"/>
      <c r="H5850" s="105"/>
      <c r="J5850" s="13"/>
      <c r="K5850" s="106"/>
      <c r="L5850" s="107"/>
      <c r="M5850" s="23"/>
    </row>
    <row r="5851" spans="1:13" x14ac:dyDescent="0.25">
      <c r="A5851" s="12" t="s">
        <v>51</v>
      </c>
      <c r="D5851" s="5"/>
      <c r="H5851" s="13"/>
      <c r="J5851" s="13"/>
      <c r="K5851" s="43"/>
      <c r="L5851" s="44"/>
      <c r="M5851" s="23"/>
    </row>
    <row r="5852" spans="1:13" x14ac:dyDescent="0.25">
      <c r="A5852" s="12" t="s">
        <v>52</v>
      </c>
      <c r="D5852" s="5"/>
      <c r="H5852" s="13"/>
      <c r="J5852" s="13"/>
      <c r="K5852" s="43"/>
      <c r="L5852" s="44"/>
      <c r="M5852" s="23"/>
    </row>
    <row r="5853" spans="1:13" x14ac:dyDescent="0.25">
      <c r="A5853" s="12" t="s">
        <v>53</v>
      </c>
      <c r="D5853" s="5"/>
      <c r="H5853" s="13"/>
      <c r="J5853" s="13"/>
      <c r="K5853" s="43"/>
      <c r="L5853" s="44"/>
      <c r="M5853" s="23"/>
    </row>
    <row r="5854" spans="1:13" x14ac:dyDescent="0.25">
      <c r="A5854" s="12" t="s">
        <v>54</v>
      </c>
      <c r="D5854" s="5"/>
      <c r="F5854" s="45"/>
      <c r="H5854" s="13"/>
      <c r="J5854" s="13"/>
      <c r="K5854" s="43"/>
      <c r="L5854" s="44"/>
      <c r="M5854" s="23"/>
    </row>
    <row r="5855" spans="1:13" x14ac:dyDescent="0.25">
      <c r="A5855" s="12" t="s">
        <v>55</v>
      </c>
      <c r="H5855" s="13"/>
      <c r="J5855" s="13"/>
      <c r="K5855" s="108">
        <f>2.51+1.61</f>
        <v>4.12</v>
      </c>
      <c r="L5855" s="109"/>
      <c r="M5855" s="46">
        <f>K5855*12*I5806</f>
        <v>30974.16</v>
      </c>
    </row>
    <row r="5856" spans="1:13" x14ac:dyDescent="0.25">
      <c r="A5856" s="12" t="s">
        <v>56</v>
      </c>
      <c r="H5856" s="13"/>
      <c r="J5856" s="13"/>
      <c r="L5856" s="13"/>
      <c r="M5856" s="23"/>
    </row>
    <row r="5857" spans="1:13" x14ac:dyDescent="0.25">
      <c r="A5857" s="12" t="s">
        <v>57</v>
      </c>
      <c r="H5857" s="13"/>
      <c r="J5857" s="13"/>
      <c r="L5857" s="13"/>
      <c r="M5857" s="23"/>
    </row>
    <row r="5858" spans="1:13" x14ac:dyDescent="0.25">
      <c r="A5858" s="17" t="s">
        <v>58</v>
      </c>
      <c r="B5858" s="18"/>
      <c r="C5858" s="18"/>
      <c r="D5858" s="18"/>
      <c r="E5858" s="18"/>
      <c r="F5858" s="18"/>
      <c r="G5858" s="18"/>
      <c r="H5858" s="19"/>
      <c r="I5858" s="18"/>
      <c r="J5858" s="19"/>
      <c r="K5858" s="18"/>
      <c r="L5858" s="19"/>
      <c r="M5858" s="21"/>
    </row>
    <row r="5859" spans="1:13" x14ac:dyDescent="0.25">
      <c r="A5859" s="90" t="s">
        <v>59</v>
      </c>
      <c r="B5859" s="91"/>
      <c r="C5859" s="91"/>
      <c r="D5859" s="91"/>
      <c r="E5859" s="91"/>
      <c r="F5859" s="91"/>
      <c r="G5859" s="91"/>
      <c r="H5859" s="92"/>
      <c r="J5859" s="47"/>
      <c r="K5859" s="108">
        <f>K5812+K5819+K5824+K5827+K5849+K5841+K5855</f>
        <v>16.8</v>
      </c>
      <c r="L5859" s="109"/>
      <c r="M5859" s="21">
        <f>M5806+M5824+M5827+M5841+M5849+M5855</f>
        <v>126302.40000000001</v>
      </c>
    </row>
    <row r="5860" spans="1:13" ht="15.75" x14ac:dyDescent="0.25">
      <c r="A5860" s="85" t="s">
        <v>61</v>
      </c>
      <c r="B5860" s="86"/>
      <c r="C5860" s="86"/>
      <c r="D5860" s="86"/>
      <c r="E5860" s="86"/>
      <c r="F5860" s="86"/>
      <c r="G5860" s="86"/>
      <c r="H5860" s="87"/>
      <c r="I5860" s="34"/>
      <c r="J5860" s="32"/>
      <c r="K5860" s="88">
        <v>3.45</v>
      </c>
      <c r="L5860" s="89"/>
      <c r="M5860" s="21">
        <f>K5860*12*I5806</f>
        <v>25937.100000000002</v>
      </c>
    </row>
    <row r="5861" spans="1:13" ht="15.75" x14ac:dyDescent="0.25">
      <c r="A5861" s="85" t="s">
        <v>62</v>
      </c>
      <c r="B5861" s="86"/>
      <c r="C5861" s="86"/>
      <c r="D5861" s="86"/>
      <c r="E5861" s="86"/>
      <c r="F5861" s="86"/>
      <c r="G5861" s="86"/>
      <c r="H5861" s="87"/>
      <c r="I5861" s="34"/>
      <c r="J5861" s="32"/>
      <c r="K5861" s="88">
        <v>0.81</v>
      </c>
      <c r="L5861" s="89"/>
      <c r="M5861" s="21">
        <f>K5861*12*I5806</f>
        <v>6089.5800000000008</v>
      </c>
    </row>
    <row r="5862" spans="1:13" ht="15.75" x14ac:dyDescent="0.25">
      <c r="A5862" s="49" t="s">
        <v>107</v>
      </c>
      <c r="B5862" s="50"/>
      <c r="C5862" s="50"/>
      <c r="D5862" s="50"/>
      <c r="E5862" s="50"/>
      <c r="F5862" s="50"/>
      <c r="G5862" s="50"/>
      <c r="H5862" s="51"/>
      <c r="I5862" s="34"/>
      <c r="J5862" s="32"/>
      <c r="K5862" s="88">
        <v>0.05</v>
      </c>
      <c r="L5862" s="89"/>
      <c r="M5862" s="21">
        <f>K5862*12*I5806</f>
        <v>375.90000000000003</v>
      </c>
    </row>
    <row r="5863" spans="1:13" ht="15.75" x14ac:dyDescent="0.25">
      <c r="A5863" s="49" t="s">
        <v>63</v>
      </c>
      <c r="B5863" s="50"/>
      <c r="C5863" s="50"/>
      <c r="D5863" s="50"/>
      <c r="E5863" s="50"/>
      <c r="F5863" s="50"/>
      <c r="G5863" s="50"/>
      <c r="H5863" s="51"/>
      <c r="I5863" s="34"/>
      <c r="J5863" s="32"/>
      <c r="K5863" s="88">
        <v>0.06</v>
      </c>
      <c r="L5863" s="89"/>
      <c r="M5863" s="21">
        <f>K5863*12*I5806</f>
        <v>451.08</v>
      </c>
    </row>
    <row r="5864" spans="1:13" ht="15.75" x14ac:dyDescent="0.25">
      <c r="A5864" s="49" t="s">
        <v>64</v>
      </c>
      <c r="B5864" s="50"/>
      <c r="C5864" s="50"/>
      <c r="D5864" s="50"/>
      <c r="E5864" s="50"/>
      <c r="F5864" s="50"/>
      <c r="G5864" s="50"/>
      <c r="H5864" s="51"/>
      <c r="I5864" s="34"/>
      <c r="J5864" s="32"/>
      <c r="K5864" s="88">
        <v>0.14000000000000001</v>
      </c>
      <c r="L5864" s="89"/>
      <c r="M5864" s="21">
        <f>K5864*12*I5806</f>
        <v>1052.5200000000002</v>
      </c>
    </row>
    <row r="5865" spans="1:13" x14ac:dyDescent="0.25">
      <c r="A5865" s="90" t="s">
        <v>65</v>
      </c>
      <c r="B5865" s="91"/>
      <c r="C5865" s="91"/>
      <c r="D5865" s="91"/>
      <c r="E5865" s="91"/>
      <c r="F5865" s="91"/>
      <c r="G5865" s="91"/>
      <c r="H5865" s="92"/>
      <c r="I5865" s="34"/>
      <c r="J5865" s="48"/>
      <c r="K5865" s="88">
        <f>K5859+K5860+K5861+K5862+K5863+K5864</f>
        <v>21.31</v>
      </c>
      <c r="L5865" s="89"/>
      <c r="M5865" s="21">
        <f>M5859+M5860+M5861+M5862+M5863+M5864</f>
        <v>160208.57999999996</v>
      </c>
    </row>
    <row r="5866" spans="1:13" x14ac:dyDescent="0.25">
      <c r="M5866" s="5"/>
    </row>
    <row r="5867" spans="1:13" x14ac:dyDescent="0.25">
      <c r="A5867" s="119" t="s">
        <v>0</v>
      </c>
      <c r="B5867" s="119"/>
      <c r="C5867" s="119"/>
      <c r="D5867" s="119"/>
      <c r="E5867" s="119"/>
      <c r="F5867" s="119"/>
      <c r="G5867" s="119"/>
      <c r="H5867" s="119"/>
      <c r="I5867" s="119"/>
      <c r="J5867" s="119"/>
      <c r="K5867" s="119"/>
      <c r="L5867" s="119"/>
      <c r="M5867" s="5"/>
    </row>
    <row r="5868" spans="1:13" x14ac:dyDescent="0.25">
      <c r="A5868" s="120" t="s">
        <v>1</v>
      </c>
      <c r="B5868" s="120"/>
      <c r="C5868" s="120"/>
      <c r="D5868" s="120"/>
      <c r="E5868" s="120"/>
      <c r="F5868" s="120"/>
      <c r="G5868" s="120"/>
      <c r="H5868" s="120"/>
      <c r="I5868" s="120"/>
      <c r="J5868" s="120"/>
      <c r="K5868" s="120"/>
      <c r="L5868" s="120"/>
      <c r="M5868" s="120"/>
    </row>
    <row r="5869" spans="1:13" x14ac:dyDescent="0.25">
      <c r="A5869" s="121" t="s">
        <v>218</v>
      </c>
      <c r="B5869" s="121"/>
      <c r="C5869" s="121"/>
      <c r="D5869" s="121"/>
      <c r="E5869" s="121"/>
      <c r="F5869" s="121"/>
      <c r="G5869" s="121"/>
      <c r="H5869" s="121"/>
      <c r="I5869" s="121"/>
      <c r="J5869" s="121"/>
      <c r="K5869" s="121"/>
      <c r="L5869" s="121"/>
      <c r="M5869" s="121"/>
    </row>
    <row r="5870" spans="1:13" x14ac:dyDescent="0.25">
      <c r="A5870" s="6"/>
      <c r="B5870" s="7"/>
      <c r="C5870" s="7" t="s">
        <v>3</v>
      </c>
      <c r="D5870" s="7"/>
      <c r="E5870" s="7"/>
      <c r="F5870" s="7"/>
      <c r="G5870" s="7"/>
      <c r="H5870" s="8"/>
      <c r="I5870" s="7" t="s">
        <v>4</v>
      </c>
      <c r="J5870" s="8"/>
      <c r="K5870" s="9" t="s">
        <v>5</v>
      </c>
      <c r="L5870" s="10"/>
      <c r="M5870" s="11"/>
    </row>
    <row r="5871" spans="1:13" x14ac:dyDescent="0.25">
      <c r="A5871" s="12"/>
      <c r="B5871" s="2"/>
      <c r="C5871" s="2"/>
      <c r="D5871" s="2"/>
      <c r="E5871" s="2"/>
      <c r="F5871" s="2"/>
      <c r="G5871" s="2"/>
      <c r="H5871" s="13"/>
      <c r="I5871" s="2"/>
      <c r="J5871" s="13"/>
      <c r="K5871" s="14" t="s">
        <v>7</v>
      </c>
      <c r="L5871" s="15"/>
      <c r="M5871" s="16" t="s">
        <v>8</v>
      </c>
    </row>
    <row r="5872" spans="1:13" x14ac:dyDescent="0.25">
      <c r="A5872" s="17"/>
      <c r="B5872" s="18"/>
      <c r="C5872" s="18"/>
      <c r="D5872" s="18"/>
      <c r="E5872" s="18"/>
      <c r="F5872" s="18"/>
      <c r="G5872" s="18"/>
      <c r="H5872" s="19"/>
      <c r="I5872" s="122" t="s">
        <v>9</v>
      </c>
      <c r="J5872" s="123"/>
      <c r="K5872" s="18" t="s">
        <v>10</v>
      </c>
      <c r="L5872" s="19"/>
      <c r="M5872" s="20" t="s">
        <v>11</v>
      </c>
    </row>
    <row r="5873" spans="1:13" x14ac:dyDescent="0.25">
      <c r="A5873" s="90" t="s">
        <v>12</v>
      </c>
      <c r="B5873" s="91"/>
      <c r="C5873" s="91"/>
      <c r="D5873" s="91"/>
      <c r="E5873" s="91"/>
      <c r="F5873" s="91"/>
      <c r="G5873" s="91"/>
      <c r="H5873" s="92"/>
      <c r="I5873" s="124">
        <v>380.5</v>
      </c>
      <c r="J5873" s="125"/>
      <c r="K5873" s="126">
        <f>K5879+K5886</f>
        <v>8.98</v>
      </c>
      <c r="L5873" s="127"/>
      <c r="M5873" s="21">
        <f>M5879+M5886</f>
        <v>41002.679999999993</v>
      </c>
    </row>
    <row r="5874" spans="1:13" x14ac:dyDescent="0.25">
      <c r="A5874" s="22" t="s">
        <v>13</v>
      </c>
      <c r="F5874" s="2"/>
      <c r="H5874" s="13"/>
      <c r="J5874" s="13"/>
      <c r="L5874" s="13"/>
      <c r="M5874" s="23"/>
    </row>
    <row r="5875" spans="1:13" x14ac:dyDescent="0.25">
      <c r="A5875" s="22" t="s">
        <v>14</v>
      </c>
      <c r="F5875" s="2"/>
      <c r="H5875" s="13"/>
      <c r="J5875" s="13"/>
      <c r="L5875" s="13"/>
      <c r="M5875" s="23"/>
    </row>
    <row r="5876" spans="1:13" x14ac:dyDescent="0.25">
      <c r="A5876" s="24" t="s">
        <v>15</v>
      </c>
      <c r="B5876" s="25"/>
      <c r="C5876" s="25"/>
      <c r="D5876" s="25"/>
      <c r="E5876" s="25"/>
      <c r="F5876" s="26"/>
      <c r="G5876" s="25"/>
      <c r="H5876" s="27"/>
      <c r="J5876" s="13"/>
      <c r="L5876" s="13"/>
      <c r="M5876" s="23"/>
    </row>
    <row r="5877" spans="1:13" x14ac:dyDescent="0.25">
      <c r="A5877" s="24" t="s">
        <v>16</v>
      </c>
      <c r="B5877" s="25"/>
      <c r="C5877" s="25"/>
      <c r="D5877" s="25"/>
      <c r="E5877" s="25"/>
      <c r="F5877" s="26"/>
      <c r="G5877" s="25"/>
      <c r="H5877" s="27"/>
      <c r="J5877" s="13"/>
      <c r="L5877" s="13"/>
      <c r="M5877" s="23"/>
    </row>
    <row r="5878" spans="1:13" x14ac:dyDescent="0.25">
      <c r="A5878" s="24" t="s">
        <v>17</v>
      </c>
      <c r="B5878" s="25"/>
      <c r="C5878" s="25"/>
      <c r="D5878" s="25"/>
      <c r="E5878" s="25"/>
      <c r="F5878" s="26"/>
      <c r="G5878" s="25"/>
      <c r="H5878" s="27"/>
      <c r="J5878" s="13"/>
      <c r="L5878" s="13"/>
      <c r="M5878" s="23"/>
    </row>
    <row r="5879" spans="1:13" x14ac:dyDescent="0.25">
      <c r="A5879" s="24" t="s">
        <v>18</v>
      </c>
      <c r="B5879" s="25"/>
      <c r="C5879" s="25"/>
      <c r="D5879" s="25"/>
      <c r="E5879" s="25"/>
      <c r="F5879" s="26"/>
      <c r="G5879" s="25"/>
      <c r="H5879" s="27"/>
      <c r="J5879" s="13"/>
      <c r="K5879" s="112">
        <v>4.93</v>
      </c>
      <c r="L5879" s="113"/>
      <c r="M5879" s="23">
        <f>K5879*I5873*12</f>
        <v>22510.379999999997</v>
      </c>
    </row>
    <row r="5880" spans="1:13" x14ac:dyDescent="0.25">
      <c r="A5880" s="24" t="s">
        <v>19</v>
      </c>
      <c r="B5880" s="25"/>
      <c r="C5880" s="25"/>
      <c r="D5880" s="25"/>
      <c r="E5880" s="25"/>
      <c r="F5880" s="26"/>
      <c r="G5880" s="25"/>
      <c r="H5880" s="27"/>
      <c r="J5880" s="13"/>
      <c r="L5880" s="13"/>
      <c r="M5880" s="23"/>
    </row>
    <row r="5881" spans="1:13" x14ac:dyDescent="0.25">
      <c r="A5881" s="24" t="s">
        <v>20</v>
      </c>
      <c r="B5881" s="25"/>
      <c r="C5881" s="25"/>
      <c r="D5881" s="25"/>
      <c r="E5881" s="25"/>
      <c r="F5881" s="26"/>
      <c r="G5881" s="25"/>
      <c r="H5881" s="27"/>
      <c r="J5881" s="13"/>
      <c r="L5881" s="13"/>
      <c r="M5881" s="23"/>
    </row>
    <row r="5882" spans="1:13" x14ac:dyDescent="0.25">
      <c r="A5882" s="24" t="s">
        <v>21</v>
      </c>
      <c r="B5882" s="25"/>
      <c r="C5882" s="25"/>
      <c r="D5882" s="25"/>
      <c r="E5882" s="25"/>
      <c r="F5882" s="26"/>
      <c r="G5882" s="25"/>
      <c r="H5882" s="27"/>
      <c r="J5882" s="13"/>
      <c r="L5882" s="13"/>
      <c r="M5882" s="23"/>
    </row>
    <row r="5883" spans="1:13" x14ac:dyDescent="0.25">
      <c r="A5883" s="22" t="s">
        <v>22</v>
      </c>
      <c r="B5883" s="25"/>
      <c r="C5883" s="25"/>
      <c r="D5883" s="25"/>
      <c r="E5883" s="25"/>
      <c r="F5883" s="26"/>
      <c r="G5883" s="25"/>
      <c r="H5883" s="27"/>
      <c r="J5883" s="13"/>
      <c r="L5883" s="13"/>
      <c r="M5883" s="23"/>
    </row>
    <row r="5884" spans="1:13" x14ac:dyDescent="0.25">
      <c r="A5884" s="24" t="s">
        <v>23</v>
      </c>
      <c r="B5884" s="25"/>
      <c r="C5884" s="25"/>
      <c r="D5884" s="25"/>
      <c r="E5884" s="25"/>
      <c r="F5884" s="26"/>
      <c r="G5884" s="25"/>
      <c r="H5884" s="27"/>
      <c r="J5884" s="13"/>
      <c r="L5884" s="13"/>
      <c r="M5884" s="23"/>
    </row>
    <row r="5885" spans="1:13" x14ac:dyDescent="0.25">
      <c r="A5885" s="24" t="s">
        <v>24</v>
      </c>
      <c r="B5885" s="25"/>
      <c r="C5885" s="25"/>
      <c r="D5885" s="25"/>
      <c r="E5885" s="25"/>
      <c r="F5885" s="26"/>
      <c r="G5885" s="25"/>
      <c r="H5885" s="27"/>
      <c r="J5885" s="13"/>
      <c r="L5885" s="13"/>
      <c r="M5885" s="23"/>
    </row>
    <row r="5886" spans="1:13" x14ac:dyDescent="0.25">
      <c r="A5886" s="24" t="s">
        <v>25</v>
      </c>
      <c r="B5886" s="25"/>
      <c r="C5886" s="25"/>
      <c r="D5886" s="25"/>
      <c r="E5886" s="25"/>
      <c r="F5886" s="26"/>
      <c r="G5886" s="25"/>
      <c r="H5886" s="27"/>
      <c r="J5886" s="13"/>
      <c r="K5886" s="112">
        <v>4.05</v>
      </c>
      <c r="L5886" s="113"/>
      <c r="M5886" s="23">
        <f>K5886*I5873*12</f>
        <v>18492.3</v>
      </c>
    </row>
    <row r="5887" spans="1:13" x14ac:dyDescent="0.25">
      <c r="A5887" s="24" t="s">
        <v>26</v>
      </c>
      <c r="B5887" s="25"/>
      <c r="C5887" s="25"/>
      <c r="D5887" s="25"/>
      <c r="E5887" s="25"/>
      <c r="F5887" s="26"/>
      <c r="G5887" s="25"/>
      <c r="H5887" s="27"/>
      <c r="J5887" s="13"/>
      <c r="L5887" s="13"/>
      <c r="M5887" s="23"/>
    </row>
    <row r="5888" spans="1:13" x14ac:dyDescent="0.25">
      <c r="A5888" s="28" t="s">
        <v>27</v>
      </c>
      <c r="B5888" s="29"/>
      <c r="C5888" s="29"/>
      <c r="D5888" s="29"/>
      <c r="E5888" s="29"/>
      <c r="F5888" s="29"/>
      <c r="G5888" s="29"/>
      <c r="H5888" s="30"/>
      <c r="I5888" s="18"/>
      <c r="J5888" s="19"/>
      <c r="K5888" s="18"/>
      <c r="L5888" s="19"/>
      <c r="M5888" s="21"/>
    </row>
    <row r="5889" spans="1:13" x14ac:dyDescent="0.25">
      <c r="A5889" s="128" t="s">
        <v>28</v>
      </c>
      <c r="B5889" s="129"/>
      <c r="C5889" s="129"/>
      <c r="D5889" s="129"/>
      <c r="E5889" s="129"/>
      <c r="F5889" s="129"/>
      <c r="G5889" s="129"/>
      <c r="H5889" s="130"/>
      <c r="I5889" s="2" t="s">
        <v>29</v>
      </c>
      <c r="J5889" s="13"/>
      <c r="K5889" s="2"/>
      <c r="L5889" s="13"/>
      <c r="M5889" s="23"/>
    </row>
    <row r="5890" spans="1:13" x14ac:dyDescent="0.25">
      <c r="A5890" s="12"/>
      <c r="B5890" s="2"/>
      <c r="C5890" s="2"/>
      <c r="D5890" s="2"/>
      <c r="E5890" s="2"/>
      <c r="F5890" s="2"/>
      <c r="G5890" s="2"/>
      <c r="H5890" s="13"/>
      <c r="I5890" s="2" t="s">
        <v>30</v>
      </c>
      <c r="J5890" s="13"/>
      <c r="K5890" s="2"/>
      <c r="L5890" s="13"/>
      <c r="M5890" s="23"/>
    </row>
    <row r="5891" spans="1:13" x14ac:dyDescent="0.25">
      <c r="A5891" s="12"/>
      <c r="B5891" s="2"/>
      <c r="C5891" s="2"/>
      <c r="D5891" s="2"/>
      <c r="E5891" s="2"/>
      <c r="F5891" s="2"/>
      <c r="G5891" s="2"/>
      <c r="H5891" s="13"/>
      <c r="I5891" s="2" t="s">
        <v>31</v>
      </c>
      <c r="J5891" s="13"/>
      <c r="K5891" s="108">
        <v>1.1200000000000001</v>
      </c>
      <c r="L5891" s="109"/>
      <c r="M5891" s="23">
        <f>K5891*12*I5873</f>
        <v>5113.92</v>
      </c>
    </row>
    <row r="5892" spans="1:13" x14ac:dyDescent="0.25">
      <c r="A5892" s="12"/>
      <c r="B5892" s="2"/>
      <c r="C5892" s="2"/>
      <c r="D5892" s="2"/>
      <c r="E5892" s="2"/>
      <c r="F5892" s="2"/>
      <c r="G5892" s="2"/>
      <c r="H5892" s="13"/>
      <c r="I5892" s="2" t="s">
        <v>32</v>
      </c>
      <c r="J5892" s="13"/>
      <c r="K5892" s="2"/>
      <c r="L5892" s="13"/>
      <c r="M5892" s="23"/>
    </row>
    <row r="5893" spans="1:13" x14ac:dyDescent="0.25">
      <c r="A5893" s="17"/>
      <c r="B5893" s="18"/>
      <c r="C5893" s="18"/>
      <c r="D5893" s="18"/>
      <c r="E5893" s="18"/>
      <c r="F5893" s="18"/>
      <c r="G5893" s="18"/>
      <c r="H5893" s="19"/>
      <c r="I5893" s="18" t="s">
        <v>33</v>
      </c>
      <c r="J5893" s="19"/>
      <c r="K5893" s="18"/>
      <c r="L5893" s="19"/>
      <c r="M5893" s="21"/>
    </row>
    <row r="5894" spans="1:13" x14ac:dyDescent="0.25">
      <c r="A5894" s="131" t="s">
        <v>74</v>
      </c>
      <c r="B5894" s="132"/>
      <c r="C5894" s="132"/>
      <c r="D5894" s="132"/>
      <c r="E5894" s="132"/>
      <c r="F5894" s="132"/>
      <c r="G5894" s="132"/>
      <c r="H5894" s="133"/>
      <c r="I5894" s="52"/>
      <c r="J5894" s="13"/>
      <c r="K5894" s="134">
        <f>K5895+K5903</f>
        <v>1.8900000000000001</v>
      </c>
      <c r="L5894" s="135"/>
      <c r="M5894" s="53">
        <f>M5895+M5903</f>
        <v>8629.74</v>
      </c>
    </row>
    <row r="5895" spans="1:13" x14ac:dyDescent="0.25">
      <c r="A5895" s="114" t="s">
        <v>75</v>
      </c>
      <c r="B5895" s="115"/>
      <c r="C5895" s="115"/>
      <c r="D5895" s="115"/>
      <c r="E5895" s="115"/>
      <c r="F5895" s="115"/>
      <c r="G5895" s="115"/>
      <c r="H5895" s="116"/>
      <c r="J5895" s="13"/>
      <c r="K5895" s="108">
        <f>K5896+K5897+K5898+K5900+K5902</f>
        <v>1.1100000000000001</v>
      </c>
      <c r="L5895" s="109"/>
      <c r="M5895" s="46">
        <f>M5896+M5897+M5898+M5900+M5902</f>
        <v>5068.26</v>
      </c>
    </row>
    <row r="5896" spans="1:13" x14ac:dyDescent="0.25">
      <c r="A5896" s="12" t="s">
        <v>76</v>
      </c>
      <c r="H5896" s="13"/>
      <c r="I5896" t="s">
        <v>77</v>
      </c>
      <c r="J5896" s="13"/>
      <c r="K5896" s="112">
        <v>0.39</v>
      </c>
      <c r="L5896" s="113"/>
      <c r="M5896" s="23">
        <f>K5896*12*I5873</f>
        <v>1780.7399999999998</v>
      </c>
    </row>
    <row r="5897" spans="1:13" x14ac:dyDescent="0.25">
      <c r="A5897" s="12" t="s">
        <v>78</v>
      </c>
      <c r="H5897" s="13"/>
      <c r="I5897" t="s">
        <v>79</v>
      </c>
      <c r="J5897" s="13"/>
      <c r="K5897" s="112">
        <v>0.18</v>
      </c>
      <c r="L5897" s="113"/>
      <c r="M5897" s="23">
        <f>K5897*12*I5873</f>
        <v>821.88000000000011</v>
      </c>
    </row>
    <row r="5898" spans="1:13" x14ac:dyDescent="0.25">
      <c r="A5898" s="12" t="s">
        <v>80</v>
      </c>
      <c r="H5898" s="13"/>
      <c r="I5898" t="s">
        <v>81</v>
      </c>
      <c r="J5898" s="13"/>
      <c r="K5898" s="112">
        <v>0.08</v>
      </c>
      <c r="L5898" s="113"/>
      <c r="M5898" s="23">
        <f>K5898*12*I5873</f>
        <v>365.28</v>
      </c>
    </row>
    <row r="5899" spans="1:13" x14ac:dyDescent="0.25">
      <c r="A5899" s="12" t="s">
        <v>82</v>
      </c>
      <c r="H5899" s="13"/>
      <c r="J5899" s="13"/>
      <c r="L5899" s="13"/>
      <c r="M5899" s="23"/>
    </row>
    <row r="5900" spans="1:13" x14ac:dyDescent="0.25">
      <c r="A5900" s="12" t="s">
        <v>97</v>
      </c>
      <c r="H5900" s="13"/>
      <c r="I5900" t="s">
        <v>98</v>
      </c>
      <c r="J5900" s="13"/>
      <c r="K5900" s="112">
        <v>0.42</v>
      </c>
      <c r="L5900" s="113"/>
      <c r="M5900" s="23">
        <f>K5900*12*I5873</f>
        <v>1917.72</v>
      </c>
    </row>
    <row r="5901" spans="1:13" x14ac:dyDescent="0.25">
      <c r="A5901" s="12" t="s">
        <v>99</v>
      </c>
      <c r="H5901" s="13"/>
      <c r="I5901" t="s">
        <v>100</v>
      </c>
      <c r="J5901" s="13"/>
      <c r="L5901" s="13"/>
      <c r="M5901" s="23"/>
    </row>
    <row r="5902" spans="1:13" x14ac:dyDescent="0.25">
      <c r="A5902" s="12" t="s">
        <v>101</v>
      </c>
      <c r="H5902" s="13"/>
      <c r="I5902" t="s">
        <v>84</v>
      </c>
      <c r="J5902" s="13"/>
      <c r="K5902" s="112">
        <v>0.04</v>
      </c>
      <c r="L5902" s="113"/>
      <c r="M5902" s="23">
        <f>K5902*12*I5873</f>
        <v>182.64</v>
      </c>
    </row>
    <row r="5903" spans="1:13" x14ac:dyDescent="0.25">
      <c r="A5903" s="114" t="s">
        <v>85</v>
      </c>
      <c r="B5903" s="115"/>
      <c r="C5903" s="115"/>
      <c r="D5903" s="115"/>
      <c r="E5903" s="115"/>
      <c r="F5903" s="115"/>
      <c r="G5903" s="115"/>
      <c r="H5903" s="116"/>
      <c r="J5903" s="13"/>
      <c r="K5903" s="108">
        <f>K5904+K5905+K5906+K5907</f>
        <v>0.78</v>
      </c>
      <c r="L5903" s="109"/>
      <c r="M5903" s="46">
        <f>M5904+M5905+M5906+M5907</f>
        <v>3561.48</v>
      </c>
    </row>
    <row r="5904" spans="1:13" x14ac:dyDescent="0.25">
      <c r="A5904" s="12" t="s">
        <v>102</v>
      </c>
      <c r="H5904" s="13"/>
      <c r="I5904" t="s">
        <v>81</v>
      </c>
      <c r="J5904" s="13"/>
      <c r="K5904" s="112">
        <v>0.22</v>
      </c>
      <c r="L5904" s="113"/>
      <c r="M5904" s="23">
        <f>K5904*12*I5873</f>
        <v>1004.5200000000001</v>
      </c>
    </row>
    <row r="5905" spans="1:13" x14ac:dyDescent="0.25">
      <c r="A5905" s="12" t="s">
        <v>103</v>
      </c>
      <c r="H5905" s="13"/>
      <c r="I5905" t="s">
        <v>104</v>
      </c>
      <c r="J5905" s="13"/>
      <c r="K5905" s="112">
        <v>0.06</v>
      </c>
      <c r="L5905" s="113"/>
      <c r="M5905" s="23">
        <f>K5905*12*I5873</f>
        <v>273.95999999999998</v>
      </c>
    </row>
    <row r="5906" spans="1:13" x14ac:dyDescent="0.25">
      <c r="A5906" s="12" t="s">
        <v>105</v>
      </c>
      <c r="H5906" s="13"/>
      <c r="I5906" t="s">
        <v>77</v>
      </c>
      <c r="J5906" s="13"/>
      <c r="K5906" s="112">
        <v>0.46</v>
      </c>
      <c r="L5906" s="113"/>
      <c r="M5906" s="23">
        <f>K5906*12*I5873</f>
        <v>2100.36</v>
      </c>
    </row>
    <row r="5907" spans="1:13" x14ac:dyDescent="0.25">
      <c r="A5907" s="12" t="s">
        <v>106</v>
      </c>
      <c r="H5907" s="13"/>
      <c r="I5907" t="s">
        <v>81</v>
      </c>
      <c r="J5907" s="13"/>
      <c r="K5907" s="112">
        <v>0.04</v>
      </c>
      <c r="L5907" s="113"/>
      <c r="M5907" s="21">
        <f>K5907*12*I5873</f>
        <v>182.64</v>
      </c>
    </row>
    <row r="5908" spans="1:13" ht="15.75" x14ac:dyDescent="0.25">
      <c r="A5908" s="85" t="s">
        <v>36</v>
      </c>
      <c r="B5908" s="86"/>
      <c r="C5908" s="86"/>
      <c r="D5908" s="86"/>
      <c r="E5908" s="86"/>
      <c r="F5908" s="86"/>
      <c r="G5908" s="86"/>
      <c r="H5908" s="87"/>
      <c r="I5908" s="34"/>
      <c r="J5908" s="32"/>
      <c r="K5908" s="88">
        <f>K5909+K5910+K5912+K5914+K5915</f>
        <v>0.53</v>
      </c>
      <c r="L5908" s="89"/>
      <c r="M5908" s="35">
        <f>M5909+M5910+M5912+M5914+M5915</f>
        <v>2419.98</v>
      </c>
    </row>
    <row r="5909" spans="1:13" x14ac:dyDescent="0.25">
      <c r="A5909" s="36" t="s">
        <v>37</v>
      </c>
      <c r="B5909" s="37"/>
      <c r="C5909" s="38"/>
      <c r="D5909" s="38"/>
      <c r="E5909" s="38"/>
      <c r="F5909" s="38"/>
      <c r="G5909" s="38"/>
      <c r="H5909" s="13"/>
      <c r="I5909" s="95" t="s">
        <v>38</v>
      </c>
      <c r="J5909" s="96"/>
      <c r="K5909" s="117">
        <v>0.37</v>
      </c>
      <c r="L5909" s="118"/>
      <c r="M5909" s="23">
        <f>K5909*12*I5873</f>
        <v>1689.4199999999998</v>
      </c>
    </row>
    <row r="5910" spans="1:13" x14ac:dyDescent="0.25">
      <c r="A5910" s="36" t="s">
        <v>39</v>
      </c>
      <c r="B5910" s="37"/>
      <c r="C5910" s="38"/>
      <c r="D5910" s="38"/>
      <c r="E5910" s="38"/>
      <c r="F5910" s="38"/>
      <c r="G5910" s="38"/>
      <c r="H5910" s="13"/>
      <c r="I5910" s="95" t="s">
        <v>40</v>
      </c>
      <c r="J5910" s="96"/>
      <c r="K5910" s="97">
        <v>0.06</v>
      </c>
      <c r="L5910" s="98"/>
      <c r="M5910" s="23">
        <f>K5910*12*I5873</f>
        <v>273.95999999999998</v>
      </c>
    </row>
    <row r="5911" spans="1:13" x14ac:dyDescent="0.25">
      <c r="A5911" s="36" t="s">
        <v>41</v>
      </c>
      <c r="B5911" s="37"/>
      <c r="C5911" s="38"/>
      <c r="D5911" s="38"/>
      <c r="E5911" s="38"/>
      <c r="F5911" s="38"/>
      <c r="G5911" s="38"/>
      <c r="H5911" s="13"/>
      <c r="I5911" s="39"/>
      <c r="J5911" s="15"/>
      <c r="K5911" s="40"/>
      <c r="L5911" s="41"/>
      <c r="M5911" s="23"/>
    </row>
    <row r="5912" spans="1:13" x14ac:dyDescent="0.25">
      <c r="A5912" s="36" t="s">
        <v>42</v>
      </c>
      <c r="B5912" s="37"/>
      <c r="C5912" s="38"/>
      <c r="D5912" s="38"/>
      <c r="E5912" s="38"/>
      <c r="F5912" s="38"/>
      <c r="G5912" s="38"/>
      <c r="H5912" s="13"/>
      <c r="I5912" s="95" t="s">
        <v>43</v>
      </c>
      <c r="J5912" s="96"/>
      <c r="K5912" s="97">
        <v>0.04</v>
      </c>
      <c r="L5912" s="98"/>
      <c r="M5912" s="23">
        <f>K5912*12*I5873</f>
        <v>182.64</v>
      </c>
    </row>
    <row r="5913" spans="1:13" x14ac:dyDescent="0.25">
      <c r="A5913" s="36" t="s">
        <v>44</v>
      </c>
      <c r="B5913" s="37"/>
      <c r="C5913" s="38"/>
      <c r="D5913" s="38"/>
      <c r="E5913" s="38"/>
      <c r="F5913" s="38"/>
      <c r="G5913" s="38"/>
      <c r="H5913" s="13"/>
      <c r="I5913" s="39"/>
      <c r="J5913" s="15"/>
      <c r="K5913" s="40"/>
      <c r="L5913" s="41"/>
      <c r="M5913" s="23"/>
    </row>
    <row r="5914" spans="1:13" x14ac:dyDescent="0.25">
      <c r="A5914" s="36" t="s">
        <v>45</v>
      </c>
      <c r="B5914" s="37"/>
      <c r="C5914" s="38"/>
      <c r="D5914" s="38"/>
      <c r="E5914" s="38"/>
      <c r="F5914" s="38"/>
      <c r="G5914" s="38"/>
      <c r="H5914" s="13"/>
      <c r="I5914" s="95" t="s">
        <v>46</v>
      </c>
      <c r="J5914" s="96"/>
      <c r="K5914" s="97">
        <v>0.03</v>
      </c>
      <c r="L5914" s="98"/>
      <c r="M5914" s="23">
        <f>K5914*12*I5873</f>
        <v>136.97999999999999</v>
      </c>
    </row>
    <row r="5915" spans="1:13" x14ac:dyDescent="0.25">
      <c r="A5915" s="42" t="s">
        <v>47</v>
      </c>
      <c r="B5915" s="37"/>
      <c r="C5915" s="38"/>
      <c r="D5915" s="38"/>
      <c r="E5915" s="38"/>
      <c r="F5915" s="38"/>
      <c r="G5915" s="38"/>
      <c r="H5915" s="13"/>
      <c r="I5915" s="95" t="s">
        <v>46</v>
      </c>
      <c r="J5915" s="96"/>
      <c r="K5915" s="99">
        <v>0.03</v>
      </c>
      <c r="L5915" s="100"/>
      <c r="M5915" s="21">
        <f>K5915*12*I5873</f>
        <v>136.97999999999999</v>
      </c>
    </row>
    <row r="5916" spans="1:13" ht="15.75" x14ac:dyDescent="0.25">
      <c r="A5916" s="85" t="s">
        <v>48</v>
      </c>
      <c r="B5916" s="86"/>
      <c r="C5916" s="86"/>
      <c r="D5916" s="86"/>
      <c r="E5916" s="86"/>
      <c r="F5916" s="86"/>
      <c r="G5916" s="86"/>
      <c r="H5916" s="87"/>
      <c r="I5916" s="34" t="s">
        <v>49</v>
      </c>
      <c r="J5916" s="32"/>
      <c r="K5916" s="101">
        <v>0.16</v>
      </c>
      <c r="L5916" s="102"/>
      <c r="M5916" s="35">
        <f>K5916*12*I5873</f>
        <v>730.56</v>
      </c>
    </row>
    <row r="5917" spans="1:13" ht="15.75" x14ac:dyDescent="0.25">
      <c r="A5917" s="103" t="s">
        <v>50</v>
      </c>
      <c r="B5917" s="104"/>
      <c r="C5917" s="104"/>
      <c r="D5917" s="104"/>
      <c r="E5917" s="104"/>
      <c r="F5917" s="104"/>
      <c r="G5917" s="104"/>
      <c r="H5917" s="105"/>
      <c r="J5917" s="13"/>
      <c r="K5917" s="106"/>
      <c r="L5917" s="107"/>
      <c r="M5917" s="23"/>
    </row>
    <row r="5918" spans="1:13" x14ac:dyDescent="0.25">
      <c r="A5918" s="12" t="s">
        <v>51</v>
      </c>
      <c r="D5918" s="5"/>
      <c r="H5918" s="13"/>
      <c r="J5918" s="13"/>
      <c r="K5918" s="43"/>
      <c r="L5918" s="44"/>
      <c r="M5918" s="23"/>
    </row>
    <row r="5919" spans="1:13" x14ac:dyDescent="0.25">
      <c r="A5919" s="12" t="s">
        <v>52</v>
      </c>
      <c r="D5919" s="5"/>
      <c r="H5919" s="13"/>
      <c r="J5919" s="13"/>
      <c r="K5919" s="43"/>
      <c r="L5919" s="44"/>
      <c r="M5919" s="23"/>
    </row>
    <row r="5920" spans="1:13" x14ac:dyDescent="0.25">
      <c r="A5920" s="12" t="s">
        <v>53</v>
      </c>
      <c r="D5920" s="5"/>
      <c r="H5920" s="13"/>
      <c r="J5920" s="13"/>
      <c r="K5920" s="43"/>
      <c r="L5920" s="44"/>
      <c r="M5920" s="23"/>
    </row>
    <row r="5921" spans="1:13" x14ac:dyDescent="0.25">
      <c r="A5921" s="12" t="s">
        <v>54</v>
      </c>
      <c r="D5921" s="5"/>
      <c r="F5921" s="45"/>
      <c r="H5921" s="13"/>
      <c r="J5921" s="13"/>
      <c r="K5921" s="43"/>
      <c r="L5921" s="44"/>
      <c r="M5921" s="23"/>
    </row>
    <row r="5922" spans="1:13" x14ac:dyDescent="0.25">
      <c r="A5922" s="12" t="s">
        <v>55</v>
      </c>
      <c r="H5922" s="13"/>
      <c r="J5922" s="13"/>
      <c r="K5922" s="108">
        <f>2.51+1.61</f>
        <v>4.12</v>
      </c>
      <c r="L5922" s="109"/>
      <c r="M5922" s="46">
        <f>K5922*12*I5873</f>
        <v>18811.919999999998</v>
      </c>
    </row>
    <row r="5923" spans="1:13" x14ac:dyDescent="0.25">
      <c r="A5923" s="12" t="s">
        <v>56</v>
      </c>
      <c r="H5923" s="13"/>
      <c r="J5923" s="13"/>
      <c r="L5923" s="13"/>
      <c r="M5923" s="23"/>
    </row>
    <row r="5924" spans="1:13" x14ac:dyDescent="0.25">
      <c r="A5924" s="12" t="s">
        <v>57</v>
      </c>
      <c r="H5924" s="13"/>
      <c r="J5924" s="13"/>
      <c r="L5924" s="13"/>
      <c r="M5924" s="23"/>
    </row>
    <row r="5925" spans="1:13" x14ac:dyDescent="0.25">
      <c r="A5925" s="17" t="s">
        <v>58</v>
      </c>
      <c r="B5925" s="18"/>
      <c r="C5925" s="18"/>
      <c r="D5925" s="18"/>
      <c r="E5925" s="18"/>
      <c r="F5925" s="18"/>
      <c r="G5925" s="18"/>
      <c r="H5925" s="19"/>
      <c r="I5925" s="18"/>
      <c r="J5925" s="19"/>
      <c r="K5925" s="18"/>
      <c r="L5925" s="19"/>
      <c r="M5925" s="21"/>
    </row>
    <row r="5926" spans="1:13" x14ac:dyDescent="0.25">
      <c r="A5926" s="90" t="s">
        <v>59</v>
      </c>
      <c r="B5926" s="91"/>
      <c r="C5926" s="91"/>
      <c r="D5926" s="91"/>
      <c r="E5926" s="91"/>
      <c r="F5926" s="91"/>
      <c r="G5926" s="91"/>
      <c r="H5926" s="92"/>
      <c r="J5926" s="47"/>
      <c r="K5926" s="108">
        <f>K5879+K5886+K5891+K5894+K5916+K5908+K5922</f>
        <v>16.8</v>
      </c>
      <c r="L5926" s="109"/>
      <c r="M5926" s="21">
        <f>M5873+M5891+M5894+M5908+M5916+M5922</f>
        <v>76708.799999999988</v>
      </c>
    </row>
    <row r="5927" spans="1:13" ht="15.75" x14ac:dyDescent="0.25">
      <c r="A5927" s="85" t="s">
        <v>61</v>
      </c>
      <c r="B5927" s="86"/>
      <c r="C5927" s="86"/>
      <c r="D5927" s="86"/>
      <c r="E5927" s="86"/>
      <c r="F5927" s="86"/>
      <c r="G5927" s="86"/>
      <c r="H5927" s="87"/>
      <c r="I5927" s="34"/>
      <c r="J5927" s="32"/>
      <c r="K5927" s="88">
        <v>3.45</v>
      </c>
      <c r="L5927" s="89"/>
      <c r="M5927" s="21">
        <f>K5927*12*I5873</f>
        <v>15752.700000000003</v>
      </c>
    </row>
    <row r="5928" spans="1:13" ht="15.75" x14ac:dyDescent="0.25">
      <c r="A5928" s="85" t="s">
        <v>62</v>
      </c>
      <c r="B5928" s="86"/>
      <c r="C5928" s="86"/>
      <c r="D5928" s="86"/>
      <c r="E5928" s="86"/>
      <c r="F5928" s="86"/>
      <c r="G5928" s="86"/>
      <c r="H5928" s="87"/>
      <c r="I5928" s="34"/>
      <c r="J5928" s="32"/>
      <c r="K5928" s="88">
        <v>0.81</v>
      </c>
      <c r="L5928" s="89"/>
      <c r="M5928" s="21">
        <f>K5928*12*I5873</f>
        <v>3698.46</v>
      </c>
    </row>
    <row r="5929" spans="1:13" x14ac:dyDescent="0.25">
      <c r="A5929" s="90" t="s">
        <v>92</v>
      </c>
      <c r="B5929" s="91"/>
      <c r="C5929" s="91"/>
      <c r="D5929" s="91"/>
      <c r="E5929" s="91"/>
      <c r="F5929" s="91"/>
      <c r="G5929" s="91"/>
      <c r="H5929" s="92"/>
      <c r="I5929" s="34"/>
      <c r="J5929" s="32"/>
      <c r="K5929" s="93">
        <v>1.32</v>
      </c>
      <c r="L5929" s="94"/>
      <c r="M5929" s="21">
        <f>K5929*12*I5873</f>
        <v>6027.12</v>
      </c>
    </row>
    <row r="5930" spans="1:13" ht="15.75" x14ac:dyDescent="0.25">
      <c r="A5930" s="49" t="s">
        <v>107</v>
      </c>
      <c r="B5930" s="50"/>
      <c r="C5930" s="50"/>
      <c r="D5930" s="50"/>
      <c r="E5930" s="50"/>
      <c r="F5930" s="50"/>
      <c r="G5930" s="50"/>
      <c r="H5930" s="51"/>
      <c r="I5930" s="34"/>
      <c r="J5930" s="32"/>
      <c r="K5930" s="88">
        <v>0.06</v>
      </c>
      <c r="L5930" s="89"/>
      <c r="M5930" s="21">
        <f>K5930*12*I5873</f>
        <v>273.95999999999998</v>
      </c>
    </row>
    <row r="5931" spans="1:13" ht="15.75" x14ac:dyDescent="0.25">
      <c r="A5931" s="49" t="s">
        <v>63</v>
      </c>
      <c r="B5931" s="50"/>
      <c r="C5931" s="50"/>
      <c r="D5931" s="50"/>
      <c r="E5931" s="50"/>
      <c r="F5931" s="50"/>
      <c r="G5931" s="50"/>
      <c r="H5931" s="51"/>
      <c r="I5931" s="34"/>
      <c r="J5931" s="32"/>
      <c r="K5931" s="88">
        <v>7.0000000000000007E-2</v>
      </c>
      <c r="L5931" s="89"/>
      <c r="M5931" s="21">
        <f>K5931*12*I5873</f>
        <v>319.62</v>
      </c>
    </row>
    <row r="5932" spans="1:13" ht="15.75" x14ac:dyDescent="0.25">
      <c r="A5932" s="49" t="s">
        <v>64</v>
      </c>
      <c r="B5932" s="50"/>
      <c r="C5932" s="50"/>
      <c r="D5932" s="50"/>
      <c r="E5932" s="50"/>
      <c r="F5932" s="50"/>
      <c r="G5932" s="50"/>
      <c r="H5932" s="51"/>
      <c r="I5932" s="34"/>
      <c r="J5932" s="32"/>
      <c r="K5932" s="88">
        <v>0.18</v>
      </c>
      <c r="L5932" s="89"/>
      <c r="M5932" s="21">
        <f>K5932*12*I5873</f>
        <v>821.88000000000011</v>
      </c>
    </row>
    <row r="5933" spans="1:13" x14ac:dyDescent="0.25">
      <c r="A5933" s="90" t="s">
        <v>65</v>
      </c>
      <c r="B5933" s="91"/>
      <c r="C5933" s="91"/>
      <c r="D5933" s="91"/>
      <c r="E5933" s="91"/>
      <c r="F5933" s="91"/>
      <c r="G5933" s="91"/>
      <c r="H5933" s="92"/>
      <c r="I5933" s="34"/>
      <c r="J5933" s="48"/>
      <c r="K5933" s="88">
        <f>K5926+K5927+K5928+K5929+K5930+K5931+K5932</f>
        <v>22.689999999999998</v>
      </c>
      <c r="L5933" s="89"/>
      <c r="M5933" s="21">
        <f>M5926+M5927+M5928+M5929+M5930+M5931+M5932</f>
        <v>103602.54</v>
      </c>
    </row>
    <row r="5934" spans="1:13" x14ac:dyDescent="0.25">
      <c r="M5934" s="5"/>
    </row>
    <row r="5935" spans="1:13" x14ac:dyDescent="0.25">
      <c r="A5935" s="119" t="s">
        <v>0</v>
      </c>
      <c r="B5935" s="119"/>
      <c r="C5935" s="119"/>
      <c r="D5935" s="119"/>
      <c r="E5935" s="119"/>
      <c r="F5935" s="119"/>
      <c r="G5935" s="119"/>
      <c r="H5935" s="119"/>
      <c r="I5935" s="119"/>
      <c r="J5935" s="119"/>
      <c r="K5935" s="119"/>
      <c r="L5935" s="119"/>
      <c r="M5935" s="5"/>
    </row>
    <row r="5936" spans="1:13" x14ac:dyDescent="0.25">
      <c r="A5936" s="120" t="s">
        <v>1</v>
      </c>
      <c r="B5936" s="120"/>
      <c r="C5936" s="120"/>
      <c r="D5936" s="120"/>
      <c r="E5936" s="120"/>
      <c r="F5936" s="120"/>
      <c r="G5936" s="120"/>
      <c r="H5936" s="120"/>
      <c r="I5936" s="120"/>
      <c r="J5936" s="120"/>
      <c r="K5936" s="120"/>
      <c r="L5936" s="120"/>
      <c r="M5936" s="120"/>
    </row>
    <row r="5937" spans="1:13" x14ac:dyDescent="0.25">
      <c r="A5937" s="121" t="s">
        <v>219</v>
      </c>
      <c r="B5937" s="121"/>
      <c r="C5937" s="121"/>
      <c r="D5937" s="121"/>
      <c r="E5937" s="121"/>
      <c r="F5937" s="121"/>
      <c r="G5937" s="121"/>
      <c r="H5937" s="121"/>
      <c r="I5937" s="121"/>
      <c r="J5937" s="121"/>
      <c r="K5937" s="121"/>
      <c r="L5937" s="121"/>
      <c r="M5937" s="121"/>
    </row>
    <row r="5938" spans="1:13" x14ac:dyDescent="0.25">
      <c r="A5938" s="6"/>
      <c r="B5938" s="7"/>
      <c r="C5938" s="7" t="s">
        <v>3</v>
      </c>
      <c r="D5938" s="7"/>
      <c r="E5938" s="7"/>
      <c r="F5938" s="7"/>
      <c r="G5938" s="7"/>
      <c r="H5938" s="8"/>
      <c r="I5938" s="7" t="s">
        <v>4</v>
      </c>
      <c r="J5938" s="8"/>
      <c r="K5938" s="9" t="s">
        <v>5</v>
      </c>
      <c r="L5938" s="10"/>
      <c r="M5938" s="11"/>
    </row>
    <row r="5939" spans="1:13" x14ac:dyDescent="0.25">
      <c r="A5939" s="12"/>
      <c r="B5939" s="2"/>
      <c r="C5939" s="2"/>
      <c r="D5939" s="2"/>
      <c r="E5939" s="2"/>
      <c r="F5939" s="2"/>
      <c r="G5939" s="2"/>
      <c r="H5939" s="13"/>
      <c r="I5939" s="2"/>
      <c r="J5939" s="13"/>
      <c r="K5939" s="14" t="s">
        <v>7</v>
      </c>
      <c r="L5939" s="15"/>
      <c r="M5939" s="16" t="s">
        <v>8</v>
      </c>
    </row>
    <row r="5940" spans="1:13" x14ac:dyDescent="0.25">
      <c r="A5940" s="17"/>
      <c r="B5940" s="18"/>
      <c r="C5940" s="18"/>
      <c r="D5940" s="18"/>
      <c r="E5940" s="18"/>
      <c r="F5940" s="18"/>
      <c r="G5940" s="18"/>
      <c r="H5940" s="19"/>
      <c r="I5940" s="122" t="s">
        <v>9</v>
      </c>
      <c r="J5940" s="123"/>
      <c r="K5940" s="18" t="s">
        <v>10</v>
      </c>
      <c r="L5940" s="19"/>
      <c r="M5940" s="20" t="s">
        <v>11</v>
      </c>
    </row>
    <row r="5941" spans="1:13" x14ac:dyDescent="0.25">
      <c r="A5941" s="90" t="s">
        <v>12</v>
      </c>
      <c r="B5941" s="91"/>
      <c r="C5941" s="91"/>
      <c r="D5941" s="91"/>
      <c r="E5941" s="91"/>
      <c r="F5941" s="91"/>
      <c r="G5941" s="91"/>
      <c r="H5941" s="92"/>
      <c r="I5941" s="124">
        <v>315.8</v>
      </c>
      <c r="J5941" s="125"/>
      <c r="K5941" s="126">
        <f>K5947+K5954</f>
        <v>8.98</v>
      </c>
      <c r="L5941" s="127"/>
      <c r="M5941" s="21">
        <f>M5947+M5954</f>
        <v>34030.608</v>
      </c>
    </row>
    <row r="5942" spans="1:13" x14ac:dyDescent="0.25">
      <c r="A5942" s="22" t="s">
        <v>13</v>
      </c>
      <c r="F5942" s="2"/>
      <c r="H5942" s="13"/>
      <c r="J5942" s="13"/>
      <c r="L5942" s="13"/>
      <c r="M5942" s="23"/>
    </row>
    <row r="5943" spans="1:13" x14ac:dyDescent="0.25">
      <c r="A5943" s="22" t="s">
        <v>14</v>
      </c>
      <c r="F5943" s="2"/>
      <c r="H5943" s="13"/>
      <c r="J5943" s="13"/>
      <c r="L5943" s="13"/>
      <c r="M5943" s="23"/>
    </row>
    <row r="5944" spans="1:13" x14ac:dyDescent="0.25">
      <c r="A5944" s="24" t="s">
        <v>15</v>
      </c>
      <c r="B5944" s="25"/>
      <c r="C5944" s="25"/>
      <c r="D5944" s="25"/>
      <c r="E5944" s="25"/>
      <c r="F5944" s="26"/>
      <c r="G5944" s="25"/>
      <c r="H5944" s="27"/>
      <c r="J5944" s="13"/>
      <c r="L5944" s="13"/>
      <c r="M5944" s="23"/>
    </row>
    <row r="5945" spans="1:13" x14ac:dyDescent="0.25">
      <c r="A5945" s="24" t="s">
        <v>16</v>
      </c>
      <c r="B5945" s="25"/>
      <c r="C5945" s="25"/>
      <c r="D5945" s="25"/>
      <c r="E5945" s="25"/>
      <c r="F5945" s="26"/>
      <c r="G5945" s="25"/>
      <c r="H5945" s="27"/>
      <c r="J5945" s="13"/>
      <c r="L5945" s="13"/>
      <c r="M5945" s="23"/>
    </row>
    <row r="5946" spans="1:13" x14ac:dyDescent="0.25">
      <c r="A5946" s="24" t="s">
        <v>17</v>
      </c>
      <c r="B5946" s="25"/>
      <c r="C5946" s="25"/>
      <c r="D5946" s="25"/>
      <c r="E5946" s="25"/>
      <c r="F5946" s="26"/>
      <c r="G5946" s="25"/>
      <c r="H5946" s="27"/>
      <c r="J5946" s="13"/>
      <c r="L5946" s="13"/>
      <c r="M5946" s="23"/>
    </row>
    <row r="5947" spans="1:13" x14ac:dyDescent="0.25">
      <c r="A5947" s="24" t="s">
        <v>18</v>
      </c>
      <c r="B5947" s="25"/>
      <c r="C5947" s="25"/>
      <c r="D5947" s="25"/>
      <c r="E5947" s="25"/>
      <c r="F5947" s="26"/>
      <c r="G5947" s="25"/>
      <c r="H5947" s="27"/>
      <c r="J5947" s="13"/>
      <c r="K5947" s="112">
        <v>4.93</v>
      </c>
      <c r="L5947" s="113"/>
      <c r="M5947" s="23">
        <f>K5947*I5941*12</f>
        <v>18682.727999999999</v>
      </c>
    </row>
    <row r="5948" spans="1:13" x14ac:dyDescent="0.25">
      <c r="A5948" s="24" t="s">
        <v>19</v>
      </c>
      <c r="B5948" s="25"/>
      <c r="C5948" s="25"/>
      <c r="D5948" s="25"/>
      <c r="E5948" s="25"/>
      <c r="F5948" s="26"/>
      <c r="G5948" s="25"/>
      <c r="H5948" s="27"/>
      <c r="J5948" s="13"/>
      <c r="L5948" s="13"/>
      <c r="M5948" s="23"/>
    </row>
    <row r="5949" spans="1:13" x14ac:dyDescent="0.25">
      <c r="A5949" s="24" t="s">
        <v>20</v>
      </c>
      <c r="B5949" s="25"/>
      <c r="C5949" s="25"/>
      <c r="D5949" s="25"/>
      <c r="E5949" s="25"/>
      <c r="F5949" s="26"/>
      <c r="G5949" s="25"/>
      <c r="H5949" s="27"/>
      <c r="J5949" s="13"/>
      <c r="L5949" s="13"/>
      <c r="M5949" s="23"/>
    </row>
    <row r="5950" spans="1:13" x14ac:dyDescent="0.25">
      <c r="A5950" s="24" t="s">
        <v>21</v>
      </c>
      <c r="B5950" s="25"/>
      <c r="C5950" s="25"/>
      <c r="D5950" s="25"/>
      <c r="E5950" s="25"/>
      <c r="F5950" s="26"/>
      <c r="G5950" s="25"/>
      <c r="H5950" s="27"/>
      <c r="J5950" s="13"/>
      <c r="L5950" s="13"/>
      <c r="M5950" s="23"/>
    </row>
    <row r="5951" spans="1:13" x14ac:dyDescent="0.25">
      <c r="A5951" s="22" t="s">
        <v>22</v>
      </c>
      <c r="B5951" s="25"/>
      <c r="C5951" s="25"/>
      <c r="D5951" s="25"/>
      <c r="E5951" s="25"/>
      <c r="F5951" s="26"/>
      <c r="G5951" s="25"/>
      <c r="H5951" s="27"/>
      <c r="J5951" s="13"/>
      <c r="L5951" s="13"/>
      <c r="M5951" s="23"/>
    </row>
    <row r="5952" spans="1:13" x14ac:dyDescent="0.25">
      <c r="A5952" s="24" t="s">
        <v>23</v>
      </c>
      <c r="B5952" s="25"/>
      <c r="C5952" s="25"/>
      <c r="D5952" s="25"/>
      <c r="E5952" s="25"/>
      <c r="F5952" s="26"/>
      <c r="G5952" s="25"/>
      <c r="H5952" s="27"/>
      <c r="J5952" s="13"/>
      <c r="L5952" s="13"/>
      <c r="M5952" s="23"/>
    </row>
    <row r="5953" spans="1:13" x14ac:dyDescent="0.25">
      <c r="A5953" s="24" t="s">
        <v>24</v>
      </c>
      <c r="B5953" s="25"/>
      <c r="C5953" s="25"/>
      <c r="D5953" s="25"/>
      <c r="E5953" s="25"/>
      <c r="F5953" s="26"/>
      <c r="G5953" s="25"/>
      <c r="H5953" s="27"/>
      <c r="J5953" s="13"/>
      <c r="L5953" s="13"/>
      <c r="M5953" s="23"/>
    </row>
    <row r="5954" spans="1:13" x14ac:dyDescent="0.25">
      <c r="A5954" s="24" t="s">
        <v>25</v>
      </c>
      <c r="B5954" s="25"/>
      <c r="C5954" s="25"/>
      <c r="D5954" s="25"/>
      <c r="E5954" s="25"/>
      <c r="F5954" s="26"/>
      <c r="G5954" s="25"/>
      <c r="H5954" s="27"/>
      <c r="J5954" s="13"/>
      <c r="K5954" s="112">
        <v>4.05</v>
      </c>
      <c r="L5954" s="113"/>
      <c r="M5954" s="23">
        <f>K5954*I5941*12</f>
        <v>15347.880000000001</v>
      </c>
    </row>
    <row r="5955" spans="1:13" x14ac:dyDescent="0.25">
      <c r="A5955" s="24" t="s">
        <v>26</v>
      </c>
      <c r="B5955" s="25"/>
      <c r="C5955" s="25"/>
      <c r="D5955" s="25"/>
      <c r="E5955" s="25"/>
      <c r="F5955" s="26"/>
      <c r="G5955" s="25"/>
      <c r="H5955" s="27"/>
      <c r="J5955" s="13"/>
      <c r="L5955" s="13"/>
      <c r="M5955" s="23"/>
    </row>
    <row r="5956" spans="1:13" x14ac:dyDescent="0.25">
      <c r="A5956" s="28" t="s">
        <v>27</v>
      </c>
      <c r="B5956" s="29"/>
      <c r="C5956" s="29"/>
      <c r="D5956" s="29"/>
      <c r="E5956" s="29"/>
      <c r="F5956" s="29"/>
      <c r="G5956" s="29"/>
      <c r="H5956" s="30"/>
      <c r="I5956" s="18"/>
      <c r="J5956" s="19"/>
      <c r="K5956" s="18"/>
      <c r="L5956" s="19"/>
      <c r="M5956" s="21"/>
    </row>
    <row r="5957" spans="1:13" x14ac:dyDescent="0.25">
      <c r="A5957" s="128" t="s">
        <v>28</v>
      </c>
      <c r="B5957" s="129"/>
      <c r="C5957" s="129"/>
      <c r="D5957" s="129"/>
      <c r="E5957" s="129"/>
      <c r="F5957" s="129"/>
      <c r="G5957" s="129"/>
      <c r="H5957" s="130"/>
      <c r="I5957" s="2" t="s">
        <v>29</v>
      </c>
      <c r="J5957" s="13"/>
      <c r="K5957" s="2"/>
      <c r="L5957" s="13"/>
      <c r="M5957" s="23"/>
    </row>
    <row r="5958" spans="1:13" x14ac:dyDescent="0.25">
      <c r="A5958" s="12"/>
      <c r="B5958" s="2"/>
      <c r="C5958" s="2"/>
      <c r="D5958" s="2"/>
      <c r="E5958" s="2"/>
      <c r="F5958" s="2"/>
      <c r="G5958" s="2"/>
      <c r="H5958" s="13"/>
      <c r="I5958" s="2" t="s">
        <v>30</v>
      </c>
      <c r="J5958" s="13"/>
      <c r="K5958" s="2"/>
      <c r="L5958" s="13"/>
      <c r="M5958" s="23"/>
    </row>
    <row r="5959" spans="1:13" x14ac:dyDescent="0.25">
      <c r="A5959" s="12"/>
      <c r="B5959" s="2"/>
      <c r="C5959" s="2"/>
      <c r="D5959" s="2"/>
      <c r="E5959" s="2"/>
      <c r="F5959" s="2"/>
      <c r="G5959" s="2"/>
      <c r="H5959" s="13"/>
      <c r="I5959" s="2" t="s">
        <v>31</v>
      </c>
      <c r="J5959" s="13"/>
      <c r="K5959" s="108">
        <v>1.1200000000000001</v>
      </c>
      <c r="L5959" s="109"/>
      <c r="M5959" s="23">
        <f>K5959*12*I5941</f>
        <v>4244.3520000000008</v>
      </c>
    </row>
    <row r="5960" spans="1:13" x14ac:dyDescent="0.25">
      <c r="A5960" s="12"/>
      <c r="B5960" s="2"/>
      <c r="C5960" s="2"/>
      <c r="D5960" s="2"/>
      <c r="E5960" s="2"/>
      <c r="F5960" s="2"/>
      <c r="G5960" s="2"/>
      <c r="H5960" s="13"/>
      <c r="I5960" s="2" t="s">
        <v>32</v>
      </c>
      <c r="J5960" s="13"/>
      <c r="K5960" s="2"/>
      <c r="L5960" s="13"/>
      <c r="M5960" s="23"/>
    </row>
    <row r="5961" spans="1:13" x14ac:dyDescent="0.25">
      <c r="A5961" s="17"/>
      <c r="B5961" s="18"/>
      <c r="C5961" s="18"/>
      <c r="D5961" s="18"/>
      <c r="E5961" s="18"/>
      <c r="F5961" s="18"/>
      <c r="G5961" s="18"/>
      <c r="H5961" s="19"/>
      <c r="I5961" s="18" t="s">
        <v>33</v>
      </c>
      <c r="J5961" s="19"/>
      <c r="K5961" s="18"/>
      <c r="L5961" s="19"/>
      <c r="M5961" s="21"/>
    </row>
    <row r="5962" spans="1:13" x14ac:dyDescent="0.25">
      <c r="A5962" s="131" t="s">
        <v>74</v>
      </c>
      <c r="B5962" s="132"/>
      <c r="C5962" s="132"/>
      <c r="D5962" s="132"/>
      <c r="E5962" s="132"/>
      <c r="F5962" s="132"/>
      <c r="G5962" s="132"/>
      <c r="H5962" s="133"/>
      <c r="I5962" s="52"/>
      <c r="J5962" s="13"/>
      <c r="K5962" s="134">
        <f>K5963+K5971</f>
        <v>1.8900000000000001</v>
      </c>
      <c r="L5962" s="135"/>
      <c r="M5962" s="53">
        <f>M5963+M5971</f>
        <v>7162.3440000000001</v>
      </c>
    </row>
    <row r="5963" spans="1:13" x14ac:dyDescent="0.25">
      <c r="A5963" s="114" t="s">
        <v>75</v>
      </c>
      <c r="B5963" s="115"/>
      <c r="C5963" s="115"/>
      <c r="D5963" s="115"/>
      <c r="E5963" s="115"/>
      <c r="F5963" s="115"/>
      <c r="G5963" s="115"/>
      <c r="H5963" s="116"/>
      <c r="J5963" s="13"/>
      <c r="K5963" s="108">
        <f>K5964+K5965+K5966+K5968+K5970</f>
        <v>1.1100000000000001</v>
      </c>
      <c r="L5963" s="109"/>
      <c r="M5963" s="46">
        <f>M5964+M5965+M5966+M5968+M5970</f>
        <v>4206.4560000000001</v>
      </c>
    </row>
    <row r="5964" spans="1:13" x14ac:dyDescent="0.25">
      <c r="A5964" s="12" t="s">
        <v>76</v>
      </c>
      <c r="H5964" s="13"/>
      <c r="I5964" t="s">
        <v>77</v>
      </c>
      <c r="J5964" s="13"/>
      <c r="K5964" s="112">
        <v>0.39</v>
      </c>
      <c r="L5964" s="113"/>
      <c r="M5964" s="23">
        <f>K5964*12*I5941</f>
        <v>1477.944</v>
      </c>
    </row>
    <row r="5965" spans="1:13" x14ac:dyDescent="0.25">
      <c r="A5965" s="12" t="s">
        <v>78</v>
      </c>
      <c r="H5965" s="13"/>
      <c r="I5965" t="s">
        <v>79</v>
      </c>
      <c r="J5965" s="13"/>
      <c r="K5965" s="112">
        <v>0.18</v>
      </c>
      <c r="L5965" s="113"/>
      <c r="M5965" s="23">
        <f>K5965*12*I5941</f>
        <v>682.12800000000004</v>
      </c>
    </row>
    <row r="5966" spans="1:13" x14ac:dyDescent="0.25">
      <c r="A5966" s="12" t="s">
        <v>80</v>
      </c>
      <c r="H5966" s="13"/>
      <c r="I5966" t="s">
        <v>81</v>
      </c>
      <c r="J5966" s="13"/>
      <c r="K5966" s="112">
        <v>0.08</v>
      </c>
      <c r="L5966" s="113"/>
      <c r="M5966" s="23">
        <f>K5966*12*I5941</f>
        <v>303.16800000000001</v>
      </c>
    </row>
    <row r="5967" spans="1:13" x14ac:dyDescent="0.25">
      <c r="A5967" s="12" t="s">
        <v>82</v>
      </c>
      <c r="H5967" s="13"/>
      <c r="J5967" s="13"/>
      <c r="L5967" s="13"/>
      <c r="M5967" s="23"/>
    </row>
    <row r="5968" spans="1:13" x14ac:dyDescent="0.25">
      <c r="A5968" s="12" t="s">
        <v>97</v>
      </c>
      <c r="H5968" s="13"/>
      <c r="I5968" t="s">
        <v>98</v>
      </c>
      <c r="J5968" s="13"/>
      <c r="K5968" s="112">
        <v>0.42</v>
      </c>
      <c r="L5968" s="113"/>
      <c r="M5968" s="23">
        <f>K5968*12*I5941</f>
        <v>1591.6320000000001</v>
      </c>
    </row>
    <row r="5969" spans="1:13" x14ac:dyDescent="0.25">
      <c r="A5969" s="12" t="s">
        <v>99</v>
      </c>
      <c r="H5969" s="13"/>
      <c r="I5969" t="s">
        <v>100</v>
      </c>
      <c r="J5969" s="13"/>
      <c r="L5969" s="13"/>
      <c r="M5969" s="23"/>
    </row>
    <row r="5970" spans="1:13" x14ac:dyDescent="0.25">
      <c r="A5970" s="12" t="s">
        <v>101</v>
      </c>
      <c r="H5970" s="13"/>
      <c r="I5970" t="s">
        <v>84</v>
      </c>
      <c r="J5970" s="13"/>
      <c r="K5970" s="112">
        <v>0.04</v>
      </c>
      <c r="L5970" s="113"/>
      <c r="M5970" s="23">
        <f>K5970*12*I5941</f>
        <v>151.584</v>
      </c>
    </row>
    <row r="5971" spans="1:13" x14ac:dyDescent="0.25">
      <c r="A5971" s="114" t="s">
        <v>85</v>
      </c>
      <c r="B5971" s="115"/>
      <c r="C5971" s="115"/>
      <c r="D5971" s="115"/>
      <c r="E5971" s="115"/>
      <c r="F5971" s="115"/>
      <c r="G5971" s="115"/>
      <c r="H5971" s="116"/>
      <c r="J5971" s="13"/>
      <c r="K5971" s="108">
        <f>K5972+K5973+K5974+K5975</f>
        <v>0.78</v>
      </c>
      <c r="L5971" s="109"/>
      <c r="M5971" s="46">
        <f>M5972+M5973+M5974+M5975</f>
        <v>2955.8879999999999</v>
      </c>
    </row>
    <row r="5972" spans="1:13" x14ac:dyDescent="0.25">
      <c r="A5972" s="12" t="s">
        <v>102</v>
      </c>
      <c r="H5972" s="13"/>
      <c r="I5972" t="s">
        <v>81</v>
      </c>
      <c r="J5972" s="13"/>
      <c r="K5972" s="112">
        <v>0.22</v>
      </c>
      <c r="L5972" s="113"/>
      <c r="M5972" s="23">
        <f>K5972*12*I5941</f>
        <v>833.7120000000001</v>
      </c>
    </row>
    <row r="5973" spans="1:13" x14ac:dyDescent="0.25">
      <c r="A5973" s="12" t="s">
        <v>103</v>
      </c>
      <c r="H5973" s="13"/>
      <c r="I5973" t="s">
        <v>104</v>
      </c>
      <c r="J5973" s="13"/>
      <c r="K5973" s="112">
        <v>0.06</v>
      </c>
      <c r="L5973" s="113"/>
      <c r="M5973" s="23">
        <f>K5973*12*I5941</f>
        <v>227.376</v>
      </c>
    </row>
    <row r="5974" spans="1:13" x14ac:dyDescent="0.25">
      <c r="A5974" s="12" t="s">
        <v>105</v>
      </c>
      <c r="H5974" s="13"/>
      <c r="I5974" t="s">
        <v>77</v>
      </c>
      <c r="J5974" s="13"/>
      <c r="K5974" s="112">
        <v>0.46</v>
      </c>
      <c r="L5974" s="113"/>
      <c r="M5974" s="23">
        <f>K5974*12*I5941</f>
        <v>1743.2160000000001</v>
      </c>
    </row>
    <row r="5975" spans="1:13" x14ac:dyDescent="0.25">
      <c r="A5975" s="12" t="s">
        <v>106</v>
      </c>
      <c r="H5975" s="13"/>
      <c r="I5975" t="s">
        <v>81</v>
      </c>
      <c r="J5975" s="13"/>
      <c r="K5975" s="112">
        <v>0.04</v>
      </c>
      <c r="L5975" s="113"/>
      <c r="M5975" s="21">
        <f>K5975*12*I5941</f>
        <v>151.584</v>
      </c>
    </row>
    <row r="5976" spans="1:13" ht="15.75" x14ac:dyDescent="0.25">
      <c r="A5976" s="85" t="s">
        <v>36</v>
      </c>
      <c r="B5976" s="86"/>
      <c r="C5976" s="86"/>
      <c r="D5976" s="86"/>
      <c r="E5976" s="86"/>
      <c r="F5976" s="86"/>
      <c r="G5976" s="86"/>
      <c r="H5976" s="87"/>
      <c r="I5976" s="34"/>
      <c r="J5976" s="32"/>
      <c r="K5976" s="88">
        <f>K5977+K5978+K5980+K5982+K5983</f>
        <v>0.53</v>
      </c>
      <c r="L5976" s="89"/>
      <c r="M5976" s="35">
        <f>M5977+M5978+M5980+M5982+M5983</f>
        <v>2008.4880000000001</v>
      </c>
    </row>
    <row r="5977" spans="1:13" x14ac:dyDescent="0.25">
      <c r="A5977" s="36" t="s">
        <v>37</v>
      </c>
      <c r="B5977" s="37"/>
      <c r="C5977" s="38"/>
      <c r="D5977" s="38"/>
      <c r="E5977" s="38"/>
      <c r="F5977" s="38"/>
      <c r="G5977" s="38"/>
      <c r="H5977" s="13"/>
      <c r="I5977" s="95" t="s">
        <v>38</v>
      </c>
      <c r="J5977" s="96"/>
      <c r="K5977" s="117">
        <v>0.37</v>
      </c>
      <c r="L5977" s="118"/>
      <c r="M5977" s="23">
        <f>K5977*12*I5941</f>
        <v>1402.1519999999998</v>
      </c>
    </row>
    <row r="5978" spans="1:13" x14ac:dyDescent="0.25">
      <c r="A5978" s="36" t="s">
        <v>39</v>
      </c>
      <c r="B5978" s="37"/>
      <c r="C5978" s="38"/>
      <c r="D5978" s="38"/>
      <c r="E5978" s="38"/>
      <c r="F5978" s="38"/>
      <c r="G5978" s="38"/>
      <c r="H5978" s="13"/>
      <c r="I5978" s="95" t="s">
        <v>40</v>
      </c>
      <c r="J5978" s="96"/>
      <c r="K5978" s="97">
        <v>0.06</v>
      </c>
      <c r="L5978" s="98"/>
      <c r="M5978" s="23">
        <f>K5978*12*I5941</f>
        <v>227.376</v>
      </c>
    </row>
    <row r="5979" spans="1:13" x14ac:dyDescent="0.25">
      <c r="A5979" s="36" t="s">
        <v>41</v>
      </c>
      <c r="B5979" s="37"/>
      <c r="C5979" s="38"/>
      <c r="D5979" s="38"/>
      <c r="E5979" s="38"/>
      <c r="F5979" s="38"/>
      <c r="G5979" s="38"/>
      <c r="H5979" s="13"/>
      <c r="I5979" s="39"/>
      <c r="J5979" s="15"/>
      <c r="K5979" s="40"/>
      <c r="L5979" s="41"/>
      <c r="M5979" s="23"/>
    </row>
    <row r="5980" spans="1:13" x14ac:dyDescent="0.25">
      <c r="A5980" s="36" t="s">
        <v>42</v>
      </c>
      <c r="B5980" s="37"/>
      <c r="C5980" s="38"/>
      <c r="D5980" s="38"/>
      <c r="E5980" s="38"/>
      <c r="F5980" s="38"/>
      <c r="G5980" s="38"/>
      <c r="H5980" s="13"/>
      <c r="I5980" s="95" t="s">
        <v>43</v>
      </c>
      <c r="J5980" s="96"/>
      <c r="K5980" s="97">
        <v>0.04</v>
      </c>
      <c r="L5980" s="98"/>
      <c r="M5980" s="23">
        <f>K5980*12*I5941</f>
        <v>151.584</v>
      </c>
    </row>
    <row r="5981" spans="1:13" x14ac:dyDescent="0.25">
      <c r="A5981" s="36" t="s">
        <v>44</v>
      </c>
      <c r="B5981" s="37"/>
      <c r="C5981" s="38"/>
      <c r="D5981" s="38"/>
      <c r="E5981" s="38"/>
      <c r="F5981" s="38"/>
      <c r="G5981" s="38"/>
      <c r="H5981" s="13"/>
      <c r="I5981" s="39"/>
      <c r="J5981" s="15"/>
      <c r="K5981" s="40"/>
      <c r="L5981" s="41"/>
      <c r="M5981" s="23"/>
    </row>
    <row r="5982" spans="1:13" x14ac:dyDescent="0.25">
      <c r="A5982" s="36" t="s">
        <v>45</v>
      </c>
      <c r="B5982" s="37"/>
      <c r="C5982" s="38"/>
      <c r="D5982" s="38"/>
      <c r="E5982" s="38"/>
      <c r="F5982" s="38"/>
      <c r="G5982" s="38"/>
      <c r="H5982" s="13"/>
      <c r="I5982" s="95" t="s">
        <v>46</v>
      </c>
      <c r="J5982" s="96"/>
      <c r="K5982" s="97">
        <v>0.03</v>
      </c>
      <c r="L5982" s="98"/>
      <c r="M5982" s="23">
        <f>K5982*12*I5941</f>
        <v>113.688</v>
      </c>
    </row>
    <row r="5983" spans="1:13" x14ac:dyDescent="0.25">
      <c r="A5983" s="42" t="s">
        <v>47</v>
      </c>
      <c r="B5983" s="37"/>
      <c r="C5983" s="38"/>
      <c r="D5983" s="38"/>
      <c r="E5983" s="38"/>
      <c r="F5983" s="38"/>
      <c r="G5983" s="38"/>
      <c r="H5983" s="13"/>
      <c r="I5983" s="95" t="s">
        <v>46</v>
      </c>
      <c r="J5983" s="96"/>
      <c r="K5983" s="99">
        <v>0.03</v>
      </c>
      <c r="L5983" s="100"/>
      <c r="M5983" s="21">
        <f>K5983*12*I5941</f>
        <v>113.688</v>
      </c>
    </row>
    <row r="5984" spans="1:13" ht="15.75" x14ac:dyDescent="0.25">
      <c r="A5984" s="85" t="s">
        <v>48</v>
      </c>
      <c r="B5984" s="86"/>
      <c r="C5984" s="86"/>
      <c r="D5984" s="86"/>
      <c r="E5984" s="86"/>
      <c r="F5984" s="86"/>
      <c r="G5984" s="86"/>
      <c r="H5984" s="87"/>
      <c r="I5984" s="34" t="s">
        <v>49</v>
      </c>
      <c r="J5984" s="32"/>
      <c r="K5984" s="101">
        <v>0.16</v>
      </c>
      <c r="L5984" s="102"/>
      <c r="M5984" s="35">
        <f>K5984*12*I5941</f>
        <v>606.33600000000001</v>
      </c>
    </row>
    <row r="5985" spans="1:13" ht="15.75" x14ac:dyDescent="0.25">
      <c r="A5985" s="103" t="s">
        <v>50</v>
      </c>
      <c r="B5985" s="104"/>
      <c r="C5985" s="104"/>
      <c r="D5985" s="104"/>
      <c r="E5985" s="104"/>
      <c r="F5985" s="104"/>
      <c r="G5985" s="104"/>
      <c r="H5985" s="105"/>
      <c r="J5985" s="13"/>
      <c r="K5985" s="106"/>
      <c r="L5985" s="107"/>
      <c r="M5985" s="23"/>
    </row>
    <row r="5986" spans="1:13" x14ac:dyDescent="0.25">
      <c r="A5986" s="12" t="s">
        <v>51</v>
      </c>
      <c r="D5986" s="5"/>
      <c r="H5986" s="13"/>
      <c r="J5986" s="13"/>
      <c r="K5986" s="43"/>
      <c r="L5986" s="44"/>
      <c r="M5986" s="23"/>
    </row>
    <row r="5987" spans="1:13" x14ac:dyDescent="0.25">
      <c r="A5987" s="12" t="s">
        <v>52</v>
      </c>
      <c r="D5987" s="5"/>
      <c r="H5987" s="13"/>
      <c r="J5987" s="13"/>
      <c r="K5987" s="43"/>
      <c r="L5987" s="44"/>
      <c r="M5987" s="23"/>
    </row>
    <row r="5988" spans="1:13" x14ac:dyDescent="0.25">
      <c r="A5988" s="12" t="s">
        <v>53</v>
      </c>
      <c r="D5988" s="5"/>
      <c r="H5988" s="13"/>
      <c r="J5988" s="13"/>
      <c r="K5988" s="43"/>
      <c r="L5988" s="44"/>
      <c r="M5988" s="23"/>
    </row>
    <row r="5989" spans="1:13" x14ac:dyDescent="0.25">
      <c r="A5989" s="12" t="s">
        <v>54</v>
      </c>
      <c r="D5989" s="5"/>
      <c r="F5989" s="45"/>
      <c r="H5989" s="13"/>
      <c r="J5989" s="13"/>
      <c r="K5989" s="43"/>
      <c r="L5989" s="44"/>
      <c r="M5989" s="23"/>
    </row>
    <row r="5990" spans="1:13" x14ac:dyDescent="0.25">
      <c r="A5990" s="12" t="s">
        <v>55</v>
      </c>
      <c r="H5990" s="13"/>
      <c r="J5990" s="13"/>
      <c r="K5990" s="108">
        <f>2.51+1.61</f>
        <v>4.12</v>
      </c>
      <c r="L5990" s="109"/>
      <c r="M5990" s="46">
        <f>K5990*12*I5941</f>
        <v>15613.152</v>
      </c>
    </row>
    <row r="5991" spans="1:13" x14ac:dyDescent="0.25">
      <c r="A5991" s="12" t="s">
        <v>56</v>
      </c>
      <c r="H5991" s="13"/>
      <c r="J5991" s="13"/>
      <c r="L5991" s="13"/>
      <c r="M5991" s="23"/>
    </row>
    <row r="5992" spans="1:13" x14ac:dyDescent="0.25">
      <c r="A5992" s="12" t="s">
        <v>57</v>
      </c>
      <c r="H5992" s="13"/>
      <c r="J5992" s="13"/>
      <c r="L5992" s="13"/>
      <c r="M5992" s="23"/>
    </row>
    <row r="5993" spans="1:13" x14ac:dyDescent="0.25">
      <c r="A5993" s="17" t="s">
        <v>58</v>
      </c>
      <c r="B5993" s="18"/>
      <c r="C5993" s="18"/>
      <c r="D5993" s="18"/>
      <c r="E5993" s="18"/>
      <c r="F5993" s="18"/>
      <c r="G5993" s="18"/>
      <c r="H5993" s="19"/>
      <c r="I5993" s="18"/>
      <c r="J5993" s="19"/>
      <c r="K5993" s="18"/>
      <c r="L5993" s="19"/>
      <c r="M5993" s="21"/>
    </row>
    <row r="5994" spans="1:13" x14ac:dyDescent="0.25">
      <c r="A5994" s="90" t="s">
        <v>59</v>
      </c>
      <c r="B5994" s="91"/>
      <c r="C5994" s="91"/>
      <c r="D5994" s="91"/>
      <c r="E5994" s="91"/>
      <c r="F5994" s="91"/>
      <c r="G5994" s="91"/>
      <c r="H5994" s="92"/>
      <c r="J5994" s="47"/>
      <c r="K5994" s="108">
        <f>K5947+K5954+K5959+K5962+K5984+K5976+K5990</f>
        <v>16.8</v>
      </c>
      <c r="L5994" s="109"/>
      <c r="M5994" s="21">
        <f>M5941+M5959+M5962+M5976+M5984+M5990</f>
        <v>63665.279999999999</v>
      </c>
    </row>
    <row r="5995" spans="1:13" ht="15.75" x14ac:dyDescent="0.25">
      <c r="A5995" s="85" t="s">
        <v>61</v>
      </c>
      <c r="B5995" s="86"/>
      <c r="C5995" s="86"/>
      <c r="D5995" s="86"/>
      <c r="E5995" s="86"/>
      <c r="F5995" s="86"/>
      <c r="G5995" s="86"/>
      <c r="H5995" s="87"/>
      <c r="I5995" s="34"/>
      <c r="J5995" s="32"/>
      <c r="K5995" s="88">
        <v>3.45</v>
      </c>
      <c r="L5995" s="89"/>
      <c r="M5995" s="21">
        <f>K5995*12*I5941</f>
        <v>13074.120000000003</v>
      </c>
    </row>
    <row r="5996" spans="1:13" ht="15.75" x14ac:dyDescent="0.25">
      <c r="A5996" s="85" t="s">
        <v>62</v>
      </c>
      <c r="B5996" s="86"/>
      <c r="C5996" s="86"/>
      <c r="D5996" s="86"/>
      <c r="E5996" s="86"/>
      <c r="F5996" s="86"/>
      <c r="G5996" s="86"/>
      <c r="H5996" s="87"/>
      <c r="I5996" s="34"/>
      <c r="J5996" s="32"/>
      <c r="K5996" s="88">
        <v>0.81</v>
      </c>
      <c r="L5996" s="89"/>
      <c r="M5996" s="21">
        <f>K5996*12*I5941</f>
        <v>3069.5760000000005</v>
      </c>
    </row>
    <row r="5997" spans="1:13" ht="15.75" x14ac:dyDescent="0.25">
      <c r="A5997" s="49" t="s">
        <v>107</v>
      </c>
      <c r="B5997" s="50"/>
      <c r="C5997" s="50"/>
      <c r="D5997" s="50"/>
      <c r="E5997" s="50"/>
      <c r="F5997" s="50"/>
      <c r="G5997" s="50"/>
      <c r="H5997" s="51"/>
      <c r="I5997" s="34"/>
      <c r="J5997" s="32"/>
      <c r="K5997" s="88">
        <v>0.15</v>
      </c>
      <c r="L5997" s="89"/>
      <c r="M5997" s="21">
        <f>K5997*12*I5941</f>
        <v>568.43999999999994</v>
      </c>
    </row>
    <row r="5998" spans="1:13" ht="15.75" x14ac:dyDescent="0.25">
      <c r="A5998" s="49" t="s">
        <v>63</v>
      </c>
      <c r="B5998" s="50"/>
      <c r="C5998" s="50"/>
      <c r="D5998" s="50"/>
      <c r="E5998" s="50"/>
      <c r="F5998" s="50"/>
      <c r="G5998" s="50"/>
      <c r="H5998" s="51"/>
      <c r="I5998" s="34"/>
      <c r="J5998" s="32"/>
      <c r="K5998" s="88">
        <v>0.18</v>
      </c>
      <c r="L5998" s="89"/>
      <c r="M5998" s="21">
        <f>K5998*12*I5941</f>
        <v>682.12800000000004</v>
      </c>
    </row>
    <row r="5999" spans="1:13" ht="15.75" x14ac:dyDescent="0.25">
      <c r="A5999" s="49" t="s">
        <v>64</v>
      </c>
      <c r="B5999" s="50"/>
      <c r="C5999" s="50"/>
      <c r="D5999" s="50"/>
      <c r="E5999" s="50"/>
      <c r="F5999" s="50"/>
      <c r="G5999" s="50"/>
      <c r="H5999" s="51"/>
      <c r="I5999" s="34"/>
      <c r="J5999" s="32"/>
      <c r="K5999" s="88">
        <v>0.46</v>
      </c>
      <c r="L5999" s="89"/>
      <c r="M5999" s="21">
        <f>K5999*12*I5941</f>
        <v>1743.2160000000001</v>
      </c>
    </row>
    <row r="6000" spans="1:13" x14ac:dyDescent="0.25">
      <c r="A6000" s="90" t="s">
        <v>65</v>
      </c>
      <c r="B6000" s="91"/>
      <c r="C6000" s="91"/>
      <c r="D6000" s="91"/>
      <c r="E6000" s="91"/>
      <c r="F6000" s="91"/>
      <c r="G6000" s="91"/>
      <c r="H6000" s="92"/>
      <c r="I6000" s="34"/>
      <c r="J6000" s="48"/>
      <c r="K6000" s="88">
        <f>K5994+K5995+K5996+K5997+K5998+K5999</f>
        <v>21.849999999999998</v>
      </c>
      <c r="L6000" s="89"/>
      <c r="M6000" s="21">
        <f>M5994+M5995+M5996+M5997+M5998+M5999</f>
        <v>82802.759999999995</v>
      </c>
    </row>
    <row r="6001" spans="1:13" x14ac:dyDescent="0.25">
      <c r="M6001" s="5"/>
    </row>
    <row r="6002" spans="1:13" x14ac:dyDescent="0.25">
      <c r="A6002" s="119" t="s">
        <v>0</v>
      </c>
      <c r="B6002" s="119"/>
      <c r="C6002" s="119"/>
      <c r="D6002" s="119"/>
      <c r="E6002" s="119"/>
      <c r="F6002" s="119"/>
      <c r="G6002" s="119"/>
      <c r="H6002" s="119"/>
      <c r="I6002" s="119"/>
      <c r="J6002" s="119"/>
      <c r="K6002" s="119"/>
      <c r="L6002" s="119"/>
      <c r="M6002" s="5"/>
    </row>
    <row r="6003" spans="1:13" x14ac:dyDescent="0.25">
      <c r="A6003" s="120" t="s">
        <v>1</v>
      </c>
      <c r="B6003" s="120"/>
      <c r="C6003" s="120"/>
      <c r="D6003" s="120"/>
      <c r="E6003" s="120"/>
      <c r="F6003" s="120"/>
      <c r="G6003" s="120"/>
      <c r="H6003" s="120"/>
      <c r="I6003" s="120"/>
      <c r="J6003" s="120"/>
      <c r="K6003" s="120"/>
      <c r="L6003" s="120"/>
      <c r="M6003" s="120"/>
    </row>
    <row r="6004" spans="1:13" x14ac:dyDescent="0.25">
      <c r="A6004" s="121" t="s">
        <v>220</v>
      </c>
      <c r="B6004" s="121"/>
      <c r="C6004" s="121"/>
      <c r="D6004" s="121"/>
      <c r="E6004" s="121"/>
      <c r="F6004" s="121"/>
      <c r="G6004" s="121"/>
      <c r="H6004" s="121"/>
      <c r="I6004" s="121"/>
      <c r="J6004" s="121"/>
      <c r="K6004" s="121"/>
      <c r="L6004" s="121"/>
      <c r="M6004" s="121"/>
    </row>
    <row r="6005" spans="1:13" x14ac:dyDescent="0.25">
      <c r="A6005" s="6"/>
      <c r="B6005" s="7"/>
      <c r="C6005" s="7" t="s">
        <v>3</v>
      </c>
      <c r="D6005" s="7"/>
      <c r="E6005" s="7"/>
      <c r="F6005" s="7"/>
      <c r="G6005" s="7"/>
      <c r="H6005" s="8"/>
      <c r="I6005" s="7" t="s">
        <v>4</v>
      </c>
      <c r="J6005" s="8"/>
      <c r="K6005" s="9" t="s">
        <v>5</v>
      </c>
      <c r="L6005" s="10"/>
      <c r="M6005" s="11"/>
    </row>
    <row r="6006" spans="1:13" x14ac:dyDescent="0.25">
      <c r="A6006" s="12"/>
      <c r="B6006" s="2"/>
      <c r="C6006" s="2"/>
      <c r="D6006" s="2"/>
      <c r="E6006" s="2"/>
      <c r="F6006" s="2"/>
      <c r="G6006" s="2"/>
      <c r="H6006" s="13"/>
      <c r="I6006" s="2"/>
      <c r="J6006" s="13"/>
      <c r="K6006" s="14" t="s">
        <v>7</v>
      </c>
      <c r="L6006" s="15"/>
      <c r="M6006" s="16" t="s">
        <v>8</v>
      </c>
    </row>
    <row r="6007" spans="1:13" x14ac:dyDescent="0.25">
      <c r="A6007" s="17"/>
      <c r="B6007" s="18"/>
      <c r="C6007" s="18"/>
      <c r="D6007" s="18"/>
      <c r="E6007" s="18"/>
      <c r="F6007" s="18"/>
      <c r="G6007" s="18"/>
      <c r="H6007" s="19"/>
      <c r="I6007" s="122" t="s">
        <v>9</v>
      </c>
      <c r="J6007" s="123"/>
      <c r="K6007" s="18" t="s">
        <v>10</v>
      </c>
      <c r="L6007" s="19"/>
      <c r="M6007" s="20" t="s">
        <v>11</v>
      </c>
    </row>
    <row r="6008" spans="1:13" x14ac:dyDescent="0.25">
      <c r="A6008" s="90" t="s">
        <v>12</v>
      </c>
      <c r="B6008" s="91"/>
      <c r="C6008" s="91"/>
      <c r="D6008" s="91"/>
      <c r="E6008" s="91"/>
      <c r="F6008" s="91"/>
      <c r="G6008" s="91"/>
      <c r="H6008" s="92"/>
      <c r="I6008" s="124">
        <v>374.3</v>
      </c>
      <c r="J6008" s="125"/>
      <c r="K6008" s="126">
        <f>K6014+K6021</f>
        <v>8.98</v>
      </c>
      <c r="L6008" s="127"/>
      <c r="M6008" s="21">
        <f>M6014+M6021</f>
        <v>40334.567999999999</v>
      </c>
    </row>
    <row r="6009" spans="1:13" x14ac:dyDescent="0.25">
      <c r="A6009" s="22" t="s">
        <v>13</v>
      </c>
      <c r="F6009" s="2"/>
      <c r="H6009" s="13"/>
      <c r="J6009" s="13"/>
      <c r="L6009" s="13"/>
      <c r="M6009" s="23"/>
    </row>
    <row r="6010" spans="1:13" x14ac:dyDescent="0.25">
      <c r="A6010" s="22" t="s">
        <v>14</v>
      </c>
      <c r="F6010" s="2"/>
      <c r="H6010" s="13"/>
      <c r="J6010" s="13"/>
      <c r="L6010" s="13"/>
      <c r="M6010" s="23"/>
    </row>
    <row r="6011" spans="1:13" x14ac:dyDescent="0.25">
      <c r="A6011" s="24" t="s">
        <v>15</v>
      </c>
      <c r="B6011" s="25"/>
      <c r="C6011" s="25"/>
      <c r="D6011" s="25"/>
      <c r="E6011" s="25"/>
      <c r="F6011" s="26"/>
      <c r="G6011" s="25"/>
      <c r="H6011" s="27"/>
      <c r="J6011" s="13"/>
      <c r="L6011" s="13"/>
      <c r="M6011" s="23"/>
    </row>
    <row r="6012" spans="1:13" x14ac:dyDescent="0.25">
      <c r="A6012" s="24" t="s">
        <v>16</v>
      </c>
      <c r="B6012" s="25"/>
      <c r="C6012" s="25"/>
      <c r="D6012" s="25"/>
      <c r="E6012" s="25"/>
      <c r="F6012" s="26"/>
      <c r="G6012" s="25"/>
      <c r="H6012" s="27"/>
      <c r="J6012" s="13"/>
      <c r="L6012" s="13"/>
      <c r="M6012" s="23"/>
    </row>
    <row r="6013" spans="1:13" x14ac:dyDescent="0.25">
      <c r="A6013" s="24" t="s">
        <v>17</v>
      </c>
      <c r="B6013" s="25"/>
      <c r="C6013" s="25"/>
      <c r="D6013" s="25"/>
      <c r="E6013" s="25"/>
      <c r="F6013" s="26"/>
      <c r="G6013" s="25"/>
      <c r="H6013" s="27"/>
      <c r="J6013" s="13"/>
      <c r="L6013" s="13"/>
      <c r="M6013" s="23"/>
    </row>
    <row r="6014" spans="1:13" x14ac:dyDescent="0.25">
      <c r="A6014" s="24" t="s">
        <v>18</v>
      </c>
      <c r="B6014" s="25"/>
      <c r="C6014" s="25"/>
      <c r="D6014" s="25"/>
      <c r="E6014" s="25"/>
      <c r="F6014" s="26"/>
      <c r="G6014" s="25"/>
      <c r="H6014" s="27"/>
      <c r="J6014" s="13"/>
      <c r="K6014" s="112">
        <v>4.93</v>
      </c>
      <c r="L6014" s="113"/>
      <c r="M6014" s="23">
        <f>K6014*I6008*12</f>
        <v>22143.588</v>
      </c>
    </row>
    <row r="6015" spans="1:13" x14ac:dyDescent="0.25">
      <c r="A6015" s="24" t="s">
        <v>19</v>
      </c>
      <c r="B6015" s="25"/>
      <c r="C6015" s="25"/>
      <c r="D6015" s="25"/>
      <c r="E6015" s="25"/>
      <c r="F6015" s="26"/>
      <c r="G6015" s="25"/>
      <c r="H6015" s="27"/>
      <c r="J6015" s="13"/>
      <c r="L6015" s="13"/>
      <c r="M6015" s="23"/>
    </row>
    <row r="6016" spans="1:13" x14ac:dyDescent="0.25">
      <c r="A6016" s="24" t="s">
        <v>20</v>
      </c>
      <c r="B6016" s="25"/>
      <c r="C6016" s="25"/>
      <c r="D6016" s="25"/>
      <c r="E6016" s="25"/>
      <c r="F6016" s="26"/>
      <c r="G6016" s="25"/>
      <c r="H6016" s="27"/>
      <c r="J6016" s="13"/>
      <c r="L6016" s="13"/>
      <c r="M6016" s="23"/>
    </row>
    <row r="6017" spans="1:13" x14ac:dyDescent="0.25">
      <c r="A6017" s="24" t="s">
        <v>21</v>
      </c>
      <c r="B6017" s="25"/>
      <c r="C6017" s="25"/>
      <c r="D6017" s="25"/>
      <c r="E6017" s="25"/>
      <c r="F6017" s="26"/>
      <c r="G6017" s="25"/>
      <c r="H6017" s="27"/>
      <c r="J6017" s="13"/>
      <c r="L6017" s="13"/>
      <c r="M6017" s="23"/>
    </row>
    <row r="6018" spans="1:13" x14ac:dyDescent="0.25">
      <c r="A6018" s="22" t="s">
        <v>22</v>
      </c>
      <c r="B6018" s="25"/>
      <c r="C6018" s="25"/>
      <c r="D6018" s="25"/>
      <c r="E6018" s="25"/>
      <c r="F6018" s="26"/>
      <c r="G6018" s="25"/>
      <c r="H6018" s="27"/>
      <c r="J6018" s="13"/>
      <c r="L6018" s="13"/>
      <c r="M6018" s="23"/>
    </row>
    <row r="6019" spans="1:13" x14ac:dyDescent="0.25">
      <c r="A6019" s="24" t="s">
        <v>23</v>
      </c>
      <c r="B6019" s="25"/>
      <c r="C6019" s="25"/>
      <c r="D6019" s="25"/>
      <c r="E6019" s="25"/>
      <c r="F6019" s="26"/>
      <c r="G6019" s="25"/>
      <c r="H6019" s="27"/>
      <c r="J6019" s="13"/>
      <c r="L6019" s="13"/>
      <c r="M6019" s="23"/>
    </row>
    <row r="6020" spans="1:13" x14ac:dyDescent="0.25">
      <c r="A6020" s="24" t="s">
        <v>24</v>
      </c>
      <c r="B6020" s="25"/>
      <c r="C6020" s="25"/>
      <c r="D6020" s="25"/>
      <c r="E6020" s="25"/>
      <c r="F6020" s="26"/>
      <c r="G6020" s="25"/>
      <c r="H6020" s="27"/>
      <c r="J6020" s="13"/>
      <c r="L6020" s="13"/>
      <c r="M6020" s="23"/>
    </row>
    <row r="6021" spans="1:13" x14ac:dyDescent="0.25">
      <c r="A6021" s="24" t="s">
        <v>25</v>
      </c>
      <c r="B6021" s="25"/>
      <c r="C6021" s="25"/>
      <c r="D6021" s="25"/>
      <c r="E6021" s="25"/>
      <c r="F6021" s="26"/>
      <c r="G6021" s="25"/>
      <c r="H6021" s="27"/>
      <c r="J6021" s="13"/>
      <c r="K6021" s="112">
        <v>4.05</v>
      </c>
      <c r="L6021" s="113"/>
      <c r="M6021" s="23">
        <f>K6021*I6008*12</f>
        <v>18190.98</v>
      </c>
    </row>
    <row r="6022" spans="1:13" x14ac:dyDescent="0.25">
      <c r="A6022" s="24" t="s">
        <v>26</v>
      </c>
      <c r="B6022" s="25"/>
      <c r="C6022" s="25"/>
      <c r="D6022" s="25"/>
      <c r="E6022" s="25"/>
      <c r="F6022" s="26"/>
      <c r="G6022" s="25"/>
      <c r="H6022" s="27"/>
      <c r="J6022" s="13"/>
      <c r="L6022" s="13"/>
      <c r="M6022" s="23"/>
    </row>
    <row r="6023" spans="1:13" x14ac:dyDescent="0.25">
      <c r="A6023" s="28" t="s">
        <v>27</v>
      </c>
      <c r="B6023" s="29"/>
      <c r="C6023" s="29"/>
      <c r="D6023" s="29"/>
      <c r="E6023" s="29"/>
      <c r="F6023" s="29"/>
      <c r="G6023" s="29"/>
      <c r="H6023" s="30"/>
      <c r="I6023" s="18"/>
      <c r="J6023" s="19"/>
      <c r="K6023" s="18"/>
      <c r="L6023" s="19"/>
      <c r="M6023" s="21"/>
    </row>
    <row r="6024" spans="1:13" x14ac:dyDescent="0.25">
      <c r="A6024" s="128" t="s">
        <v>28</v>
      </c>
      <c r="B6024" s="129"/>
      <c r="C6024" s="129"/>
      <c r="D6024" s="129"/>
      <c r="E6024" s="129"/>
      <c r="F6024" s="129"/>
      <c r="G6024" s="129"/>
      <c r="H6024" s="130"/>
      <c r="I6024" s="2" t="s">
        <v>29</v>
      </c>
      <c r="J6024" s="13"/>
      <c r="K6024" s="2"/>
      <c r="L6024" s="13"/>
      <c r="M6024" s="23"/>
    </row>
    <row r="6025" spans="1:13" x14ac:dyDescent="0.25">
      <c r="A6025" s="12"/>
      <c r="B6025" s="2"/>
      <c r="C6025" s="2"/>
      <c r="D6025" s="2"/>
      <c r="E6025" s="2"/>
      <c r="F6025" s="2"/>
      <c r="G6025" s="2"/>
      <c r="H6025" s="13"/>
      <c r="I6025" s="2" t="s">
        <v>30</v>
      </c>
      <c r="J6025" s="13"/>
      <c r="K6025" s="2"/>
      <c r="L6025" s="13"/>
      <c r="M6025" s="23"/>
    </row>
    <row r="6026" spans="1:13" x14ac:dyDescent="0.25">
      <c r="A6026" s="12"/>
      <c r="B6026" s="2"/>
      <c r="C6026" s="2"/>
      <c r="D6026" s="2"/>
      <c r="E6026" s="2"/>
      <c r="F6026" s="2"/>
      <c r="G6026" s="2"/>
      <c r="H6026" s="13"/>
      <c r="I6026" s="2" t="s">
        <v>31</v>
      </c>
      <c r="J6026" s="13"/>
      <c r="K6026" s="108">
        <v>1.1200000000000001</v>
      </c>
      <c r="L6026" s="109"/>
      <c r="M6026" s="23">
        <f>K6026*12*I6008</f>
        <v>5030.5920000000006</v>
      </c>
    </row>
    <row r="6027" spans="1:13" x14ac:dyDescent="0.25">
      <c r="A6027" s="12"/>
      <c r="B6027" s="2"/>
      <c r="C6027" s="2"/>
      <c r="D6027" s="2"/>
      <c r="E6027" s="2"/>
      <c r="F6027" s="2"/>
      <c r="G6027" s="2"/>
      <c r="H6027" s="13"/>
      <c r="I6027" s="2" t="s">
        <v>32</v>
      </c>
      <c r="J6027" s="13"/>
      <c r="K6027" s="2"/>
      <c r="L6027" s="13"/>
      <c r="M6027" s="23"/>
    </row>
    <row r="6028" spans="1:13" x14ac:dyDescent="0.25">
      <c r="A6028" s="17"/>
      <c r="B6028" s="18"/>
      <c r="C6028" s="18"/>
      <c r="D6028" s="18"/>
      <c r="E6028" s="18"/>
      <c r="F6028" s="18"/>
      <c r="G6028" s="18"/>
      <c r="H6028" s="19"/>
      <c r="I6028" s="18" t="s">
        <v>33</v>
      </c>
      <c r="J6028" s="19"/>
      <c r="K6028" s="18"/>
      <c r="L6028" s="19"/>
      <c r="M6028" s="21"/>
    </row>
    <row r="6029" spans="1:13" x14ac:dyDescent="0.25">
      <c r="A6029" s="131" t="s">
        <v>74</v>
      </c>
      <c r="B6029" s="132"/>
      <c r="C6029" s="132"/>
      <c r="D6029" s="132"/>
      <c r="E6029" s="132"/>
      <c r="F6029" s="132"/>
      <c r="G6029" s="132"/>
      <c r="H6029" s="133"/>
      <c r="I6029" s="52"/>
      <c r="J6029" s="13"/>
      <c r="K6029" s="134">
        <f>K6030+K6038</f>
        <v>1.8900000000000001</v>
      </c>
      <c r="L6029" s="135"/>
      <c r="M6029" s="53">
        <f>M6030+M6038</f>
        <v>8489.1239999999998</v>
      </c>
    </row>
    <row r="6030" spans="1:13" x14ac:dyDescent="0.25">
      <c r="A6030" s="114" t="s">
        <v>75</v>
      </c>
      <c r="B6030" s="115"/>
      <c r="C6030" s="115"/>
      <c r="D6030" s="115"/>
      <c r="E6030" s="115"/>
      <c r="F6030" s="115"/>
      <c r="G6030" s="115"/>
      <c r="H6030" s="116"/>
      <c r="J6030" s="13"/>
      <c r="K6030" s="108">
        <f>K6031+K6032+K6033+K6035+K6037</f>
        <v>1.1100000000000001</v>
      </c>
      <c r="L6030" s="109"/>
      <c r="M6030" s="46">
        <f>M6031+M6032+M6033+M6035+M6037</f>
        <v>4985.6759999999995</v>
      </c>
    </row>
    <row r="6031" spans="1:13" x14ac:dyDescent="0.25">
      <c r="A6031" s="12" t="s">
        <v>76</v>
      </c>
      <c r="H6031" s="13"/>
      <c r="I6031" t="s">
        <v>77</v>
      </c>
      <c r="J6031" s="13"/>
      <c r="K6031" s="112">
        <v>0.39</v>
      </c>
      <c r="L6031" s="113"/>
      <c r="M6031" s="23">
        <f>K6031*12*I6008</f>
        <v>1751.7239999999999</v>
      </c>
    </row>
    <row r="6032" spans="1:13" x14ac:dyDescent="0.25">
      <c r="A6032" s="12" t="s">
        <v>78</v>
      </c>
      <c r="H6032" s="13"/>
      <c r="I6032" t="s">
        <v>79</v>
      </c>
      <c r="J6032" s="13"/>
      <c r="K6032" s="112">
        <v>0.18</v>
      </c>
      <c r="L6032" s="113"/>
      <c r="M6032" s="23">
        <f>K6032*12*I6008</f>
        <v>808.48800000000006</v>
      </c>
    </row>
    <row r="6033" spans="1:13" x14ac:dyDescent="0.25">
      <c r="A6033" s="12" t="s">
        <v>80</v>
      </c>
      <c r="H6033" s="13"/>
      <c r="I6033" t="s">
        <v>81</v>
      </c>
      <c r="J6033" s="13"/>
      <c r="K6033" s="112">
        <v>0.08</v>
      </c>
      <c r="L6033" s="113"/>
      <c r="M6033" s="23">
        <f>K6033*12*I6008</f>
        <v>359.32799999999997</v>
      </c>
    </row>
    <row r="6034" spans="1:13" x14ac:dyDescent="0.25">
      <c r="A6034" s="12" t="s">
        <v>82</v>
      </c>
      <c r="H6034" s="13"/>
      <c r="J6034" s="13"/>
      <c r="L6034" s="13"/>
      <c r="M6034" s="23"/>
    </row>
    <row r="6035" spans="1:13" x14ac:dyDescent="0.25">
      <c r="A6035" s="12" t="s">
        <v>97</v>
      </c>
      <c r="H6035" s="13"/>
      <c r="I6035" t="s">
        <v>98</v>
      </c>
      <c r="J6035" s="13"/>
      <c r="K6035" s="112">
        <v>0.42</v>
      </c>
      <c r="L6035" s="113"/>
      <c r="M6035" s="23">
        <f>K6035*12*I6008</f>
        <v>1886.472</v>
      </c>
    </row>
    <row r="6036" spans="1:13" x14ac:dyDescent="0.25">
      <c r="A6036" s="12" t="s">
        <v>99</v>
      </c>
      <c r="H6036" s="13"/>
      <c r="I6036" t="s">
        <v>100</v>
      </c>
      <c r="J6036" s="13"/>
      <c r="L6036" s="13"/>
      <c r="M6036" s="23"/>
    </row>
    <row r="6037" spans="1:13" x14ac:dyDescent="0.25">
      <c r="A6037" s="12" t="s">
        <v>101</v>
      </c>
      <c r="H6037" s="13"/>
      <c r="I6037" t="s">
        <v>84</v>
      </c>
      <c r="J6037" s="13"/>
      <c r="K6037" s="112">
        <v>0.04</v>
      </c>
      <c r="L6037" s="113"/>
      <c r="M6037" s="23">
        <f>K6037*12*I6008</f>
        <v>179.66399999999999</v>
      </c>
    </row>
    <row r="6038" spans="1:13" x14ac:dyDescent="0.25">
      <c r="A6038" s="114" t="s">
        <v>85</v>
      </c>
      <c r="B6038" s="115"/>
      <c r="C6038" s="115"/>
      <c r="D6038" s="115"/>
      <c r="E6038" s="115"/>
      <c r="F6038" s="115"/>
      <c r="G6038" s="115"/>
      <c r="H6038" s="116"/>
      <c r="J6038" s="13"/>
      <c r="K6038" s="108">
        <f>K6039+K6040+K6041+K6042</f>
        <v>0.78</v>
      </c>
      <c r="L6038" s="109"/>
      <c r="M6038" s="46">
        <f>M6039+M6040+M6041+M6042</f>
        <v>3503.4480000000003</v>
      </c>
    </row>
    <row r="6039" spans="1:13" x14ac:dyDescent="0.25">
      <c r="A6039" s="12" t="s">
        <v>102</v>
      </c>
      <c r="H6039" s="13"/>
      <c r="I6039" t="s">
        <v>81</v>
      </c>
      <c r="J6039" s="13"/>
      <c r="K6039" s="112">
        <v>0.22</v>
      </c>
      <c r="L6039" s="113"/>
      <c r="M6039" s="23">
        <f>K6039*12*I6008</f>
        <v>988.15200000000004</v>
      </c>
    </row>
    <row r="6040" spans="1:13" x14ac:dyDescent="0.25">
      <c r="A6040" s="12" t="s">
        <v>103</v>
      </c>
      <c r="H6040" s="13"/>
      <c r="I6040" t="s">
        <v>104</v>
      </c>
      <c r="J6040" s="13"/>
      <c r="K6040" s="112">
        <v>0.06</v>
      </c>
      <c r="L6040" s="113"/>
      <c r="M6040" s="23">
        <f>K6040*12*I6008</f>
        <v>269.49599999999998</v>
      </c>
    </row>
    <row r="6041" spans="1:13" x14ac:dyDescent="0.25">
      <c r="A6041" s="12" t="s">
        <v>105</v>
      </c>
      <c r="H6041" s="13"/>
      <c r="I6041" t="s">
        <v>77</v>
      </c>
      <c r="J6041" s="13"/>
      <c r="K6041" s="112">
        <v>0.46</v>
      </c>
      <c r="L6041" s="113"/>
      <c r="M6041" s="23">
        <f>K6041*12*I6008</f>
        <v>2066.1360000000004</v>
      </c>
    </row>
    <row r="6042" spans="1:13" x14ac:dyDescent="0.25">
      <c r="A6042" s="12" t="s">
        <v>106</v>
      </c>
      <c r="H6042" s="13"/>
      <c r="I6042" t="s">
        <v>81</v>
      </c>
      <c r="J6042" s="13"/>
      <c r="K6042" s="112">
        <v>0.04</v>
      </c>
      <c r="L6042" s="113"/>
      <c r="M6042" s="21">
        <f>K6042*12*I6008</f>
        <v>179.66399999999999</v>
      </c>
    </row>
    <row r="6043" spans="1:13" ht="15.75" x14ac:dyDescent="0.25">
      <c r="A6043" s="85" t="s">
        <v>36</v>
      </c>
      <c r="B6043" s="86"/>
      <c r="C6043" s="86"/>
      <c r="D6043" s="86"/>
      <c r="E6043" s="86"/>
      <c r="F6043" s="86"/>
      <c r="G6043" s="86"/>
      <c r="H6043" s="87"/>
      <c r="I6043" s="34"/>
      <c r="J6043" s="32"/>
      <c r="K6043" s="88">
        <f>K6044+K6045+K6047+K6049+K6050</f>
        <v>0.53</v>
      </c>
      <c r="L6043" s="89"/>
      <c r="M6043" s="35">
        <f>M6044+M6045+M6047+M6049+M6050</f>
        <v>2380.5479999999998</v>
      </c>
    </row>
    <row r="6044" spans="1:13" x14ac:dyDescent="0.25">
      <c r="A6044" s="36" t="s">
        <v>37</v>
      </c>
      <c r="B6044" s="37"/>
      <c r="C6044" s="38"/>
      <c r="D6044" s="38"/>
      <c r="E6044" s="38"/>
      <c r="F6044" s="38"/>
      <c r="G6044" s="38"/>
      <c r="H6044" s="13"/>
      <c r="I6044" s="95" t="s">
        <v>38</v>
      </c>
      <c r="J6044" s="96"/>
      <c r="K6044" s="117">
        <v>0.37</v>
      </c>
      <c r="L6044" s="118"/>
      <c r="M6044" s="23">
        <f>K6044*12*I6008</f>
        <v>1661.8919999999998</v>
      </c>
    </row>
    <row r="6045" spans="1:13" x14ac:dyDescent="0.25">
      <c r="A6045" s="36" t="s">
        <v>39</v>
      </c>
      <c r="B6045" s="37"/>
      <c r="C6045" s="38"/>
      <c r="D6045" s="38"/>
      <c r="E6045" s="38"/>
      <c r="F6045" s="38"/>
      <c r="G6045" s="38"/>
      <c r="H6045" s="13"/>
      <c r="I6045" s="95" t="s">
        <v>40</v>
      </c>
      <c r="J6045" s="96"/>
      <c r="K6045" s="97">
        <v>0.06</v>
      </c>
      <c r="L6045" s="98"/>
      <c r="M6045" s="23">
        <f>K6045*12*I6008</f>
        <v>269.49599999999998</v>
      </c>
    </row>
    <row r="6046" spans="1:13" x14ac:dyDescent="0.25">
      <c r="A6046" s="36" t="s">
        <v>41</v>
      </c>
      <c r="B6046" s="37"/>
      <c r="C6046" s="38"/>
      <c r="D6046" s="38"/>
      <c r="E6046" s="38"/>
      <c r="F6046" s="38"/>
      <c r="G6046" s="38"/>
      <c r="H6046" s="13"/>
      <c r="I6046" s="39"/>
      <c r="J6046" s="15"/>
      <c r="K6046" s="40"/>
      <c r="L6046" s="41"/>
      <c r="M6046" s="23"/>
    </row>
    <row r="6047" spans="1:13" x14ac:dyDescent="0.25">
      <c r="A6047" s="36" t="s">
        <v>42</v>
      </c>
      <c r="B6047" s="37"/>
      <c r="C6047" s="38"/>
      <c r="D6047" s="38"/>
      <c r="E6047" s="38"/>
      <c r="F6047" s="38"/>
      <c r="G6047" s="38"/>
      <c r="H6047" s="13"/>
      <c r="I6047" s="95" t="s">
        <v>43</v>
      </c>
      <c r="J6047" s="96"/>
      <c r="K6047" s="97">
        <v>0.04</v>
      </c>
      <c r="L6047" s="98"/>
      <c r="M6047" s="23">
        <f>K6047*12*I6008</f>
        <v>179.66399999999999</v>
      </c>
    </row>
    <row r="6048" spans="1:13" x14ac:dyDescent="0.25">
      <c r="A6048" s="36" t="s">
        <v>44</v>
      </c>
      <c r="B6048" s="37"/>
      <c r="C6048" s="38"/>
      <c r="D6048" s="38"/>
      <c r="E6048" s="38"/>
      <c r="F6048" s="38"/>
      <c r="G6048" s="38"/>
      <c r="H6048" s="13"/>
      <c r="I6048" s="39"/>
      <c r="J6048" s="15"/>
      <c r="K6048" s="40"/>
      <c r="L6048" s="41"/>
      <c r="M6048" s="23"/>
    </row>
    <row r="6049" spans="1:13" x14ac:dyDescent="0.25">
      <c r="A6049" s="36" t="s">
        <v>45</v>
      </c>
      <c r="B6049" s="37"/>
      <c r="C6049" s="38"/>
      <c r="D6049" s="38"/>
      <c r="E6049" s="38"/>
      <c r="F6049" s="38"/>
      <c r="G6049" s="38"/>
      <c r="H6049" s="13"/>
      <c r="I6049" s="95" t="s">
        <v>46</v>
      </c>
      <c r="J6049" s="96"/>
      <c r="K6049" s="97">
        <v>0.03</v>
      </c>
      <c r="L6049" s="98"/>
      <c r="M6049" s="23">
        <f>K6049*12*I6008</f>
        <v>134.74799999999999</v>
      </c>
    </row>
    <row r="6050" spans="1:13" x14ac:dyDescent="0.25">
      <c r="A6050" s="42" t="s">
        <v>47</v>
      </c>
      <c r="B6050" s="37"/>
      <c r="C6050" s="38"/>
      <c r="D6050" s="38"/>
      <c r="E6050" s="38"/>
      <c r="F6050" s="38"/>
      <c r="G6050" s="38"/>
      <c r="H6050" s="13"/>
      <c r="I6050" s="95" t="s">
        <v>46</v>
      </c>
      <c r="J6050" s="96"/>
      <c r="K6050" s="99">
        <v>0.03</v>
      </c>
      <c r="L6050" s="100"/>
      <c r="M6050" s="21">
        <f>K6050*12*I6008</f>
        <v>134.74799999999999</v>
      </c>
    </row>
    <row r="6051" spans="1:13" ht="15.75" x14ac:dyDescent="0.25">
      <c r="A6051" s="85" t="s">
        <v>48</v>
      </c>
      <c r="B6051" s="86"/>
      <c r="C6051" s="86"/>
      <c r="D6051" s="86"/>
      <c r="E6051" s="86"/>
      <c r="F6051" s="86"/>
      <c r="G6051" s="86"/>
      <c r="H6051" s="87"/>
      <c r="I6051" s="34" t="s">
        <v>49</v>
      </c>
      <c r="J6051" s="32"/>
      <c r="K6051" s="101">
        <v>0.16</v>
      </c>
      <c r="L6051" s="102"/>
      <c r="M6051" s="35">
        <f>K6051*12*I6008</f>
        <v>718.65599999999995</v>
      </c>
    </row>
    <row r="6052" spans="1:13" ht="15.75" x14ac:dyDescent="0.25">
      <c r="A6052" s="103" t="s">
        <v>50</v>
      </c>
      <c r="B6052" s="104"/>
      <c r="C6052" s="104"/>
      <c r="D6052" s="104"/>
      <c r="E6052" s="104"/>
      <c r="F6052" s="104"/>
      <c r="G6052" s="104"/>
      <c r="H6052" s="105"/>
      <c r="J6052" s="13"/>
      <c r="K6052" s="106"/>
      <c r="L6052" s="107"/>
      <c r="M6052" s="23"/>
    </row>
    <row r="6053" spans="1:13" x14ac:dyDescent="0.25">
      <c r="A6053" s="12" t="s">
        <v>51</v>
      </c>
      <c r="D6053" s="5"/>
      <c r="H6053" s="13"/>
      <c r="J6053" s="13"/>
      <c r="K6053" s="43"/>
      <c r="L6053" s="44"/>
      <c r="M6053" s="23"/>
    </row>
    <row r="6054" spans="1:13" x14ac:dyDescent="0.25">
      <c r="A6054" s="12" t="s">
        <v>52</v>
      </c>
      <c r="D6054" s="5"/>
      <c r="H6054" s="13"/>
      <c r="J6054" s="13"/>
      <c r="K6054" s="43"/>
      <c r="L6054" s="44"/>
      <c r="M6054" s="23"/>
    </row>
    <row r="6055" spans="1:13" x14ac:dyDescent="0.25">
      <c r="A6055" s="12" t="s">
        <v>53</v>
      </c>
      <c r="D6055" s="5"/>
      <c r="H6055" s="13"/>
      <c r="J6055" s="13"/>
      <c r="K6055" s="43"/>
      <c r="L6055" s="44"/>
      <c r="M6055" s="23"/>
    </row>
    <row r="6056" spans="1:13" x14ac:dyDescent="0.25">
      <c r="A6056" s="12" t="s">
        <v>54</v>
      </c>
      <c r="D6056" s="5"/>
      <c r="F6056" s="45"/>
      <c r="H6056" s="13"/>
      <c r="J6056" s="13"/>
      <c r="K6056" s="43"/>
      <c r="L6056" s="44"/>
      <c r="M6056" s="23"/>
    </row>
    <row r="6057" spans="1:13" x14ac:dyDescent="0.25">
      <c r="A6057" s="12" t="s">
        <v>55</v>
      </c>
      <c r="H6057" s="13"/>
      <c r="J6057" s="13"/>
      <c r="K6057" s="108">
        <f>2.51+1.61</f>
        <v>4.12</v>
      </c>
      <c r="L6057" s="109"/>
      <c r="M6057" s="46">
        <f>K6057*12*I6008</f>
        <v>18505.392</v>
      </c>
    </row>
    <row r="6058" spans="1:13" x14ac:dyDescent="0.25">
      <c r="A6058" s="12" t="s">
        <v>56</v>
      </c>
      <c r="H6058" s="13"/>
      <c r="J6058" s="13"/>
      <c r="L6058" s="13"/>
      <c r="M6058" s="23"/>
    </row>
    <row r="6059" spans="1:13" x14ac:dyDescent="0.25">
      <c r="A6059" s="12" t="s">
        <v>57</v>
      </c>
      <c r="H6059" s="13"/>
      <c r="J6059" s="13"/>
      <c r="L6059" s="13"/>
      <c r="M6059" s="23"/>
    </row>
    <row r="6060" spans="1:13" x14ac:dyDescent="0.25">
      <c r="A6060" s="17" t="s">
        <v>58</v>
      </c>
      <c r="B6060" s="18"/>
      <c r="C6060" s="18"/>
      <c r="D6060" s="18"/>
      <c r="E6060" s="18"/>
      <c r="F6060" s="18"/>
      <c r="G6060" s="18"/>
      <c r="H6060" s="19"/>
      <c r="I6060" s="18"/>
      <c r="J6060" s="19"/>
      <c r="K6060" s="18"/>
      <c r="L6060" s="19"/>
      <c r="M6060" s="21"/>
    </row>
    <row r="6061" spans="1:13" x14ac:dyDescent="0.25">
      <c r="A6061" s="90" t="s">
        <v>59</v>
      </c>
      <c r="B6061" s="91"/>
      <c r="C6061" s="91"/>
      <c r="D6061" s="91"/>
      <c r="E6061" s="91"/>
      <c r="F6061" s="91"/>
      <c r="G6061" s="91"/>
      <c r="H6061" s="92"/>
      <c r="J6061" s="47"/>
      <c r="K6061" s="108">
        <f>K6014+K6021+K6026+K6029+K6051+K6043+K6057</f>
        <v>16.8</v>
      </c>
      <c r="L6061" s="109"/>
      <c r="M6061" s="21">
        <f>M6008+M6026+M6029+M6043+M6051+M6057</f>
        <v>75458.880000000005</v>
      </c>
    </row>
    <row r="6062" spans="1:13" ht="15.75" x14ac:dyDescent="0.25">
      <c r="A6062" s="85" t="s">
        <v>61</v>
      </c>
      <c r="B6062" s="86"/>
      <c r="C6062" s="86"/>
      <c r="D6062" s="86"/>
      <c r="E6062" s="86"/>
      <c r="F6062" s="86"/>
      <c r="G6062" s="86"/>
      <c r="H6062" s="87"/>
      <c r="I6062" s="34"/>
      <c r="J6062" s="32"/>
      <c r="K6062" s="88">
        <v>3.45</v>
      </c>
      <c r="L6062" s="89"/>
      <c r="M6062" s="21">
        <f>K6062*12*I6008</f>
        <v>15496.020000000002</v>
      </c>
    </row>
    <row r="6063" spans="1:13" ht="15.75" x14ac:dyDescent="0.25">
      <c r="A6063" s="85" t="s">
        <v>62</v>
      </c>
      <c r="B6063" s="86"/>
      <c r="C6063" s="86"/>
      <c r="D6063" s="86"/>
      <c r="E6063" s="86"/>
      <c r="F6063" s="86"/>
      <c r="G6063" s="86"/>
      <c r="H6063" s="87"/>
      <c r="I6063" s="34"/>
      <c r="J6063" s="32"/>
      <c r="K6063" s="88">
        <v>0.81</v>
      </c>
      <c r="L6063" s="89"/>
      <c r="M6063" s="21">
        <f>K6063*12*I6008</f>
        <v>3638.1960000000004</v>
      </c>
    </row>
    <row r="6064" spans="1:13" ht="15.75" x14ac:dyDescent="0.25">
      <c r="A6064" s="49" t="s">
        <v>107</v>
      </c>
      <c r="B6064" s="50"/>
      <c r="C6064" s="50"/>
      <c r="D6064" s="50"/>
      <c r="E6064" s="50"/>
      <c r="F6064" s="50"/>
      <c r="G6064" s="50"/>
      <c r="H6064" s="51"/>
      <c r="I6064" s="34"/>
      <c r="J6064" s="32"/>
      <c r="K6064" s="88">
        <v>0.06</v>
      </c>
      <c r="L6064" s="89"/>
      <c r="M6064" s="21">
        <f>K6064*12*I6008</f>
        <v>269.49599999999998</v>
      </c>
    </row>
    <row r="6065" spans="1:13" ht="15.75" x14ac:dyDescent="0.25">
      <c r="A6065" s="49" t="s">
        <v>63</v>
      </c>
      <c r="B6065" s="50"/>
      <c r="C6065" s="50"/>
      <c r="D6065" s="50"/>
      <c r="E6065" s="50"/>
      <c r="F6065" s="50"/>
      <c r="G6065" s="50"/>
      <c r="H6065" s="51"/>
      <c r="I6065" s="34"/>
      <c r="J6065" s="32"/>
      <c r="K6065" s="88">
        <v>0.08</v>
      </c>
      <c r="L6065" s="89"/>
      <c r="M6065" s="21">
        <f>K6065*12*I6008</f>
        <v>359.32799999999997</v>
      </c>
    </row>
    <row r="6066" spans="1:13" ht="15.75" x14ac:dyDescent="0.25">
      <c r="A6066" s="49" t="s">
        <v>64</v>
      </c>
      <c r="B6066" s="50"/>
      <c r="C6066" s="50"/>
      <c r="D6066" s="50"/>
      <c r="E6066" s="50"/>
      <c r="F6066" s="50"/>
      <c r="G6066" s="50"/>
      <c r="H6066" s="51"/>
      <c r="I6066" s="34"/>
      <c r="J6066" s="32"/>
      <c r="K6066" s="88">
        <v>0.19</v>
      </c>
      <c r="L6066" s="89"/>
      <c r="M6066" s="21">
        <f>K6066*12*I6008</f>
        <v>853.40400000000011</v>
      </c>
    </row>
    <row r="6067" spans="1:13" x14ac:dyDescent="0.25">
      <c r="A6067" s="90" t="s">
        <v>65</v>
      </c>
      <c r="B6067" s="91"/>
      <c r="C6067" s="91"/>
      <c r="D6067" s="91"/>
      <c r="E6067" s="91"/>
      <c r="F6067" s="91"/>
      <c r="G6067" s="91"/>
      <c r="H6067" s="92"/>
      <c r="I6067" s="34"/>
      <c r="J6067" s="48"/>
      <c r="K6067" s="88">
        <f>K6061+K6062+K6063+K6064+K6065+K6066</f>
        <v>21.389999999999997</v>
      </c>
      <c r="L6067" s="89"/>
      <c r="M6067" s="21">
        <f>M6061+M6062+M6063+M6064+M6065+M6066</f>
        <v>96075.323999999993</v>
      </c>
    </row>
    <row r="6068" spans="1:13" x14ac:dyDescent="0.25">
      <c r="M6068" s="5"/>
    </row>
    <row r="6069" spans="1:13" x14ac:dyDescent="0.25">
      <c r="A6069" s="119" t="s">
        <v>0</v>
      </c>
      <c r="B6069" s="119"/>
      <c r="C6069" s="119"/>
      <c r="D6069" s="119"/>
      <c r="E6069" s="119"/>
      <c r="F6069" s="119"/>
      <c r="G6069" s="119"/>
      <c r="H6069" s="119"/>
      <c r="I6069" s="119"/>
      <c r="J6069" s="119"/>
      <c r="K6069" s="119"/>
      <c r="L6069" s="119"/>
      <c r="M6069" s="5"/>
    </row>
    <row r="6070" spans="1:13" x14ac:dyDescent="0.25">
      <c r="A6070" s="120" t="s">
        <v>1</v>
      </c>
      <c r="B6070" s="120"/>
      <c r="C6070" s="120"/>
      <c r="D6070" s="120"/>
      <c r="E6070" s="120"/>
      <c r="F6070" s="120"/>
      <c r="G6070" s="120"/>
      <c r="H6070" s="120"/>
      <c r="I6070" s="120"/>
      <c r="J6070" s="120"/>
      <c r="K6070" s="120"/>
      <c r="L6070" s="120"/>
      <c r="M6070" s="120"/>
    </row>
    <row r="6071" spans="1:13" x14ac:dyDescent="0.25">
      <c r="A6071" s="121" t="s">
        <v>221</v>
      </c>
      <c r="B6071" s="121"/>
      <c r="C6071" s="121"/>
      <c r="D6071" s="121"/>
      <c r="E6071" s="121"/>
      <c r="F6071" s="121"/>
      <c r="G6071" s="121"/>
      <c r="H6071" s="121"/>
      <c r="I6071" s="121"/>
      <c r="J6071" s="121"/>
      <c r="K6071" s="121"/>
      <c r="L6071" s="121"/>
      <c r="M6071" s="121"/>
    </row>
    <row r="6072" spans="1:13" x14ac:dyDescent="0.25">
      <c r="A6072" s="6"/>
      <c r="B6072" s="7"/>
      <c r="C6072" s="7" t="s">
        <v>3</v>
      </c>
      <c r="D6072" s="7"/>
      <c r="E6072" s="7"/>
      <c r="F6072" s="7"/>
      <c r="G6072" s="7"/>
      <c r="H6072" s="8"/>
      <c r="I6072" s="7" t="s">
        <v>4</v>
      </c>
      <c r="J6072" s="8"/>
      <c r="K6072" s="9" t="s">
        <v>5</v>
      </c>
      <c r="L6072" s="10"/>
      <c r="M6072" s="11"/>
    </row>
    <row r="6073" spans="1:13" x14ac:dyDescent="0.25">
      <c r="A6073" s="12"/>
      <c r="B6073" s="2"/>
      <c r="C6073" s="2"/>
      <c r="D6073" s="2"/>
      <c r="E6073" s="2"/>
      <c r="F6073" s="2"/>
      <c r="G6073" s="2"/>
      <c r="H6073" s="13"/>
      <c r="I6073" s="2"/>
      <c r="J6073" s="13"/>
      <c r="K6073" s="14" t="s">
        <v>7</v>
      </c>
      <c r="L6073" s="15"/>
      <c r="M6073" s="16" t="s">
        <v>8</v>
      </c>
    </row>
    <row r="6074" spans="1:13" x14ac:dyDescent="0.25">
      <c r="A6074" s="17"/>
      <c r="B6074" s="18"/>
      <c r="C6074" s="18"/>
      <c r="D6074" s="18"/>
      <c r="E6074" s="18"/>
      <c r="F6074" s="18"/>
      <c r="G6074" s="18"/>
      <c r="H6074" s="19"/>
      <c r="I6074" s="122" t="s">
        <v>9</v>
      </c>
      <c r="J6074" s="123"/>
      <c r="K6074" s="18" t="s">
        <v>10</v>
      </c>
      <c r="L6074" s="19"/>
      <c r="M6074" s="20" t="s">
        <v>11</v>
      </c>
    </row>
    <row r="6075" spans="1:13" x14ac:dyDescent="0.25">
      <c r="A6075" s="90"/>
      <c r="B6075" s="91"/>
      <c r="C6075" s="91"/>
      <c r="D6075" s="91"/>
      <c r="E6075" s="91"/>
      <c r="F6075" s="91"/>
      <c r="G6075" s="91"/>
      <c r="H6075" s="92"/>
      <c r="I6075" s="124">
        <v>640.70000000000005</v>
      </c>
      <c r="J6075" s="125"/>
      <c r="K6075" s="126">
        <f>K6081+K6085</f>
        <v>8.98</v>
      </c>
      <c r="L6075" s="127"/>
      <c r="M6075" s="21">
        <f>M6081+M6085</f>
        <v>69041.831999999995</v>
      </c>
    </row>
    <row r="6076" spans="1:13" x14ac:dyDescent="0.25">
      <c r="A6076" s="22" t="s">
        <v>13</v>
      </c>
      <c r="F6076" s="2"/>
      <c r="H6076" s="13"/>
      <c r="J6076" s="13"/>
      <c r="L6076" s="13"/>
      <c r="M6076" s="23"/>
    </row>
    <row r="6077" spans="1:13" x14ac:dyDescent="0.25">
      <c r="A6077" s="22" t="s">
        <v>14</v>
      </c>
      <c r="F6077" s="2"/>
      <c r="H6077" s="13"/>
      <c r="J6077" s="13"/>
      <c r="L6077" s="13"/>
      <c r="M6077" s="23"/>
    </row>
    <row r="6078" spans="1:13" x14ac:dyDescent="0.25">
      <c r="A6078" s="24" t="s">
        <v>15</v>
      </c>
      <c r="B6078" s="25"/>
      <c r="C6078" s="25"/>
      <c r="D6078" s="25"/>
      <c r="E6078" s="25"/>
      <c r="F6078" s="26"/>
      <c r="G6078" s="25"/>
      <c r="H6078" s="27"/>
      <c r="J6078" s="13"/>
      <c r="L6078" s="13"/>
      <c r="M6078" s="23"/>
    </row>
    <row r="6079" spans="1:13" x14ac:dyDescent="0.25">
      <c r="A6079" s="24" t="s">
        <v>16</v>
      </c>
      <c r="B6079" s="25"/>
      <c r="C6079" s="25"/>
      <c r="D6079" s="25"/>
      <c r="E6079" s="25"/>
      <c r="F6079" s="26"/>
      <c r="G6079" s="25"/>
      <c r="H6079" s="27"/>
      <c r="J6079" s="13"/>
      <c r="L6079" s="13"/>
      <c r="M6079" s="23"/>
    </row>
    <row r="6080" spans="1:13" x14ac:dyDescent="0.25">
      <c r="A6080" s="24" t="s">
        <v>68</v>
      </c>
      <c r="B6080" s="25"/>
      <c r="C6080" s="25"/>
      <c r="D6080" s="25"/>
      <c r="E6080" s="25"/>
      <c r="F6080" s="26"/>
      <c r="G6080" s="25"/>
      <c r="H6080" s="27"/>
      <c r="J6080" s="13"/>
      <c r="L6080" s="13"/>
      <c r="M6080" s="23"/>
    </row>
    <row r="6081" spans="1:13" x14ac:dyDescent="0.25">
      <c r="A6081" s="24"/>
      <c r="B6081" s="25"/>
      <c r="C6081" s="25"/>
      <c r="D6081" s="25"/>
      <c r="E6081" s="25"/>
      <c r="F6081" s="26"/>
      <c r="G6081" s="25"/>
      <c r="H6081" s="27"/>
      <c r="J6081" s="13"/>
      <c r="K6081" s="112">
        <v>4.93</v>
      </c>
      <c r="L6081" s="113"/>
      <c r="M6081" s="23">
        <f>K6081*I6075*12</f>
        <v>37903.811999999998</v>
      </c>
    </row>
    <row r="6082" spans="1:13" x14ac:dyDescent="0.25">
      <c r="A6082" s="22" t="s">
        <v>22</v>
      </c>
      <c r="B6082" s="25"/>
      <c r="C6082" s="25"/>
      <c r="D6082" s="25"/>
      <c r="E6082" s="25"/>
      <c r="F6082" s="26"/>
      <c r="G6082" s="25"/>
      <c r="H6082" s="27"/>
      <c r="J6082" s="13"/>
      <c r="L6082" s="13"/>
      <c r="M6082" s="23"/>
    </row>
    <row r="6083" spans="1:13" x14ac:dyDescent="0.25">
      <c r="A6083" s="24" t="s">
        <v>23</v>
      </c>
      <c r="B6083" s="25"/>
      <c r="C6083" s="25"/>
      <c r="D6083" s="25"/>
      <c r="E6083" s="25"/>
      <c r="F6083" s="26"/>
      <c r="G6083" s="25"/>
      <c r="H6083" s="27"/>
      <c r="J6083" s="13"/>
      <c r="L6083" s="13"/>
      <c r="M6083" s="23"/>
    </row>
    <row r="6084" spans="1:13" x14ac:dyDescent="0.25">
      <c r="A6084" s="24" t="s">
        <v>69</v>
      </c>
      <c r="B6084" s="25"/>
      <c r="C6084" s="25"/>
      <c r="D6084" s="25"/>
      <c r="E6084" s="25"/>
      <c r="F6084" s="26"/>
      <c r="G6084" s="25"/>
      <c r="H6084" s="27"/>
      <c r="J6084" s="13"/>
      <c r="L6084" s="13"/>
      <c r="M6084" s="23"/>
    </row>
    <row r="6085" spans="1:13" x14ac:dyDescent="0.25">
      <c r="A6085" s="24"/>
      <c r="B6085" s="25"/>
      <c r="C6085" s="25"/>
      <c r="D6085" s="25"/>
      <c r="E6085" s="25"/>
      <c r="F6085" s="26"/>
      <c r="G6085" s="25"/>
      <c r="H6085" s="27"/>
      <c r="I6085" s="17"/>
      <c r="J6085" s="19"/>
      <c r="K6085" s="138">
        <v>4.05</v>
      </c>
      <c r="L6085" s="139"/>
      <c r="M6085" s="21">
        <f>K6085*I6075*12</f>
        <v>31138.02</v>
      </c>
    </row>
    <row r="6086" spans="1:13" x14ac:dyDescent="0.25">
      <c r="A6086" s="128" t="s">
        <v>28</v>
      </c>
      <c r="B6086" s="129"/>
      <c r="C6086" s="129"/>
      <c r="D6086" s="129"/>
      <c r="E6086" s="129"/>
      <c r="F6086" s="129"/>
      <c r="G6086" s="129"/>
      <c r="H6086" s="130"/>
      <c r="I6086" s="2" t="s">
        <v>29</v>
      </c>
      <c r="J6086" s="13"/>
      <c r="K6086" s="2"/>
      <c r="L6086" s="13"/>
      <c r="M6086" s="23"/>
    </row>
    <row r="6087" spans="1:13" x14ac:dyDescent="0.25">
      <c r="A6087" s="12"/>
      <c r="B6087" s="2"/>
      <c r="C6087" s="2"/>
      <c r="D6087" s="2"/>
      <c r="E6087" s="2"/>
      <c r="F6087" s="2"/>
      <c r="G6087" s="2"/>
      <c r="H6087" s="13"/>
      <c r="I6087" s="2" t="s">
        <v>30</v>
      </c>
      <c r="J6087" s="13"/>
      <c r="K6087" s="2"/>
      <c r="L6087" s="13"/>
      <c r="M6087" s="23"/>
    </row>
    <row r="6088" spans="1:13" x14ac:dyDescent="0.25">
      <c r="A6088" s="12"/>
      <c r="B6088" s="2"/>
      <c r="C6088" s="2"/>
      <c r="D6088" s="2"/>
      <c r="E6088" s="2"/>
      <c r="F6088" s="2"/>
      <c r="G6088" s="2"/>
      <c r="H6088" s="13"/>
      <c r="I6088" s="2" t="s">
        <v>31</v>
      </c>
      <c r="J6088" s="13"/>
      <c r="K6088" s="108">
        <v>1.1200000000000001</v>
      </c>
      <c r="L6088" s="109"/>
      <c r="M6088" s="23">
        <f>K6088*12*I6075</f>
        <v>8611.0080000000016</v>
      </c>
    </row>
    <row r="6089" spans="1:13" x14ac:dyDescent="0.25">
      <c r="A6089" s="12"/>
      <c r="B6089" s="2"/>
      <c r="C6089" s="2"/>
      <c r="D6089" s="2"/>
      <c r="E6089" s="2"/>
      <c r="F6089" s="2"/>
      <c r="G6089" s="2"/>
      <c r="H6089" s="13"/>
      <c r="I6089" s="2" t="s">
        <v>32</v>
      </c>
      <c r="J6089" s="13"/>
      <c r="K6089" s="2"/>
      <c r="L6089" s="13"/>
      <c r="M6089" s="23"/>
    </row>
    <row r="6090" spans="1:13" x14ac:dyDescent="0.25">
      <c r="A6090" s="17"/>
      <c r="B6090" s="18"/>
      <c r="C6090" s="18"/>
      <c r="D6090" s="18"/>
      <c r="E6090" s="18"/>
      <c r="F6090" s="18"/>
      <c r="G6090" s="18"/>
      <c r="H6090" s="19"/>
      <c r="I6090" s="18" t="s">
        <v>33</v>
      </c>
      <c r="J6090" s="19"/>
      <c r="K6090" s="18"/>
      <c r="L6090" s="19"/>
      <c r="M6090" s="21"/>
    </row>
    <row r="6091" spans="1:13" x14ac:dyDescent="0.25">
      <c r="A6091" s="131" t="s">
        <v>74</v>
      </c>
      <c r="B6091" s="132"/>
      <c r="C6091" s="132"/>
      <c r="D6091" s="132"/>
      <c r="E6091" s="132"/>
      <c r="F6091" s="132"/>
      <c r="G6091" s="132"/>
      <c r="H6091" s="133"/>
      <c r="I6091" s="52"/>
      <c r="J6091" s="13"/>
      <c r="K6091" s="134">
        <f>K6092+K6098</f>
        <v>1.8900000000000001</v>
      </c>
      <c r="L6091" s="135"/>
      <c r="M6091" s="53">
        <f>M6092+M6098</f>
        <v>14531.076000000003</v>
      </c>
    </row>
    <row r="6092" spans="1:13" x14ac:dyDescent="0.25">
      <c r="A6092" s="114" t="s">
        <v>75</v>
      </c>
      <c r="B6092" s="115"/>
      <c r="C6092" s="115"/>
      <c r="D6092" s="115"/>
      <c r="E6092" s="115"/>
      <c r="F6092" s="115"/>
      <c r="G6092" s="115"/>
      <c r="H6092" s="116"/>
      <c r="J6092" s="13"/>
      <c r="K6092" s="108">
        <f>K6093+K6094+K6095+K6097</f>
        <v>1.1100000000000001</v>
      </c>
      <c r="L6092" s="109"/>
      <c r="M6092" s="46">
        <f>M6093+M6094+M6095+M6097</f>
        <v>8534.1240000000016</v>
      </c>
    </row>
    <row r="6093" spans="1:13" x14ac:dyDescent="0.25">
      <c r="A6093" s="12" t="s">
        <v>76</v>
      </c>
      <c r="H6093" s="13"/>
      <c r="I6093" t="s">
        <v>77</v>
      </c>
      <c r="J6093" s="13"/>
      <c r="K6093" s="112">
        <v>0.81</v>
      </c>
      <c r="L6093" s="113"/>
      <c r="M6093" s="23">
        <f>K6093*12*I6075</f>
        <v>6227.6040000000012</v>
      </c>
    </row>
    <row r="6094" spans="1:13" x14ac:dyDescent="0.25">
      <c r="A6094" s="12" t="s">
        <v>78</v>
      </c>
      <c r="H6094" s="13"/>
      <c r="I6094" t="s">
        <v>79</v>
      </c>
      <c r="J6094" s="13"/>
      <c r="K6094" s="112">
        <v>0.18</v>
      </c>
      <c r="L6094" s="113"/>
      <c r="M6094" s="23">
        <f>K6094*12*I6075</f>
        <v>1383.9120000000003</v>
      </c>
    </row>
    <row r="6095" spans="1:13" x14ac:dyDescent="0.25">
      <c r="A6095" s="12" t="s">
        <v>80</v>
      </c>
      <c r="H6095" s="13"/>
      <c r="I6095" t="s">
        <v>81</v>
      </c>
      <c r="J6095" s="13"/>
      <c r="K6095" s="112">
        <v>0.08</v>
      </c>
      <c r="L6095" s="113"/>
      <c r="M6095" s="23">
        <f>K6095*12*I6075</f>
        <v>615.072</v>
      </c>
    </row>
    <row r="6096" spans="1:13" x14ac:dyDescent="0.25">
      <c r="A6096" s="12" t="s">
        <v>82</v>
      </c>
      <c r="H6096" s="13"/>
      <c r="J6096" s="13"/>
      <c r="L6096" s="13"/>
      <c r="M6096" s="23"/>
    </row>
    <row r="6097" spans="1:13" x14ac:dyDescent="0.25">
      <c r="A6097" s="12" t="s">
        <v>83</v>
      </c>
      <c r="H6097" s="13"/>
      <c r="I6097" t="s">
        <v>84</v>
      </c>
      <c r="J6097" s="13"/>
      <c r="K6097" s="112">
        <v>0.04</v>
      </c>
      <c r="L6097" s="113"/>
      <c r="M6097" s="23">
        <f>K6097*12*I6075</f>
        <v>307.536</v>
      </c>
    </row>
    <row r="6098" spans="1:13" x14ac:dyDescent="0.25">
      <c r="A6098" s="114" t="s">
        <v>85</v>
      </c>
      <c r="B6098" s="115"/>
      <c r="C6098" s="115"/>
      <c r="D6098" s="115"/>
      <c r="E6098" s="115"/>
      <c r="F6098" s="115"/>
      <c r="G6098" s="115"/>
      <c r="H6098" s="116"/>
      <c r="J6098" s="13"/>
      <c r="K6098" s="108">
        <f>K6099+K6100+K6101</f>
        <v>0.78</v>
      </c>
      <c r="L6098" s="109"/>
      <c r="M6098" s="46">
        <f>M6099+M6100+M6101</f>
        <v>5996.9520000000011</v>
      </c>
    </row>
    <row r="6099" spans="1:13" x14ac:dyDescent="0.25">
      <c r="A6099" s="12" t="s">
        <v>86</v>
      </c>
      <c r="H6099" s="13"/>
      <c r="I6099" t="s">
        <v>81</v>
      </c>
      <c r="J6099" s="13"/>
      <c r="K6099" s="112">
        <v>0.28000000000000003</v>
      </c>
      <c r="L6099" s="113"/>
      <c r="M6099" s="23">
        <f>K6099*12*I6075</f>
        <v>2152.7520000000004</v>
      </c>
    </row>
    <row r="6100" spans="1:13" x14ac:dyDescent="0.25">
      <c r="A6100" s="12" t="s">
        <v>87</v>
      </c>
      <c r="H6100" s="13"/>
      <c r="I6100" t="s">
        <v>77</v>
      </c>
      <c r="J6100" s="13"/>
      <c r="K6100" s="112">
        <v>0.46</v>
      </c>
      <c r="L6100" s="113"/>
      <c r="M6100" s="23">
        <f>K6100*12*I6075</f>
        <v>3536.6640000000007</v>
      </c>
    </row>
    <row r="6101" spans="1:13" x14ac:dyDescent="0.25">
      <c r="A6101" s="12" t="s">
        <v>88</v>
      </c>
      <c r="H6101" s="13"/>
      <c r="I6101" t="s">
        <v>81</v>
      </c>
      <c r="J6101" s="13"/>
      <c r="K6101" s="112">
        <v>0.04</v>
      </c>
      <c r="L6101" s="113"/>
      <c r="M6101" s="21">
        <f>K6101*12*I6075</f>
        <v>307.536</v>
      </c>
    </row>
    <row r="6102" spans="1:13" ht="15.75" x14ac:dyDescent="0.25">
      <c r="A6102" s="85" t="s">
        <v>36</v>
      </c>
      <c r="B6102" s="86"/>
      <c r="C6102" s="86"/>
      <c r="D6102" s="86"/>
      <c r="E6102" s="86"/>
      <c r="F6102" s="86"/>
      <c r="G6102" s="86"/>
      <c r="H6102" s="87"/>
      <c r="I6102" s="34"/>
      <c r="J6102" s="32"/>
      <c r="K6102" s="88">
        <f>K6103+K6104+K6106+K6108+K6109</f>
        <v>2.13</v>
      </c>
      <c r="L6102" s="89"/>
      <c r="M6102" s="35">
        <f>M6103+M6104+M6106+M6108+M6109</f>
        <v>16376.292000000003</v>
      </c>
    </row>
    <row r="6103" spans="1:13" x14ac:dyDescent="0.25">
      <c r="A6103" s="36" t="s">
        <v>89</v>
      </c>
      <c r="B6103" s="37"/>
      <c r="C6103" s="38"/>
      <c r="D6103" s="38"/>
      <c r="E6103" s="38"/>
      <c r="F6103" s="38"/>
      <c r="G6103" s="38"/>
      <c r="H6103" s="13"/>
      <c r="I6103" s="95" t="s">
        <v>38</v>
      </c>
      <c r="J6103" s="96"/>
      <c r="K6103" s="117">
        <v>0.56999999999999995</v>
      </c>
      <c r="L6103" s="118"/>
      <c r="M6103" s="23">
        <f>K6103*12*I6075</f>
        <v>4382.3879999999999</v>
      </c>
    </row>
    <row r="6104" spans="1:13" x14ac:dyDescent="0.25">
      <c r="A6104" s="36" t="s">
        <v>39</v>
      </c>
      <c r="B6104" s="37"/>
      <c r="C6104" s="38"/>
      <c r="D6104" s="38"/>
      <c r="E6104" s="38"/>
      <c r="F6104" s="38"/>
      <c r="G6104" s="38"/>
      <c r="H6104" s="13"/>
      <c r="I6104" s="95" t="s">
        <v>90</v>
      </c>
      <c r="J6104" s="96"/>
      <c r="K6104" s="97">
        <v>1.35</v>
      </c>
      <c r="L6104" s="98"/>
      <c r="M6104" s="23">
        <f>K6104*12*I6075</f>
        <v>10379.340000000002</v>
      </c>
    </row>
    <row r="6105" spans="1:13" x14ac:dyDescent="0.25">
      <c r="A6105" s="36" t="s">
        <v>41</v>
      </c>
      <c r="B6105" s="37"/>
      <c r="C6105" s="38"/>
      <c r="D6105" s="38"/>
      <c r="E6105" s="38"/>
      <c r="F6105" s="38"/>
      <c r="G6105" s="38"/>
      <c r="H6105" s="13"/>
      <c r="I6105" s="39"/>
      <c r="J6105" s="15"/>
      <c r="K6105" s="40"/>
      <c r="L6105" s="41"/>
      <c r="M6105" s="23"/>
    </row>
    <row r="6106" spans="1:13" x14ac:dyDescent="0.25">
      <c r="A6106" s="36" t="s">
        <v>42</v>
      </c>
      <c r="B6106" s="37"/>
      <c r="C6106" s="38"/>
      <c r="D6106" s="38"/>
      <c r="E6106" s="38"/>
      <c r="F6106" s="38"/>
      <c r="G6106" s="38"/>
      <c r="H6106" s="13"/>
      <c r="I6106" s="95" t="s">
        <v>43</v>
      </c>
      <c r="J6106" s="96"/>
      <c r="K6106" s="97">
        <v>0.09</v>
      </c>
      <c r="L6106" s="98"/>
      <c r="M6106" s="23">
        <f>K6106*12*I6075</f>
        <v>691.95600000000013</v>
      </c>
    </row>
    <row r="6107" spans="1:13" x14ac:dyDescent="0.25">
      <c r="A6107" s="36" t="s">
        <v>44</v>
      </c>
      <c r="B6107" s="37"/>
      <c r="C6107" s="38"/>
      <c r="D6107" s="38"/>
      <c r="E6107" s="38"/>
      <c r="F6107" s="38"/>
      <c r="G6107" s="38"/>
      <c r="H6107" s="13"/>
      <c r="I6107" s="39"/>
      <c r="J6107" s="15"/>
      <c r="K6107" s="40"/>
      <c r="L6107" s="41"/>
      <c r="M6107" s="23"/>
    </row>
    <row r="6108" spans="1:13" x14ac:dyDescent="0.25">
      <c r="A6108" s="36" t="s">
        <v>45</v>
      </c>
      <c r="B6108" s="37"/>
      <c r="C6108" s="38"/>
      <c r="D6108" s="38"/>
      <c r="E6108" s="38"/>
      <c r="F6108" s="38"/>
      <c r="G6108" s="38"/>
      <c r="H6108" s="13"/>
      <c r="I6108" s="95" t="s">
        <v>43</v>
      </c>
      <c r="J6108" s="96"/>
      <c r="K6108" s="97">
        <v>0.06</v>
      </c>
      <c r="L6108" s="98"/>
      <c r="M6108" s="23">
        <f>K6108*12*I6075</f>
        <v>461.30400000000003</v>
      </c>
    </row>
    <row r="6109" spans="1:13" x14ac:dyDescent="0.25">
      <c r="A6109" s="42" t="s">
        <v>112</v>
      </c>
      <c r="B6109" s="37"/>
      <c r="C6109" s="38"/>
      <c r="D6109" s="38"/>
      <c r="E6109" s="38"/>
      <c r="F6109" s="38"/>
      <c r="G6109" s="38"/>
      <c r="H6109" s="13"/>
      <c r="I6109" s="95" t="s">
        <v>46</v>
      </c>
      <c r="J6109" s="96"/>
      <c r="K6109" s="99">
        <v>0.06</v>
      </c>
      <c r="L6109" s="100"/>
      <c r="M6109" s="21">
        <f>K6109*12*I6075</f>
        <v>461.30400000000003</v>
      </c>
    </row>
    <row r="6110" spans="1:13" ht="15.75" x14ac:dyDescent="0.25">
      <c r="A6110" s="85" t="s">
        <v>50</v>
      </c>
      <c r="B6110" s="86"/>
      <c r="C6110" s="86"/>
      <c r="D6110" s="86"/>
      <c r="E6110" s="86"/>
      <c r="F6110" s="86"/>
      <c r="G6110" s="86"/>
      <c r="H6110" s="87"/>
      <c r="I6110" s="34"/>
      <c r="J6110" s="32"/>
      <c r="K6110" s="101">
        <v>4.28</v>
      </c>
      <c r="L6110" s="102"/>
      <c r="M6110" s="35">
        <f>K6110*12*I6075</f>
        <v>32906.351999999999</v>
      </c>
    </row>
    <row r="6111" spans="1:13" x14ac:dyDescent="0.25">
      <c r="A6111" s="90" t="s">
        <v>59</v>
      </c>
      <c r="B6111" s="91"/>
      <c r="C6111" s="91"/>
      <c r="D6111" s="91"/>
      <c r="E6111" s="91"/>
      <c r="F6111" s="91"/>
      <c r="G6111" s="91"/>
      <c r="H6111" s="92"/>
      <c r="J6111" s="47"/>
      <c r="K6111" s="108">
        <f>K6081+K6085+K6088+K6091+K6110+K6102</f>
        <v>18.400000000000002</v>
      </c>
      <c r="L6111" s="109"/>
      <c r="M6111" s="21">
        <f>M6075+M6088+M6091+M6102+M6110</f>
        <v>141466.56</v>
      </c>
    </row>
    <row r="6112" spans="1:13" ht="15.75" x14ac:dyDescent="0.25">
      <c r="A6112" s="85" t="s">
        <v>61</v>
      </c>
      <c r="B6112" s="86"/>
      <c r="C6112" s="86"/>
      <c r="D6112" s="86"/>
      <c r="E6112" s="86"/>
      <c r="F6112" s="86"/>
      <c r="G6112" s="86"/>
      <c r="H6112" s="87"/>
      <c r="I6112" s="34"/>
      <c r="J6112" s="32"/>
      <c r="K6112" s="88">
        <v>3.45</v>
      </c>
      <c r="L6112" s="89"/>
      <c r="M6112" s="21">
        <f>K6112*12*I6075</f>
        <v>26524.980000000007</v>
      </c>
    </row>
    <row r="6113" spans="1:13" ht="15.75" x14ac:dyDescent="0.25">
      <c r="A6113" s="85" t="s">
        <v>62</v>
      </c>
      <c r="B6113" s="86"/>
      <c r="C6113" s="86"/>
      <c r="D6113" s="86"/>
      <c r="E6113" s="86"/>
      <c r="F6113" s="86"/>
      <c r="G6113" s="86"/>
      <c r="H6113" s="87"/>
      <c r="I6113" s="34"/>
      <c r="J6113" s="32"/>
      <c r="K6113" s="88">
        <v>0.81</v>
      </c>
      <c r="L6113" s="89"/>
      <c r="M6113" s="21">
        <f>K6113*12*I6075</f>
        <v>6227.6040000000012</v>
      </c>
    </row>
    <row r="6114" spans="1:13" ht="15.75" x14ac:dyDescent="0.25">
      <c r="A6114" s="49" t="s">
        <v>107</v>
      </c>
      <c r="B6114" s="50"/>
      <c r="C6114" s="50"/>
      <c r="D6114" s="50"/>
      <c r="E6114" s="50"/>
      <c r="F6114" s="50"/>
      <c r="G6114" s="50"/>
      <c r="H6114" s="51"/>
      <c r="I6114" s="34"/>
      <c r="J6114" s="32"/>
      <c r="K6114" s="88">
        <v>0.05</v>
      </c>
      <c r="L6114" s="89"/>
      <c r="M6114" s="21">
        <f>K6114*12*I6075</f>
        <v>384.42000000000007</v>
      </c>
    </row>
    <row r="6115" spans="1:13" ht="15.75" x14ac:dyDescent="0.25">
      <c r="A6115" s="49" t="s">
        <v>63</v>
      </c>
      <c r="B6115" s="50"/>
      <c r="C6115" s="50"/>
      <c r="D6115" s="50"/>
      <c r="E6115" s="50"/>
      <c r="F6115" s="50"/>
      <c r="G6115" s="50"/>
      <c r="H6115" s="51"/>
      <c r="I6115" s="34"/>
      <c r="J6115" s="32"/>
      <c r="K6115" s="88">
        <v>0.06</v>
      </c>
      <c r="L6115" s="89"/>
      <c r="M6115" s="21">
        <f>K6115*12*I6075</f>
        <v>461.30400000000003</v>
      </c>
    </row>
    <row r="6116" spans="1:13" ht="15.75" x14ac:dyDescent="0.25">
      <c r="A6116" s="49" t="s">
        <v>64</v>
      </c>
      <c r="B6116" s="50"/>
      <c r="C6116" s="50"/>
      <c r="D6116" s="50"/>
      <c r="E6116" s="50"/>
      <c r="F6116" s="50"/>
      <c r="G6116" s="50"/>
      <c r="H6116" s="51"/>
      <c r="I6116" s="34"/>
      <c r="J6116" s="32"/>
      <c r="K6116" s="88">
        <v>0.14000000000000001</v>
      </c>
      <c r="L6116" s="89"/>
      <c r="M6116" s="21">
        <f>K6116*12*I6075</f>
        <v>1076.3760000000002</v>
      </c>
    </row>
    <row r="6117" spans="1:13" x14ac:dyDescent="0.25">
      <c r="A6117" s="90" t="s">
        <v>65</v>
      </c>
      <c r="B6117" s="91"/>
      <c r="C6117" s="91"/>
      <c r="D6117" s="91"/>
      <c r="E6117" s="91"/>
      <c r="F6117" s="91"/>
      <c r="G6117" s="91"/>
      <c r="H6117" s="92"/>
      <c r="I6117" s="34"/>
      <c r="J6117" s="48"/>
      <c r="K6117" s="88">
        <f>K6111+K6112+K6113+K6114+K6115+K6116</f>
        <v>22.91</v>
      </c>
      <c r="L6117" s="89"/>
      <c r="M6117" s="21">
        <f>M6111+M6112+M6113+M6114+M6115+M6116</f>
        <v>176141.24400000001</v>
      </c>
    </row>
    <row r="6118" spans="1:13" x14ac:dyDescent="0.25">
      <c r="M6118" s="5"/>
    </row>
    <row r="6119" spans="1:13" x14ac:dyDescent="0.25">
      <c r="M6119" s="5"/>
    </row>
    <row r="6120" spans="1:13" x14ac:dyDescent="0.25">
      <c r="A6120" s="119" t="s">
        <v>0</v>
      </c>
      <c r="B6120" s="119"/>
      <c r="C6120" s="119"/>
      <c r="D6120" s="119"/>
      <c r="E6120" s="119"/>
      <c r="F6120" s="119"/>
      <c r="G6120" s="119"/>
      <c r="H6120" s="119"/>
      <c r="I6120" s="119"/>
      <c r="J6120" s="119"/>
      <c r="K6120" s="119"/>
      <c r="L6120" s="119"/>
      <c r="M6120" s="5"/>
    </row>
    <row r="6121" spans="1:13" x14ac:dyDescent="0.25">
      <c r="A6121" s="120" t="s">
        <v>1</v>
      </c>
      <c r="B6121" s="120"/>
      <c r="C6121" s="120"/>
      <c r="D6121" s="120"/>
      <c r="E6121" s="120"/>
      <c r="F6121" s="120"/>
      <c r="G6121" s="120"/>
      <c r="H6121" s="120"/>
      <c r="I6121" s="120"/>
      <c r="J6121" s="120"/>
      <c r="K6121" s="120"/>
      <c r="L6121" s="120"/>
      <c r="M6121" s="120"/>
    </row>
    <row r="6122" spans="1:13" x14ac:dyDescent="0.25">
      <c r="A6122" s="121" t="s">
        <v>222</v>
      </c>
      <c r="B6122" s="121"/>
      <c r="C6122" s="121"/>
      <c r="D6122" s="121"/>
      <c r="E6122" s="121"/>
      <c r="F6122" s="121"/>
      <c r="G6122" s="121"/>
      <c r="H6122" s="121"/>
      <c r="I6122" s="121"/>
      <c r="J6122" s="121"/>
      <c r="K6122" s="121"/>
      <c r="L6122" s="121"/>
      <c r="M6122" s="121"/>
    </row>
    <row r="6123" spans="1:13" x14ac:dyDescent="0.25">
      <c r="A6123" s="6"/>
      <c r="B6123" s="7"/>
      <c r="C6123" s="7" t="s">
        <v>3</v>
      </c>
      <c r="D6123" s="7"/>
      <c r="E6123" s="7"/>
      <c r="F6123" s="7"/>
      <c r="G6123" s="7"/>
      <c r="H6123" s="8"/>
      <c r="I6123" s="7" t="s">
        <v>4</v>
      </c>
      <c r="J6123" s="8"/>
      <c r="K6123" s="9" t="s">
        <v>5</v>
      </c>
      <c r="L6123" s="10"/>
      <c r="M6123" s="11"/>
    </row>
    <row r="6124" spans="1:13" x14ac:dyDescent="0.25">
      <c r="A6124" s="12"/>
      <c r="B6124" s="2"/>
      <c r="C6124" s="2"/>
      <c r="D6124" s="2"/>
      <c r="E6124" s="2"/>
      <c r="F6124" s="2"/>
      <c r="G6124" s="2"/>
      <c r="H6124" s="13"/>
      <c r="I6124" s="2"/>
      <c r="J6124" s="13"/>
      <c r="K6124" s="14" t="s">
        <v>7</v>
      </c>
      <c r="L6124" s="15"/>
      <c r="M6124" s="16" t="s">
        <v>8</v>
      </c>
    </row>
    <row r="6125" spans="1:13" x14ac:dyDescent="0.25">
      <c r="A6125" s="17"/>
      <c r="B6125" s="18"/>
      <c r="C6125" s="18"/>
      <c r="D6125" s="18"/>
      <c r="E6125" s="18"/>
      <c r="F6125" s="18"/>
      <c r="G6125" s="18"/>
      <c r="H6125" s="19"/>
      <c r="I6125" s="122" t="s">
        <v>9</v>
      </c>
      <c r="J6125" s="123"/>
      <c r="K6125" s="18" t="s">
        <v>10</v>
      </c>
      <c r="L6125" s="19"/>
      <c r="M6125" s="20" t="s">
        <v>11</v>
      </c>
    </row>
    <row r="6126" spans="1:13" x14ac:dyDescent="0.25">
      <c r="A6126" s="90"/>
      <c r="B6126" s="91"/>
      <c r="C6126" s="91"/>
      <c r="D6126" s="91"/>
      <c r="E6126" s="91"/>
      <c r="F6126" s="91"/>
      <c r="G6126" s="91"/>
      <c r="H6126" s="92"/>
      <c r="I6126" s="124">
        <v>1335.4</v>
      </c>
      <c r="J6126" s="125"/>
      <c r="K6126" s="126">
        <f>K6132+K6136</f>
        <v>8.98</v>
      </c>
      <c r="L6126" s="127"/>
      <c r="M6126" s="21">
        <f>M6132+M6136</f>
        <v>143902.704</v>
      </c>
    </row>
    <row r="6127" spans="1:13" x14ac:dyDescent="0.25">
      <c r="A6127" s="22" t="s">
        <v>13</v>
      </c>
      <c r="F6127" s="2"/>
      <c r="H6127" s="13"/>
      <c r="J6127" s="13"/>
      <c r="L6127" s="13"/>
      <c r="M6127" s="23"/>
    </row>
    <row r="6128" spans="1:13" x14ac:dyDescent="0.25">
      <c r="A6128" s="22" t="s">
        <v>14</v>
      </c>
      <c r="F6128" s="2"/>
      <c r="H6128" s="13"/>
      <c r="J6128" s="13"/>
      <c r="L6128" s="13"/>
      <c r="M6128" s="23"/>
    </row>
    <row r="6129" spans="1:13" x14ac:dyDescent="0.25">
      <c r="A6129" s="24" t="s">
        <v>15</v>
      </c>
      <c r="B6129" s="25"/>
      <c r="C6129" s="25"/>
      <c r="D6129" s="25"/>
      <c r="E6129" s="25"/>
      <c r="F6129" s="26"/>
      <c r="G6129" s="25"/>
      <c r="H6129" s="27"/>
      <c r="J6129" s="13"/>
      <c r="L6129" s="13"/>
      <c r="M6129" s="23"/>
    </row>
    <row r="6130" spans="1:13" x14ac:dyDescent="0.25">
      <c r="A6130" s="24" t="s">
        <v>16</v>
      </c>
      <c r="B6130" s="25"/>
      <c r="C6130" s="25"/>
      <c r="D6130" s="25"/>
      <c r="E6130" s="25"/>
      <c r="F6130" s="26"/>
      <c r="G6130" s="25"/>
      <c r="H6130" s="27"/>
      <c r="J6130" s="13"/>
      <c r="L6130" s="13"/>
      <c r="M6130" s="23"/>
    </row>
    <row r="6131" spans="1:13" x14ac:dyDescent="0.25">
      <c r="A6131" s="24" t="s">
        <v>68</v>
      </c>
      <c r="B6131" s="25"/>
      <c r="C6131" s="25"/>
      <c r="D6131" s="25"/>
      <c r="E6131" s="25"/>
      <c r="F6131" s="26"/>
      <c r="G6131" s="25"/>
      <c r="H6131" s="27"/>
      <c r="J6131" s="13"/>
      <c r="L6131" s="13"/>
      <c r="M6131" s="23"/>
    </row>
    <row r="6132" spans="1:13" x14ac:dyDescent="0.25">
      <c r="A6132" s="24"/>
      <c r="B6132" s="25"/>
      <c r="C6132" s="25"/>
      <c r="D6132" s="25"/>
      <c r="E6132" s="25"/>
      <c r="F6132" s="26"/>
      <c r="G6132" s="25"/>
      <c r="H6132" s="27"/>
      <c r="J6132" s="13"/>
      <c r="K6132" s="112">
        <v>4.93</v>
      </c>
      <c r="L6132" s="113"/>
      <c r="M6132" s="23">
        <f>K6132*I6126*12</f>
        <v>79002.263999999996</v>
      </c>
    </row>
    <row r="6133" spans="1:13" x14ac:dyDescent="0.25">
      <c r="A6133" s="22" t="s">
        <v>22</v>
      </c>
      <c r="B6133" s="25"/>
      <c r="C6133" s="25"/>
      <c r="D6133" s="25"/>
      <c r="E6133" s="25"/>
      <c r="F6133" s="26"/>
      <c r="G6133" s="25"/>
      <c r="H6133" s="27"/>
      <c r="J6133" s="13"/>
      <c r="L6133" s="13"/>
      <c r="M6133" s="23"/>
    </row>
    <row r="6134" spans="1:13" x14ac:dyDescent="0.25">
      <c r="A6134" s="24" t="s">
        <v>23</v>
      </c>
      <c r="B6134" s="25"/>
      <c r="C6134" s="25"/>
      <c r="D6134" s="25"/>
      <c r="E6134" s="25"/>
      <c r="F6134" s="26"/>
      <c r="G6134" s="25"/>
      <c r="H6134" s="27"/>
      <c r="J6134" s="13"/>
      <c r="L6134" s="13"/>
      <c r="M6134" s="23"/>
    </row>
    <row r="6135" spans="1:13" x14ac:dyDescent="0.25">
      <c r="A6135" s="24" t="s">
        <v>69</v>
      </c>
      <c r="B6135" s="25"/>
      <c r="C6135" s="25"/>
      <c r="D6135" s="25"/>
      <c r="E6135" s="25"/>
      <c r="F6135" s="26"/>
      <c r="G6135" s="25"/>
      <c r="H6135" s="27"/>
      <c r="J6135" s="13"/>
      <c r="L6135" s="13"/>
      <c r="M6135" s="23"/>
    </row>
    <row r="6136" spans="1:13" x14ac:dyDescent="0.25">
      <c r="A6136" s="24"/>
      <c r="B6136" s="25"/>
      <c r="C6136" s="25"/>
      <c r="D6136" s="25"/>
      <c r="E6136" s="25"/>
      <c r="F6136" s="26"/>
      <c r="G6136" s="25"/>
      <c r="H6136" s="27"/>
      <c r="I6136" s="17"/>
      <c r="J6136" s="19"/>
      <c r="K6136" s="138">
        <v>4.05</v>
      </c>
      <c r="L6136" s="139"/>
      <c r="M6136" s="21">
        <f>K6136*I6126*12</f>
        <v>64900.44</v>
      </c>
    </row>
    <row r="6137" spans="1:13" x14ac:dyDescent="0.25">
      <c r="A6137" s="128" t="s">
        <v>28</v>
      </c>
      <c r="B6137" s="129"/>
      <c r="C6137" s="129"/>
      <c r="D6137" s="129"/>
      <c r="E6137" s="129"/>
      <c r="F6137" s="129"/>
      <c r="G6137" s="129"/>
      <c r="H6137" s="130"/>
      <c r="I6137" s="2" t="s">
        <v>29</v>
      </c>
      <c r="J6137" s="13"/>
      <c r="K6137" s="2"/>
      <c r="L6137" s="13"/>
      <c r="M6137" s="23"/>
    </row>
    <row r="6138" spans="1:13" x14ac:dyDescent="0.25">
      <c r="A6138" s="12"/>
      <c r="B6138" s="2"/>
      <c r="C6138" s="2"/>
      <c r="D6138" s="2"/>
      <c r="E6138" s="2"/>
      <c r="F6138" s="2"/>
      <c r="G6138" s="2"/>
      <c r="H6138" s="13"/>
      <c r="I6138" s="2" t="s">
        <v>30</v>
      </c>
      <c r="J6138" s="13"/>
      <c r="K6138" s="2"/>
      <c r="L6138" s="13"/>
      <c r="M6138" s="23"/>
    </row>
    <row r="6139" spans="1:13" x14ac:dyDescent="0.25">
      <c r="A6139" s="12"/>
      <c r="B6139" s="2"/>
      <c r="C6139" s="2"/>
      <c r="D6139" s="2"/>
      <c r="E6139" s="2"/>
      <c r="F6139" s="2"/>
      <c r="G6139" s="2"/>
      <c r="H6139" s="13"/>
      <c r="I6139" s="2" t="s">
        <v>31</v>
      </c>
      <c r="J6139" s="13"/>
      <c r="K6139" s="108">
        <v>1.1200000000000001</v>
      </c>
      <c r="L6139" s="109"/>
      <c r="M6139" s="23">
        <f>K6139*12*I6126</f>
        <v>17947.776000000002</v>
      </c>
    </row>
    <row r="6140" spans="1:13" x14ac:dyDescent="0.25">
      <c r="A6140" s="12"/>
      <c r="B6140" s="2"/>
      <c r="C6140" s="2"/>
      <c r="D6140" s="2"/>
      <c r="E6140" s="2"/>
      <c r="F6140" s="2"/>
      <c r="G6140" s="2"/>
      <c r="H6140" s="13"/>
      <c r="I6140" s="2" t="s">
        <v>32</v>
      </c>
      <c r="J6140" s="13"/>
      <c r="K6140" s="2"/>
      <c r="L6140" s="13"/>
      <c r="M6140" s="23"/>
    </row>
    <row r="6141" spans="1:13" x14ac:dyDescent="0.25">
      <c r="A6141" s="17"/>
      <c r="B6141" s="18"/>
      <c r="C6141" s="18"/>
      <c r="D6141" s="18"/>
      <c r="E6141" s="18"/>
      <c r="F6141" s="18"/>
      <c r="G6141" s="18"/>
      <c r="H6141" s="19"/>
      <c r="I6141" s="18" t="s">
        <v>33</v>
      </c>
      <c r="J6141" s="19"/>
      <c r="K6141" s="18"/>
      <c r="L6141" s="19"/>
      <c r="M6141" s="21"/>
    </row>
    <row r="6142" spans="1:13" x14ac:dyDescent="0.25">
      <c r="A6142" s="90" t="s">
        <v>34</v>
      </c>
      <c r="B6142" s="91"/>
      <c r="C6142" s="91"/>
      <c r="D6142" s="91"/>
      <c r="E6142" s="91"/>
      <c r="F6142" s="91"/>
      <c r="G6142" s="91"/>
      <c r="H6142" s="92"/>
      <c r="I6142" s="31" t="s">
        <v>46</v>
      </c>
      <c r="J6142" s="32"/>
      <c r="K6142" s="88">
        <v>1.69</v>
      </c>
      <c r="L6142" s="89"/>
      <c r="M6142" s="33">
        <f>K6142*12*I6126</f>
        <v>27081.912000000004</v>
      </c>
    </row>
    <row r="6143" spans="1:13" x14ac:dyDescent="0.25">
      <c r="A6143" s="131" t="s">
        <v>74</v>
      </c>
      <c r="B6143" s="132"/>
      <c r="C6143" s="132"/>
      <c r="D6143" s="132"/>
      <c r="E6143" s="132"/>
      <c r="F6143" s="132"/>
      <c r="G6143" s="132"/>
      <c r="H6143" s="133"/>
      <c r="I6143" s="52"/>
      <c r="J6143" s="13"/>
      <c r="K6143" s="134">
        <f>K6144+K6150</f>
        <v>1.8900000000000001</v>
      </c>
      <c r="L6143" s="135"/>
      <c r="M6143" s="53">
        <f>M6144+M6150</f>
        <v>30286.872000000003</v>
      </c>
    </row>
    <row r="6144" spans="1:13" x14ac:dyDescent="0.25">
      <c r="A6144" s="114" t="s">
        <v>75</v>
      </c>
      <c r="B6144" s="115"/>
      <c r="C6144" s="115"/>
      <c r="D6144" s="115"/>
      <c r="E6144" s="115"/>
      <c r="F6144" s="115"/>
      <c r="G6144" s="115"/>
      <c r="H6144" s="116"/>
      <c r="J6144" s="13"/>
      <c r="K6144" s="108">
        <f>K6145+K6146+K6147+K6149</f>
        <v>1.1100000000000001</v>
      </c>
      <c r="L6144" s="109"/>
      <c r="M6144" s="46">
        <f>M6145+M6146+M6147+M6149</f>
        <v>17787.527999999998</v>
      </c>
    </row>
    <row r="6145" spans="1:13" x14ac:dyDescent="0.25">
      <c r="A6145" s="12" t="s">
        <v>76</v>
      </c>
      <c r="H6145" s="13"/>
      <c r="I6145" t="s">
        <v>77</v>
      </c>
      <c r="J6145" s="13"/>
      <c r="K6145" s="112">
        <v>0.81</v>
      </c>
      <c r="L6145" s="113"/>
      <c r="M6145" s="23">
        <f>K6145*12*I6126</f>
        <v>12980.088000000002</v>
      </c>
    </row>
    <row r="6146" spans="1:13" x14ac:dyDescent="0.25">
      <c r="A6146" s="12" t="s">
        <v>78</v>
      </c>
      <c r="H6146" s="13"/>
      <c r="I6146" t="s">
        <v>79</v>
      </c>
      <c r="J6146" s="13"/>
      <c r="K6146" s="112">
        <v>0.18</v>
      </c>
      <c r="L6146" s="113"/>
      <c r="M6146" s="23">
        <f>K6146*12*I6126</f>
        <v>2884.4640000000004</v>
      </c>
    </row>
    <row r="6147" spans="1:13" x14ac:dyDescent="0.25">
      <c r="A6147" s="12" t="s">
        <v>80</v>
      </c>
      <c r="H6147" s="13"/>
      <c r="I6147" t="s">
        <v>81</v>
      </c>
      <c r="J6147" s="13"/>
      <c r="K6147" s="112">
        <v>0.08</v>
      </c>
      <c r="L6147" s="113"/>
      <c r="M6147" s="23">
        <f>K6147*12*I6126</f>
        <v>1281.9840000000002</v>
      </c>
    </row>
    <row r="6148" spans="1:13" x14ac:dyDescent="0.25">
      <c r="A6148" s="12" t="s">
        <v>82</v>
      </c>
      <c r="H6148" s="13"/>
      <c r="J6148" s="13"/>
      <c r="L6148" s="13"/>
      <c r="M6148" s="23"/>
    </row>
    <row r="6149" spans="1:13" x14ac:dyDescent="0.25">
      <c r="A6149" s="12" t="s">
        <v>83</v>
      </c>
      <c r="H6149" s="13"/>
      <c r="I6149" t="s">
        <v>84</v>
      </c>
      <c r="J6149" s="13"/>
      <c r="K6149" s="112">
        <v>0.04</v>
      </c>
      <c r="L6149" s="113"/>
      <c r="M6149" s="23">
        <f>K6149*12*I6126</f>
        <v>640.99200000000008</v>
      </c>
    </row>
    <row r="6150" spans="1:13" x14ac:dyDescent="0.25">
      <c r="A6150" s="114" t="s">
        <v>85</v>
      </c>
      <c r="B6150" s="115"/>
      <c r="C6150" s="115"/>
      <c r="D6150" s="115"/>
      <c r="E6150" s="115"/>
      <c r="F6150" s="115"/>
      <c r="G6150" s="115"/>
      <c r="H6150" s="116"/>
      <c r="J6150" s="13"/>
      <c r="K6150" s="108">
        <f>K6151+K6152+K6153</f>
        <v>0.78</v>
      </c>
      <c r="L6150" s="109"/>
      <c r="M6150" s="46">
        <f>M6151+M6152+M6153</f>
        <v>12499.344000000003</v>
      </c>
    </row>
    <row r="6151" spans="1:13" x14ac:dyDescent="0.25">
      <c r="A6151" s="12" t="s">
        <v>86</v>
      </c>
      <c r="H6151" s="13"/>
      <c r="I6151" t="s">
        <v>81</v>
      </c>
      <c r="J6151" s="13"/>
      <c r="K6151" s="112">
        <v>0.28000000000000003</v>
      </c>
      <c r="L6151" s="113"/>
      <c r="M6151" s="23">
        <f>K6151*12*I6126</f>
        <v>4486.9440000000004</v>
      </c>
    </row>
    <row r="6152" spans="1:13" x14ac:dyDescent="0.25">
      <c r="A6152" s="12" t="s">
        <v>87</v>
      </c>
      <c r="H6152" s="13"/>
      <c r="I6152" t="s">
        <v>77</v>
      </c>
      <c r="J6152" s="13"/>
      <c r="K6152" s="112">
        <v>0.46</v>
      </c>
      <c r="L6152" s="113"/>
      <c r="M6152" s="23">
        <f>K6152*12*I6126</f>
        <v>7371.4080000000013</v>
      </c>
    </row>
    <row r="6153" spans="1:13" x14ac:dyDescent="0.25">
      <c r="A6153" s="12" t="s">
        <v>88</v>
      </c>
      <c r="H6153" s="13"/>
      <c r="I6153" t="s">
        <v>81</v>
      </c>
      <c r="J6153" s="13"/>
      <c r="K6153" s="112">
        <v>0.04</v>
      </c>
      <c r="L6153" s="113"/>
      <c r="M6153" s="21">
        <f>K6153*12*I6126</f>
        <v>640.99200000000008</v>
      </c>
    </row>
    <row r="6154" spans="1:13" ht="15.75" x14ac:dyDescent="0.25">
      <c r="A6154" s="85" t="s">
        <v>36</v>
      </c>
      <c r="B6154" s="86"/>
      <c r="C6154" s="86"/>
      <c r="D6154" s="86"/>
      <c r="E6154" s="86"/>
      <c r="F6154" s="86"/>
      <c r="G6154" s="86"/>
      <c r="H6154" s="87"/>
      <c r="I6154" s="34"/>
      <c r="J6154" s="32"/>
      <c r="K6154" s="88">
        <f>K6155+K6156+K6158+K6160+K6161</f>
        <v>2.13</v>
      </c>
      <c r="L6154" s="89"/>
      <c r="M6154" s="35">
        <f>M6155+M6156+M6158+M6160+M6161</f>
        <v>34132.824000000008</v>
      </c>
    </row>
    <row r="6155" spans="1:13" x14ac:dyDescent="0.25">
      <c r="A6155" s="36" t="s">
        <v>89</v>
      </c>
      <c r="B6155" s="37"/>
      <c r="C6155" s="38"/>
      <c r="D6155" s="38"/>
      <c r="E6155" s="38"/>
      <c r="F6155" s="38"/>
      <c r="G6155" s="38"/>
      <c r="H6155" s="13"/>
      <c r="I6155" s="95" t="s">
        <v>38</v>
      </c>
      <c r="J6155" s="96"/>
      <c r="K6155" s="117">
        <v>0.56999999999999995</v>
      </c>
      <c r="L6155" s="118"/>
      <c r="M6155" s="23">
        <f>K6155*12*I6126</f>
        <v>9134.1360000000004</v>
      </c>
    </row>
    <row r="6156" spans="1:13" x14ac:dyDescent="0.25">
      <c r="A6156" s="36" t="s">
        <v>39</v>
      </c>
      <c r="B6156" s="37"/>
      <c r="C6156" s="38"/>
      <c r="D6156" s="38"/>
      <c r="E6156" s="38"/>
      <c r="F6156" s="38"/>
      <c r="G6156" s="38"/>
      <c r="H6156" s="13"/>
      <c r="I6156" s="95" t="s">
        <v>90</v>
      </c>
      <c r="J6156" s="96"/>
      <c r="K6156" s="97">
        <v>1.35</v>
      </c>
      <c r="L6156" s="98"/>
      <c r="M6156" s="23">
        <f>K6156*12*I6126</f>
        <v>21633.480000000007</v>
      </c>
    </row>
    <row r="6157" spans="1:13" x14ac:dyDescent="0.25">
      <c r="A6157" s="36" t="s">
        <v>41</v>
      </c>
      <c r="B6157" s="37"/>
      <c r="C6157" s="38"/>
      <c r="D6157" s="38"/>
      <c r="E6157" s="38"/>
      <c r="F6157" s="38"/>
      <c r="G6157" s="38"/>
      <c r="H6157" s="13"/>
      <c r="I6157" s="39"/>
      <c r="J6157" s="15"/>
      <c r="K6157" s="40"/>
      <c r="L6157" s="41"/>
      <c r="M6157" s="23"/>
    </row>
    <row r="6158" spans="1:13" x14ac:dyDescent="0.25">
      <c r="A6158" s="36" t="s">
        <v>42</v>
      </c>
      <c r="B6158" s="37"/>
      <c r="C6158" s="38"/>
      <c r="D6158" s="38"/>
      <c r="E6158" s="38"/>
      <c r="F6158" s="38"/>
      <c r="G6158" s="38"/>
      <c r="H6158" s="13"/>
      <c r="I6158" s="95" t="s">
        <v>43</v>
      </c>
      <c r="J6158" s="96"/>
      <c r="K6158" s="97">
        <v>0.09</v>
      </c>
      <c r="L6158" s="98"/>
      <c r="M6158" s="23">
        <f>K6158*12*I6126</f>
        <v>1442.2320000000002</v>
      </c>
    </row>
    <row r="6159" spans="1:13" x14ac:dyDescent="0.25">
      <c r="A6159" s="36" t="s">
        <v>44</v>
      </c>
      <c r="B6159" s="37"/>
      <c r="C6159" s="38"/>
      <c r="D6159" s="38"/>
      <c r="E6159" s="38"/>
      <c r="F6159" s="38"/>
      <c r="G6159" s="38"/>
      <c r="H6159" s="13"/>
      <c r="I6159" s="39"/>
      <c r="J6159" s="15"/>
      <c r="K6159" s="40"/>
      <c r="L6159" s="41"/>
      <c r="M6159" s="23"/>
    </row>
    <row r="6160" spans="1:13" x14ac:dyDescent="0.25">
      <c r="A6160" s="36" t="s">
        <v>45</v>
      </c>
      <c r="B6160" s="37"/>
      <c r="C6160" s="38"/>
      <c r="D6160" s="38"/>
      <c r="E6160" s="38"/>
      <c r="F6160" s="38"/>
      <c r="G6160" s="38"/>
      <c r="H6160" s="13"/>
      <c r="I6160" s="95" t="s">
        <v>43</v>
      </c>
      <c r="J6160" s="96"/>
      <c r="K6160" s="97">
        <v>0.06</v>
      </c>
      <c r="L6160" s="98"/>
      <c r="M6160" s="23">
        <f>K6160*12*I6126</f>
        <v>961.48800000000006</v>
      </c>
    </row>
    <row r="6161" spans="1:13" x14ac:dyDescent="0.25">
      <c r="A6161" s="42" t="s">
        <v>112</v>
      </c>
      <c r="B6161" s="37"/>
      <c r="C6161" s="38"/>
      <c r="D6161" s="38"/>
      <c r="E6161" s="38"/>
      <c r="F6161" s="38"/>
      <c r="G6161" s="38"/>
      <c r="H6161" s="13"/>
      <c r="I6161" s="95" t="s">
        <v>46</v>
      </c>
      <c r="J6161" s="96"/>
      <c r="K6161" s="99">
        <v>0.06</v>
      </c>
      <c r="L6161" s="100"/>
      <c r="M6161" s="21">
        <f>K6161*12*I6126</f>
        <v>961.48800000000006</v>
      </c>
    </row>
    <row r="6162" spans="1:13" ht="15.75" x14ac:dyDescent="0.25">
      <c r="A6162" s="85" t="s">
        <v>50</v>
      </c>
      <c r="B6162" s="86"/>
      <c r="C6162" s="86"/>
      <c r="D6162" s="86"/>
      <c r="E6162" s="86"/>
      <c r="F6162" s="86"/>
      <c r="G6162" s="86"/>
      <c r="H6162" s="87"/>
      <c r="I6162" s="34"/>
      <c r="J6162" s="32"/>
      <c r="K6162" s="101">
        <v>4.32</v>
      </c>
      <c r="L6162" s="102"/>
      <c r="M6162" s="35">
        <f>K6162*12*I6126</f>
        <v>69227.136000000013</v>
      </c>
    </row>
    <row r="6163" spans="1:13" x14ac:dyDescent="0.25">
      <c r="A6163" s="90" t="s">
        <v>59</v>
      </c>
      <c r="B6163" s="91"/>
      <c r="C6163" s="91"/>
      <c r="D6163" s="91"/>
      <c r="E6163" s="91"/>
      <c r="F6163" s="91"/>
      <c r="G6163" s="91"/>
      <c r="H6163" s="92"/>
      <c r="J6163" s="47"/>
      <c r="K6163" s="108">
        <f>K6132+K6136+K6139+K6142+K6143+K6162+K6154</f>
        <v>20.13</v>
      </c>
      <c r="L6163" s="109"/>
      <c r="M6163" s="21">
        <f>M6126+M6139+M6142+M6143+M6154+M6162</f>
        <v>322579.22400000005</v>
      </c>
    </row>
    <row r="6164" spans="1:13" ht="15.75" x14ac:dyDescent="0.25">
      <c r="A6164" s="85" t="s">
        <v>61</v>
      </c>
      <c r="B6164" s="86"/>
      <c r="C6164" s="86"/>
      <c r="D6164" s="86"/>
      <c r="E6164" s="86"/>
      <c r="F6164" s="86"/>
      <c r="G6164" s="86"/>
      <c r="H6164" s="87"/>
      <c r="I6164" s="34"/>
      <c r="J6164" s="32"/>
      <c r="K6164" s="88">
        <v>3.45</v>
      </c>
      <c r="L6164" s="89"/>
      <c r="M6164" s="21">
        <f>K6164*12*I6126</f>
        <v>55285.560000000012</v>
      </c>
    </row>
    <row r="6165" spans="1:13" ht="15.75" x14ac:dyDescent="0.25">
      <c r="A6165" s="85" t="s">
        <v>62</v>
      </c>
      <c r="B6165" s="86"/>
      <c r="C6165" s="86"/>
      <c r="D6165" s="86"/>
      <c r="E6165" s="86"/>
      <c r="F6165" s="86"/>
      <c r="G6165" s="86"/>
      <c r="H6165" s="87"/>
      <c r="I6165" s="34"/>
      <c r="J6165" s="32"/>
      <c r="K6165" s="88">
        <v>0.81</v>
      </c>
      <c r="L6165" s="89"/>
      <c r="M6165" s="21">
        <f>K6165*12*I6126</f>
        <v>12980.088000000002</v>
      </c>
    </row>
    <row r="6166" spans="1:13" x14ac:dyDescent="0.25">
      <c r="A6166" s="90" t="s">
        <v>92</v>
      </c>
      <c r="B6166" s="91"/>
      <c r="C6166" s="91"/>
      <c r="D6166" s="91"/>
      <c r="E6166" s="91"/>
      <c r="F6166" s="91"/>
      <c r="G6166" s="91"/>
      <c r="H6166" s="92"/>
      <c r="I6166" s="34"/>
      <c r="J6166" s="32"/>
      <c r="K6166" s="93">
        <v>1.32</v>
      </c>
      <c r="L6166" s="94"/>
      <c r="M6166" s="21">
        <f>K6166*12*I6126</f>
        <v>21152.736000000001</v>
      </c>
    </row>
    <row r="6167" spans="1:13" ht="15.75" x14ac:dyDescent="0.25">
      <c r="A6167" s="49" t="s">
        <v>107</v>
      </c>
      <c r="B6167" s="50"/>
      <c r="C6167" s="50"/>
      <c r="D6167" s="50"/>
      <c r="E6167" s="50"/>
      <c r="F6167" s="50"/>
      <c r="G6167" s="50"/>
      <c r="H6167" s="51"/>
      <c r="I6167" s="34"/>
      <c r="J6167" s="32"/>
      <c r="K6167" s="88">
        <v>0.05</v>
      </c>
      <c r="L6167" s="89"/>
      <c r="M6167" s="21">
        <f>K6167*12*I6126</f>
        <v>801.24000000000012</v>
      </c>
    </row>
    <row r="6168" spans="1:13" ht="15.75" x14ac:dyDescent="0.25">
      <c r="A6168" s="49" t="s">
        <v>63</v>
      </c>
      <c r="B6168" s="50"/>
      <c r="C6168" s="50"/>
      <c r="D6168" s="50"/>
      <c r="E6168" s="50"/>
      <c r="F6168" s="50"/>
      <c r="G6168" s="50"/>
      <c r="H6168" s="51"/>
      <c r="I6168" s="34"/>
      <c r="J6168" s="32"/>
      <c r="K6168" s="88">
        <v>0.06</v>
      </c>
      <c r="L6168" s="89"/>
      <c r="M6168" s="21">
        <f>K6168*12*I6126</f>
        <v>961.48800000000006</v>
      </c>
    </row>
    <row r="6169" spans="1:13" ht="15.75" x14ac:dyDescent="0.25">
      <c r="A6169" s="49" t="s">
        <v>64</v>
      </c>
      <c r="B6169" s="50"/>
      <c r="C6169" s="50"/>
      <c r="D6169" s="50"/>
      <c r="E6169" s="50"/>
      <c r="F6169" s="50"/>
      <c r="G6169" s="50"/>
      <c r="H6169" s="51"/>
      <c r="I6169" s="34"/>
      <c r="J6169" s="32"/>
      <c r="K6169" s="88">
        <v>0.95</v>
      </c>
      <c r="L6169" s="89"/>
      <c r="M6169" s="21">
        <f>K6169*12*I6126</f>
        <v>15223.56</v>
      </c>
    </row>
    <row r="6170" spans="1:13" x14ac:dyDescent="0.25">
      <c r="A6170" s="90" t="s">
        <v>65</v>
      </c>
      <c r="B6170" s="91"/>
      <c r="C6170" s="91"/>
      <c r="D6170" s="91"/>
      <c r="E6170" s="91"/>
      <c r="F6170" s="91"/>
      <c r="G6170" s="91"/>
      <c r="H6170" s="92"/>
      <c r="I6170" s="34"/>
      <c r="J6170" s="48"/>
      <c r="K6170" s="88">
        <f>K6163+K6164+K6165+K6166+K6167+K6168+K6169</f>
        <v>26.769999999999996</v>
      </c>
      <c r="L6170" s="89"/>
      <c r="M6170" s="21">
        <f>M6163+M6164+M6165+M6166+M6167+M6168+M6169</f>
        <v>428983.89600000001</v>
      </c>
    </row>
    <row r="6171" spans="1:13" x14ac:dyDescent="0.25">
      <c r="M6171" s="5"/>
    </row>
    <row r="6172" spans="1:13" x14ac:dyDescent="0.25">
      <c r="M6172" s="5"/>
    </row>
    <row r="6173" spans="1:13" x14ac:dyDescent="0.25">
      <c r="A6173" s="119" t="s">
        <v>0</v>
      </c>
      <c r="B6173" s="119"/>
      <c r="C6173" s="119"/>
      <c r="D6173" s="119"/>
      <c r="E6173" s="119"/>
      <c r="F6173" s="119"/>
      <c r="G6173" s="119"/>
      <c r="H6173" s="119"/>
      <c r="I6173" s="119"/>
      <c r="J6173" s="119"/>
      <c r="K6173" s="119"/>
      <c r="L6173" s="119"/>
      <c r="M6173" s="5"/>
    </row>
    <row r="6174" spans="1:13" x14ac:dyDescent="0.25">
      <c r="A6174" s="120" t="s">
        <v>1</v>
      </c>
      <c r="B6174" s="120"/>
      <c r="C6174" s="120"/>
      <c r="D6174" s="120"/>
      <c r="E6174" s="120"/>
      <c r="F6174" s="120"/>
      <c r="G6174" s="120"/>
      <c r="H6174" s="120"/>
      <c r="I6174" s="120"/>
      <c r="J6174" s="120"/>
      <c r="K6174" s="120"/>
      <c r="L6174" s="120"/>
      <c r="M6174" s="120"/>
    </row>
    <row r="6175" spans="1:13" x14ac:dyDescent="0.25">
      <c r="A6175" s="121" t="s">
        <v>223</v>
      </c>
      <c r="B6175" s="121"/>
      <c r="C6175" s="121"/>
      <c r="D6175" s="121"/>
      <c r="E6175" s="121"/>
      <c r="F6175" s="121"/>
      <c r="G6175" s="121"/>
      <c r="H6175" s="121"/>
      <c r="I6175" s="121"/>
      <c r="J6175" s="121"/>
      <c r="K6175" s="121"/>
      <c r="L6175" s="121"/>
      <c r="M6175" s="121"/>
    </row>
    <row r="6176" spans="1:13" x14ac:dyDescent="0.25">
      <c r="A6176" s="6"/>
      <c r="B6176" s="7"/>
      <c r="C6176" s="7" t="s">
        <v>3</v>
      </c>
      <c r="D6176" s="7"/>
      <c r="E6176" s="7"/>
      <c r="F6176" s="7"/>
      <c r="G6176" s="7"/>
      <c r="H6176" s="8"/>
      <c r="I6176" s="7" t="s">
        <v>4</v>
      </c>
      <c r="J6176" s="8"/>
      <c r="K6176" s="9" t="s">
        <v>5</v>
      </c>
      <c r="L6176" s="10"/>
      <c r="M6176" s="11"/>
    </row>
    <row r="6177" spans="1:13" x14ac:dyDescent="0.25">
      <c r="A6177" s="12"/>
      <c r="B6177" s="2"/>
      <c r="C6177" s="2"/>
      <c r="D6177" s="2"/>
      <c r="E6177" s="2"/>
      <c r="F6177" s="2"/>
      <c r="G6177" s="2"/>
      <c r="H6177" s="13"/>
      <c r="I6177" s="2"/>
      <c r="J6177" s="13"/>
      <c r="K6177" s="14" t="s">
        <v>7</v>
      </c>
      <c r="L6177" s="15"/>
      <c r="M6177" s="16" t="s">
        <v>8</v>
      </c>
    </row>
    <row r="6178" spans="1:13" x14ac:dyDescent="0.25">
      <c r="A6178" s="17"/>
      <c r="B6178" s="18"/>
      <c r="C6178" s="18"/>
      <c r="D6178" s="18"/>
      <c r="E6178" s="18"/>
      <c r="F6178" s="18"/>
      <c r="G6178" s="18"/>
      <c r="H6178" s="19"/>
      <c r="I6178" s="122" t="s">
        <v>9</v>
      </c>
      <c r="J6178" s="123"/>
      <c r="K6178" s="18" t="s">
        <v>10</v>
      </c>
      <c r="L6178" s="19"/>
      <c r="M6178" s="20" t="s">
        <v>11</v>
      </c>
    </row>
    <row r="6179" spans="1:13" x14ac:dyDescent="0.25">
      <c r="A6179" s="90"/>
      <c r="B6179" s="91"/>
      <c r="C6179" s="91"/>
      <c r="D6179" s="91"/>
      <c r="E6179" s="91"/>
      <c r="F6179" s="91"/>
      <c r="G6179" s="91"/>
      <c r="H6179" s="92"/>
      <c r="I6179" s="124">
        <v>372.2</v>
      </c>
      <c r="J6179" s="125"/>
      <c r="K6179" s="126">
        <f>K6185+K6189</f>
        <v>8.98</v>
      </c>
      <c r="L6179" s="127"/>
      <c r="M6179" s="21">
        <f>M6185+M6189</f>
        <v>40108.271999999997</v>
      </c>
    </row>
    <row r="6180" spans="1:13" x14ac:dyDescent="0.25">
      <c r="A6180" s="22" t="s">
        <v>13</v>
      </c>
      <c r="F6180" s="2"/>
      <c r="H6180" s="13"/>
      <c r="J6180" s="13"/>
      <c r="L6180" s="13"/>
      <c r="M6180" s="23"/>
    </row>
    <row r="6181" spans="1:13" x14ac:dyDescent="0.25">
      <c r="A6181" s="22" t="s">
        <v>14</v>
      </c>
      <c r="F6181" s="2"/>
      <c r="H6181" s="13"/>
      <c r="J6181" s="13"/>
      <c r="L6181" s="13"/>
      <c r="M6181" s="23"/>
    </row>
    <row r="6182" spans="1:13" x14ac:dyDescent="0.25">
      <c r="A6182" s="24" t="s">
        <v>15</v>
      </c>
      <c r="B6182" s="25"/>
      <c r="C6182" s="25"/>
      <c r="D6182" s="25"/>
      <c r="E6182" s="25"/>
      <c r="F6182" s="26"/>
      <c r="G6182" s="25"/>
      <c r="H6182" s="27"/>
      <c r="J6182" s="13"/>
      <c r="L6182" s="13"/>
      <c r="M6182" s="23"/>
    </row>
    <row r="6183" spans="1:13" x14ac:dyDescent="0.25">
      <c r="A6183" s="24" t="s">
        <v>16</v>
      </c>
      <c r="B6183" s="25"/>
      <c r="C6183" s="25"/>
      <c r="D6183" s="25"/>
      <c r="E6183" s="25"/>
      <c r="F6183" s="26"/>
      <c r="G6183" s="25"/>
      <c r="H6183" s="27"/>
      <c r="J6183" s="13"/>
      <c r="L6183" s="13"/>
      <c r="M6183" s="23"/>
    </row>
    <row r="6184" spans="1:13" x14ac:dyDescent="0.25">
      <c r="A6184" s="24" t="s">
        <v>68</v>
      </c>
      <c r="B6184" s="25"/>
      <c r="C6184" s="25"/>
      <c r="D6184" s="25"/>
      <c r="E6184" s="25"/>
      <c r="F6184" s="26"/>
      <c r="G6184" s="25"/>
      <c r="H6184" s="27"/>
      <c r="J6184" s="13"/>
      <c r="L6184" s="13"/>
      <c r="M6184" s="23"/>
    </row>
    <row r="6185" spans="1:13" x14ac:dyDescent="0.25">
      <c r="A6185" s="24"/>
      <c r="B6185" s="25"/>
      <c r="C6185" s="25"/>
      <c r="D6185" s="25"/>
      <c r="E6185" s="25"/>
      <c r="F6185" s="26"/>
      <c r="G6185" s="25"/>
      <c r="H6185" s="27"/>
      <c r="J6185" s="13"/>
      <c r="K6185" s="112">
        <v>4.93</v>
      </c>
      <c r="L6185" s="113"/>
      <c r="M6185" s="23">
        <f>K6185*I6179*12</f>
        <v>22019.351999999999</v>
      </c>
    </row>
    <row r="6186" spans="1:13" x14ac:dyDescent="0.25">
      <c r="A6186" s="22" t="s">
        <v>22</v>
      </c>
      <c r="B6186" s="25"/>
      <c r="C6186" s="25"/>
      <c r="D6186" s="25"/>
      <c r="E6186" s="25"/>
      <c r="F6186" s="26"/>
      <c r="G6186" s="25"/>
      <c r="H6186" s="27"/>
      <c r="J6186" s="13"/>
      <c r="L6186" s="13"/>
      <c r="M6186" s="23"/>
    </row>
    <row r="6187" spans="1:13" x14ac:dyDescent="0.25">
      <c r="A6187" s="24" t="s">
        <v>23</v>
      </c>
      <c r="B6187" s="25"/>
      <c r="C6187" s="25"/>
      <c r="D6187" s="25"/>
      <c r="E6187" s="25"/>
      <c r="F6187" s="26"/>
      <c r="G6187" s="25"/>
      <c r="H6187" s="27"/>
      <c r="J6187" s="13"/>
      <c r="L6187" s="13"/>
      <c r="M6187" s="23"/>
    </row>
    <row r="6188" spans="1:13" x14ac:dyDescent="0.25">
      <c r="A6188" s="24" t="s">
        <v>69</v>
      </c>
      <c r="B6188" s="25"/>
      <c r="C6188" s="25"/>
      <c r="D6188" s="25"/>
      <c r="E6188" s="25"/>
      <c r="F6188" s="26"/>
      <c r="G6188" s="25"/>
      <c r="H6188" s="27"/>
      <c r="J6188" s="13"/>
      <c r="L6188" s="13"/>
      <c r="M6188" s="23"/>
    </row>
    <row r="6189" spans="1:13" x14ac:dyDescent="0.25">
      <c r="A6189" s="24"/>
      <c r="B6189" s="25"/>
      <c r="C6189" s="25"/>
      <c r="D6189" s="25"/>
      <c r="E6189" s="25"/>
      <c r="F6189" s="26"/>
      <c r="G6189" s="25"/>
      <c r="H6189" s="27"/>
      <c r="I6189" s="17"/>
      <c r="J6189" s="19"/>
      <c r="K6189" s="138">
        <v>4.05</v>
      </c>
      <c r="L6189" s="139"/>
      <c r="M6189" s="21">
        <f>K6189*I6179*12</f>
        <v>18088.919999999998</v>
      </c>
    </row>
    <row r="6190" spans="1:13" x14ac:dyDescent="0.25">
      <c r="A6190" s="128" t="s">
        <v>28</v>
      </c>
      <c r="B6190" s="129"/>
      <c r="C6190" s="129"/>
      <c r="D6190" s="129"/>
      <c r="E6190" s="129"/>
      <c r="F6190" s="129"/>
      <c r="G6190" s="129"/>
      <c r="H6190" s="130"/>
      <c r="I6190" s="2" t="s">
        <v>29</v>
      </c>
      <c r="J6190" s="13"/>
      <c r="K6190" s="2"/>
      <c r="L6190" s="13"/>
      <c r="M6190" s="23"/>
    </row>
    <row r="6191" spans="1:13" x14ac:dyDescent="0.25">
      <c r="A6191" s="12"/>
      <c r="B6191" s="2"/>
      <c r="C6191" s="2"/>
      <c r="D6191" s="2"/>
      <c r="E6191" s="2"/>
      <c r="F6191" s="2"/>
      <c r="G6191" s="2"/>
      <c r="H6191" s="13"/>
      <c r="I6191" s="2" t="s">
        <v>30</v>
      </c>
      <c r="J6191" s="13"/>
      <c r="K6191" s="2"/>
      <c r="L6191" s="13"/>
      <c r="M6191" s="23"/>
    </row>
    <row r="6192" spans="1:13" x14ac:dyDescent="0.25">
      <c r="A6192" s="12"/>
      <c r="B6192" s="2"/>
      <c r="C6192" s="2"/>
      <c r="D6192" s="2"/>
      <c r="E6192" s="2"/>
      <c r="F6192" s="2"/>
      <c r="G6192" s="2"/>
      <c r="H6192" s="13"/>
      <c r="I6192" s="2" t="s">
        <v>31</v>
      </c>
      <c r="J6192" s="13"/>
      <c r="K6192" s="108">
        <v>1.1200000000000001</v>
      </c>
      <c r="L6192" s="109"/>
      <c r="M6192" s="23">
        <f>K6192*12*I6179</f>
        <v>5002.3680000000004</v>
      </c>
    </row>
    <row r="6193" spans="1:13" x14ac:dyDescent="0.25">
      <c r="A6193" s="12"/>
      <c r="B6193" s="2"/>
      <c r="C6193" s="2"/>
      <c r="D6193" s="2"/>
      <c r="E6193" s="2"/>
      <c r="F6193" s="2"/>
      <c r="G6193" s="2"/>
      <c r="H6193" s="13"/>
      <c r="I6193" s="2" t="s">
        <v>32</v>
      </c>
      <c r="J6193" s="13"/>
      <c r="K6193" s="2"/>
      <c r="L6193" s="13"/>
      <c r="M6193" s="23"/>
    </row>
    <row r="6194" spans="1:13" x14ac:dyDescent="0.25">
      <c r="A6194" s="17"/>
      <c r="B6194" s="18"/>
      <c r="C6194" s="18"/>
      <c r="D6194" s="18"/>
      <c r="E6194" s="18"/>
      <c r="F6194" s="18"/>
      <c r="G6194" s="18"/>
      <c r="H6194" s="19"/>
      <c r="I6194" s="18" t="s">
        <v>33</v>
      </c>
      <c r="J6194" s="19"/>
      <c r="K6194" s="18"/>
      <c r="L6194" s="19"/>
      <c r="M6194" s="21"/>
    </row>
    <row r="6195" spans="1:13" x14ac:dyDescent="0.25">
      <c r="A6195" s="131" t="s">
        <v>74</v>
      </c>
      <c r="B6195" s="132"/>
      <c r="C6195" s="132"/>
      <c r="D6195" s="132"/>
      <c r="E6195" s="132"/>
      <c r="F6195" s="132"/>
      <c r="G6195" s="132"/>
      <c r="H6195" s="133"/>
      <c r="I6195" s="52"/>
      <c r="J6195" s="13"/>
      <c r="K6195" s="134">
        <f>K6196+K6202</f>
        <v>1.8900000000000001</v>
      </c>
      <c r="L6195" s="135"/>
      <c r="M6195" s="53">
        <f>M6196+M6202</f>
        <v>8441.4959999999992</v>
      </c>
    </row>
    <row r="6196" spans="1:13" x14ac:dyDescent="0.25">
      <c r="A6196" s="114" t="s">
        <v>75</v>
      </c>
      <c r="B6196" s="115"/>
      <c r="C6196" s="115"/>
      <c r="D6196" s="115"/>
      <c r="E6196" s="115"/>
      <c r="F6196" s="115"/>
      <c r="G6196" s="115"/>
      <c r="H6196" s="116"/>
      <c r="J6196" s="13"/>
      <c r="K6196" s="108">
        <f>K6197+K6198+K6199+K6201</f>
        <v>1.1100000000000001</v>
      </c>
      <c r="L6196" s="109"/>
      <c r="M6196" s="46">
        <f>M6197+M6198+M6199+M6201</f>
        <v>4957.7039999999997</v>
      </c>
    </row>
    <row r="6197" spans="1:13" x14ac:dyDescent="0.25">
      <c r="A6197" s="12" t="s">
        <v>76</v>
      </c>
      <c r="H6197" s="13"/>
      <c r="I6197" t="s">
        <v>77</v>
      </c>
      <c r="J6197" s="13"/>
      <c r="K6197" s="112">
        <v>0.81</v>
      </c>
      <c r="L6197" s="113"/>
      <c r="M6197" s="23">
        <f>K6197*12*I6179</f>
        <v>3617.7840000000001</v>
      </c>
    </row>
    <row r="6198" spans="1:13" x14ac:dyDescent="0.25">
      <c r="A6198" s="12" t="s">
        <v>78</v>
      </c>
      <c r="H6198" s="13"/>
      <c r="I6198" t="s">
        <v>79</v>
      </c>
      <c r="J6198" s="13"/>
      <c r="K6198" s="112">
        <v>0.18</v>
      </c>
      <c r="L6198" s="113"/>
      <c r="M6198" s="23">
        <f>K6198*12*I6179</f>
        <v>803.952</v>
      </c>
    </row>
    <row r="6199" spans="1:13" x14ac:dyDescent="0.25">
      <c r="A6199" s="12" t="s">
        <v>80</v>
      </c>
      <c r="H6199" s="13"/>
      <c r="I6199" t="s">
        <v>81</v>
      </c>
      <c r="J6199" s="13"/>
      <c r="K6199" s="112">
        <v>0.08</v>
      </c>
      <c r="L6199" s="113"/>
      <c r="M6199" s="23">
        <f>K6199*12*I6179</f>
        <v>357.31199999999995</v>
      </c>
    </row>
    <row r="6200" spans="1:13" x14ac:dyDescent="0.25">
      <c r="A6200" s="12" t="s">
        <v>82</v>
      </c>
      <c r="H6200" s="13"/>
      <c r="J6200" s="13"/>
      <c r="L6200" s="13"/>
      <c r="M6200" s="23"/>
    </row>
    <row r="6201" spans="1:13" x14ac:dyDescent="0.25">
      <c r="A6201" s="12" t="s">
        <v>83</v>
      </c>
      <c r="H6201" s="13"/>
      <c r="I6201" t="s">
        <v>84</v>
      </c>
      <c r="J6201" s="13"/>
      <c r="K6201" s="112">
        <v>0.04</v>
      </c>
      <c r="L6201" s="113"/>
      <c r="M6201" s="23">
        <f>K6201*12*I6179</f>
        <v>178.65599999999998</v>
      </c>
    </row>
    <row r="6202" spans="1:13" x14ac:dyDescent="0.25">
      <c r="A6202" s="114" t="s">
        <v>85</v>
      </c>
      <c r="B6202" s="115"/>
      <c r="C6202" s="115"/>
      <c r="D6202" s="115"/>
      <c r="E6202" s="115"/>
      <c r="F6202" s="115"/>
      <c r="G6202" s="115"/>
      <c r="H6202" s="116"/>
      <c r="J6202" s="13"/>
      <c r="K6202" s="108">
        <f>K6203+K6204+K6205</f>
        <v>0.78</v>
      </c>
      <c r="L6202" s="109"/>
      <c r="M6202" s="46">
        <f>M6203+M6204+M6205</f>
        <v>3483.7920000000004</v>
      </c>
    </row>
    <row r="6203" spans="1:13" x14ac:dyDescent="0.25">
      <c r="A6203" s="12" t="s">
        <v>86</v>
      </c>
      <c r="H6203" s="13"/>
      <c r="I6203" t="s">
        <v>81</v>
      </c>
      <c r="J6203" s="13"/>
      <c r="K6203" s="112">
        <v>0.28000000000000003</v>
      </c>
      <c r="L6203" s="113"/>
      <c r="M6203" s="23">
        <f>K6203*12*I6179</f>
        <v>1250.5920000000001</v>
      </c>
    </row>
    <row r="6204" spans="1:13" x14ac:dyDescent="0.25">
      <c r="A6204" s="12" t="s">
        <v>87</v>
      </c>
      <c r="H6204" s="13"/>
      <c r="I6204" t="s">
        <v>35</v>
      </c>
      <c r="J6204" s="13"/>
      <c r="K6204" s="112">
        <v>0.46</v>
      </c>
      <c r="L6204" s="113"/>
      <c r="M6204" s="23">
        <f>K6204*12*I6179</f>
        <v>2054.5440000000003</v>
      </c>
    </row>
    <row r="6205" spans="1:13" x14ac:dyDescent="0.25">
      <c r="A6205" s="12" t="s">
        <v>88</v>
      </c>
      <c r="H6205" s="13"/>
      <c r="I6205" t="s">
        <v>81</v>
      </c>
      <c r="J6205" s="13"/>
      <c r="K6205" s="112">
        <v>0.04</v>
      </c>
      <c r="L6205" s="113"/>
      <c r="M6205" s="21">
        <f>K6205*12*I6179</f>
        <v>178.65599999999998</v>
      </c>
    </row>
    <row r="6206" spans="1:13" ht="15.75" x14ac:dyDescent="0.25">
      <c r="A6206" s="85" t="s">
        <v>36</v>
      </c>
      <c r="B6206" s="86"/>
      <c r="C6206" s="86"/>
      <c r="D6206" s="86"/>
      <c r="E6206" s="86"/>
      <c r="F6206" s="86"/>
      <c r="G6206" s="86"/>
      <c r="H6206" s="87"/>
      <c r="I6206" s="34"/>
      <c r="J6206" s="32"/>
      <c r="K6206" s="88">
        <f>K6207+K6208+K6210+K6212+K6213</f>
        <v>2.13</v>
      </c>
      <c r="L6206" s="89"/>
      <c r="M6206" s="35">
        <f>M6207+M6208+M6210+M6212+M6213</f>
        <v>9513.4320000000025</v>
      </c>
    </row>
    <row r="6207" spans="1:13" x14ac:dyDescent="0.25">
      <c r="A6207" s="36" t="s">
        <v>89</v>
      </c>
      <c r="B6207" s="37"/>
      <c r="C6207" s="38"/>
      <c r="D6207" s="38"/>
      <c r="E6207" s="38"/>
      <c r="F6207" s="38"/>
      <c r="G6207" s="38"/>
      <c r="H6207" s="13"/>
      <c r="I6207" s="95" t="s">
        <v>38</v>
      </c>
      <c r="J6207" s="96"/>
      <c r="K6207" s="117">
        <v>0.56999999999999995</v>
      </c>
      <c r="L6207" s="118"/>
      <c r="M6207" s="23">
        <f>K6207*12*I6179</f>
        <v>2545.848</v>
      </c>
    </row>
    <row r="6208" spans="1:13" x14ac:dyDescent="0.25">
      <c r="A6208" s="36" t="s">
        <v>39</v>
      </c>
      <c r="B6208" s="37"/>
      <c r="C6208" s="38"/>
      <c r="D6208" s="38"/>
      <c r="E6208" s="38"/>
      <c r="F6208" s="38"/>
      <c r="G6208" s="38"/>
      <c r="H6208" s="13"/>
      <c r="I6208" s="95" t="s">
        <v>90</v>
      </c>
      <c r="J6208" s="96"/>
      <c r="K6208" s="97">
        <v>1.35</v>
      </c>
      <c r="L6208" s="98"/>
      <c r="M6208" s="23">
        <f>K6208*12*I6179</f>
        <v>6029.6400000000012</v>
      </c>
    </row>
    <row r="6209" spans="1:13" x14ac:dyDescent="0.25">
      <c r="A6209" s="36" t="s">
        <v>41</v>
      </c>
      <c r="B6209" s="37"/>
      <c r="C6209" s="38"/>
      <c r="D6209" s="38"/>
      <c r="E6209" s="38"/>
      <c r="F6209" s="38"/>
      <c r="G6209" s="38"/>
      <c r="H6209" s="13"/>
      <c r="I6209" s="39"/>
      <c r="J6209" s="15"/>
      <c r="K6209" s="40"/>
      <c r="L6209" s="41"/>
      <c r="M6209" s="23"/>
    </row>
    <row r="6210" spans="1:13" x14ac:dyDescent="0.25">
      <c r="A6210" s="36" t="s">
        <v>42</v>
      </c>
      <c r="B6210" s="37"/>
      <c r="C6210" s="38"/>
      <c r="D6210" s="38"/>
      <c r="E6210" s="38"/>
      <c r="F6210" s="38"/>
      <c r="G6210" s="38"/>
      <c r="H6210" s="13"/>
      <c r="I6210" s="95" t="s">
        <v>43</v>
      </c>
      <c r="J6210" s="96"/>
      <c r="K6210" s="97">
        <v>0.09</v>
      </c>
      <c r="L6210" s="98"/>
      <c r="M6210" s="23">
        <f>K6210*12*I6179</f>
        <v>401.976</v>
      </c>
    </row>
    <row r="6211" spans="1:13" x14ac:dyDescent="0.25">
      <c r="A6211" s="36" t="s">
        <v>44</v>
      </c>
      <c r="B6211" s="37"/>
      <c r="C6211" s="38"/>
      <c r="D6211" s="38"/>
      <c r="E6211" s="38"/>
      <c r="F6211" s="38"/>
      <c r="G6211" s="38"/>
      <c r="H6211" s="13"/>
      <c r="I6211" s="39"/>
      <c r="J6211" s="15"/>
      <c r="K6211" s="40"/>
      <c r="L6211" s="41"/>
      <c r="M6211" s="23"/>
    </row>
    <row r="6212" spans="1:13" x14ac:dyDescent="0.25">
      <c r="A6212" s="36" t="s">
        <v>45</v>
      </c>
      <c r="B6212" s="37"/>
      <c r="C6212" s="38"/>
      <c r="D6212" s="38"/>
      <c r="E6212" s="38"/>
      <c r="F6212" s="38"/>
      <c r="G6212" s="38"/>
      <c r="H6212" s="13"/>
      <c r="I6212" s="95" t="s">
        <v>43</v>
      </c>
      <c r="J6212" s="96"/>
      <c r="K6212" s="97">
        <v>0.06</v>
      </c>
      <c r="L6212" s="98"/>
      <c r="M6212" s="23">
        <f>K6212*12*I6179</f>
        <v>267.98399999999998</v>
      </c>
    </row>
    <row r="6213" spans="1:13" x14ac:dyDescent="0.25">
      <c r="A6213" s="42" t="s">
        <v>112</v>
      </c>
      <c r="B6213" s="37"/>
      <c r="C6213" s="38"/>
      <c r="D6213" s="38"/>
      <c r="E6213" s="38"/>
      <c r="F6213" s="38"/>
      <c r="G6213" s="38"/>
      <c r="H6213" s="13"/>
      <c r="I6213" s="95" t="s">
        <v>46</v>
      </c>
      <c r="J6213" s="96"/>
      <c r="K6213" s="99">
        <v>0.06</v>
      </c>
      <c r="L6213" s="100"/>
      <c r="M6213" s="21">
        <f>K6213*12*I6179</f>
        <v>267.98399999999998</v>
      </c>
    </row>
    <row r="6214" spans="1:13" ht="15.75" x14ac:dyDescent="0.25">
      <c r="A6214" s="85" t="s">
        <v>50</v>
      </c>
      <c r="B6214" s="86"/>
      <c r="C6214" s="86"/>
      <c r="D6214" s="86"/>
      <c r="E6214" s="86"/>
      <c r="F6214" s="86"/>
      <c r="G6214" s="86"/>
      <c r="H6214" s="87"/>
      <c r="I6214" s="34"/>
      <c r="J6214" s="32"/>
      <c r="K6214" s="101">
        <v>4.28</v>
      </c>
      <c r="L6214" s="102"/>
      <c r="M6214" s="35">
        <f>K6214*12*I6179</f>
        <v>19116.191999999999</v>
      </c>
    </row>
    <row r="6215" spans="1:13" x14ac:dyDescent="0.25">
      <c r="A6215" s="90" t="s">
        <v>59</v>
      </c>
      <c r="B6215" s="91"/>
      <c r="C6215" s="91"/>
      <c r="D6215" s="91"/>
      <c r="E6215" s="91"/>
      <c r="F6215" s="91"/>
      <c r="G6215" s="91"/>
      <c r="H6215" s="92"/>
      <c r="J6215" s="47"/>
      <c r="K6215" s="108">
        <f>K6185+K6189+K6192+K6195+K6214+K6206</f>
        <v>18.400000000000002</v>
      </c>
      <c r="L6215" s="109"/>
      <c r="M6215" s="21">
        <f>M6179+M6192+M6195+M6206+M6214</f>
        <v>82181.759999999995</v>
      </c>
    </row>
    <row r="6216" spans="1:13" ht="15.75" x14ac:dyDescent="0.25">
      <c r="A6216" s="85" t="s">
        <v>61</v>
      </c>
      <c r="B6216" s="86"/>
      <c r="C6216" s="86"/>
      <c r="D6216" s="86"/>
      <c r="E6216" s="86"/>
      <c r="F6216" s="86"/>
      <c r="G6216" s="86"/>
      <c r="H6216" s="87"/>
      <c r="I6216" s="34"/>
      <c r="J6216" s="32"/>
      <c r="K6216" s="88">
        <v>3.45</v>
      </c>
      <c r="L6216" s="89"/>
      <c r="M6216" s="21">
        <f>K6216*12*I6179</f>
        <v>15409.080000000002</v>
      </c>
    </row>
    <row r="6217" spans="1:13" ht="15.75" x14ac:dyDescent="0.25">
      <c r="A6217" s="85" t="s">
        <v>62</v>
      </c>
      <c r="B6217" s="86"/>
      <c r="C6217" s="86"/>
      <c r="D6217" s="86"/>
      <c r="E6217" s="86"/>
      <c r="F6217" s="86"/>
      <c r="G6217" s="86"/>
      <c r="H6217" s="87"/>
      <c r="I6217" s="34"/>
      <c r="J6217" s="32"/>
      <c r="K6217" s="88">
        <v>0.81</v>
      </c>
      <c r="L6217" s="89"/>
      <c r="M6217" s="21">
        <f>K6217*12*I6179</f>
        <v>3617.7840000000001</v>
      </c>
    </row>
    <row r="6218" spans="1:13" x14ac:dyDescent="0.25">
      <c r="A6218" s="90" t="s">
        <v>92</v>
      </c>
      <c r="B6218" s="91"/>
      <c r="C6218" s="91"/>
      <c r="D6218" s="91"/>
      <c r="E6218" s="91"/>
      <c r="F6218" s="91"/>
      <c r="G6218" s="91"/>
      <c r="H6218" s="92"/>
      <c r="I6218" s="34"/>
      <c r="J6218" s="32"/>
      <c r="K6218" s="93">
        <v>1.32</v>
      </c>
      <c r="L6218" s="94"/>
      <c r="M6218" s="21">
        <f>K6218*12*I6179</f>
        <v>5895.6480000000001</v>
      </c>
    </row>
    <row r="6219" spans="1:13" x14ac:dyDescent="0.25">
      <c r="A6219" s="54" t="s">
        <v>109</v>
      </c>
      <c r="B6219" s="55"/>
      <c r="C6219" s="55"/>
      <c r="D6219" s="55"/>
      <c r="E6219" s="55"/>
      <c r="F6219" s="55"/>
      <c r="G6219" s="55"/>
      <c r="H6219" s="56"/>
      <c r="I6219" s="34"/>
      <c r="J6219" s="32"/>
      <c r="K6219" s="88">
        <v>0</v>
      </c>
      <c r="L6219" s="89"/>
      <c r="M6219" s="21">
        <f>K6219*I6179*12</f>
        <v>0</v>
      </c>
    </row>
    <row r="6220" spans="1:13" ht="15.75" x14ac:dyDescent="0.25">
      <c r="A6220" s="49" t="s">
        <v>107</v>
      </c>
      <c r="B6220" s="50"/>
      <c r="C6220" s="50"/>
      <c r="D6220" s="50"/>
      <c r="E6220" s="50"/>
      <c r="F6220" s="50"/>
      <c r="G6220" s="50"/>
      <c r="H6220" s="51"/>
      <c r="I6220" s="34"/>
      <c r="J6220" s="32"/>
      <c r="K6220" s="88">
        <v>7.0000000000000007E-2</v>
      </c>
      <c r="L6220" s="89"/>
      <c r="M6220" s="21">
        <f>K6220*12*I6179</f>
        <v>312.64800000000002</v>
      </c>
    </row>
    <row r="6221" spans="1:13" ht="15.75" x14ac:dyDescent="0.25">
      <c r="A6221" s="49" t="s">
        <v>63</v>
      </c>
      <c r="B6221" s="50"/>
      <c r="C6221" s="50"/>
      <c r="D6221" s="50"/>
      <c r="E6221" s="50"/>
      <c r="F6221" s="50"/>
      <c r="G6221" s="50"/>
      <c r="H6221" s="51"/>
      <c r="I6221" s="34"/>
      <c r="J6221" s="32"/>
      <c r="K6221" s="88">
        <v>0.08</v>
      </c>
      <c r="L6221" s="89"/>
      <c r="M6221" s="21">
        <f>K6221*12*I6179</f>
        <v>357.31199999999995</v>
      </c>
    </row>
    <row r="6222" spans="1:13" ht="15.75" x14ac:dyDescent="0.25">
      <c r="A6222" s="49" t="s">
        <v>64</v>
      </c>
      <c r="B6222" s="50"/>
      <c r="C6222" s="50"/>
      <c r="D6222" s="50"/>
      <c r="E6222" s="50"/>
      <c r="F6222" s="50"/>
      <c r="G6222" s="50"/>
      <c r="H6222" s="51"/>
      <c r="I6222" s="34"/>
      <c r="J6222" s="32"/>
      <c r="K6222" s="88">
        <v>0.21</v>
      </c>
      <c r="L6222" s="89"/>
      <c r="M6222" s="21">
        <f>K6222*12*I6179</f>
        <v>937.94399999999996</v>
      </c>
    </row>
    <row r="6223" spans="1:13" x14ac:dyDescent="0.25">
      <c r="A6223" s="90" t="s">
        <v>65</v>
      </c>
      <c r="B6223" s="91"/>
      <c r="C6223" s="91"/>
      <c r="D6223" s="91"/>
      <c r="E6223" s="91"/>
      <c r="F6223" s="91"/>
      <c r="G6223" s="91"/>
      <c r="H6223" s="92"/>
      <c r="I6223" s="34"/>
      <c r="J6223" s="48"/>
      <c r="K6223" s="88">
        <f>K6215+K6216+K6217+K6218+K6219+K6220+K6221+K6222</f>
        <v>24.34</v>
      </c>
      <c r="L6223" s="89"/>
      <c r="M6223" s="21">
        <f>M6215+M6216+M6217+M6218+M6219+M6220+M6221+M6222</f>
        <v>108712.17600000001</v>
      </c>
    </row>
    <row r="6224" spans="1:13" x14ac:dyDescent="0.25">
      <c r="M6224" s="5"/>
    </row>
    <row r="6225" spans="1:13" x14ac:dyDescent="0.25">
      <c r="A6225" s="119" t="s">
        <v>0</v>
      </c>
      <c r="B6225" s="119"/>
      <c r="C6225" s="119"/>
      <c r="D6225" s="119"/>
      <c r="E6225" s="119"/>
      <c r="F6225" s="119"/>
      <c r="G6225" s="119"/>
      <c r="H6225" s="119"/>
      <c r="I6225" s="119"/>
      <c r="J6225" s="119"/>
      <c r="K6225" s="119"/>
      <c r="L6225" s="119"/>
      <c r="M6225" s="5"/>
    </row>
    <row r="6226" spans="1:13" x14ac:dyDescent="0.25">
      <c r="A6226" s="120" t="s">
        <v>1</v>
      </c>
      <c r="B6226" s="120"/>
      <c r="C6226" s="120"/>
      <c r="D6226" s="120"/>
      <c r="E6226" s="120"/>
      <c r="F6226" s="120"/>
      <c r="G6226" s="120"/>
      <c r="H6226" s="120"/>
      <c r="I6226" s="120"/>
      <c r="J6226" s="120"/>
      <c r="K6226" s="120"/>
      <c r="L6226" s="120"/>
      <c r="M6226" s="120"/>
    </row>
    <row r="6227" spans="1:13" x14ac:dyDescent="0.25">
      <c r="A6227" s="121" t="s">
        <v>224</v>
      </c>
      <c r="B6227" s="121"/>
      <c r="C6227" s="121"/>
      <c r="D6227" s="121"/>
      <c r="E6227" s="121"/>
      <c r="F6227" s="121"/>
      <c r="G6227" s="121"/>
      <c r="H6227" s="121"/>
      <c r="I6227" s="121"/>
      <c r="J6227" s="121"/>
      <c r="K6227" s="121"/>
      <c r="L6227" s="121"/>
      <c r="M6227" s="121"/>
    </row>
    <row r="6228" spans="1:13" x14ac:dyDescent="0.25">
      <c r="A6228" s="6"/>
      <c r="B6228" s="7"/>
      <c r="C6228" s="7" t="s">
        <v>3</v>
      </c>
      <c r="D6228" s="7"/>
      <c r="E6228" s="7"/>
      <c r="F6228" s="7"/>
      <c r="G6228" s="7"/>
      <c r="H6228" s="8"/>
      <c r="I6228" s="7" t="s">
        <v>4</v>
      </c>
      <c r="J6228" s="8"/>
      <c r="K6228" s="9" t="s">
        <v>5</v>
      </c>
      <c r="L6228" s="10"/>
      <c r="M6228" s="11"/>
    </row>
    <row r="6229" spans="1:13" x14ac:dyDescent="0.25">
      <c r="A6229" s="12"/>
      <c r="B6229" s="2"/>
      <c r="C6229" s="2"/>
      <c r="D6229" s="2"/>
      <c r="E6229" s="2"/>
      <c r="F6229" s="2"/>
      <c r="G6229" s="2"/>
      <c r="H6229" s="13"/>
      <c r="I6229" s="2"/>
      <c r="J6229" s="13"/>
      <c r="K6229" s="14" t="s">
        <v>7</v>
      </c>
      <c r="L6229" s="15"/>
      <c r="M6229" s="16" t="s">
        <v>8</v>
      </c>
    </row>
    <row r="6230" spans="1:13" x14ac:dyDescent="0.25">
      <c r="A6230" s="17"/>
      <c r="B6230" s="18"/>
      <c r="C6230" s="18"/>
      <c r="D6230" s="18"/>
      <c r="E6230" s="18"/>
      <c r="F6230" s="18"/>
      <c r="G6230" s="18"/>
      <c r="H6230" s="19"/>
      <c r="I6230" s="122" t="s">
        <v>9</v>
      </c>
      <c r="J6230" s="123"/>
      <c r="K6230" s="18" t="s">
        <v>10</v>
      </c>
      <c r="L6230" s="19"/>
      <c r="M6230" s="20" t="s">
        <v>11</v>
      </c>
    </row>
    <row r="6231" spans="1:13" x14ac:dyDescent="0.25">
      <c r="A6231" s="90"/>
      <c r="B6231" s="91"/>
      <c r="C6231" s="91"/>
      <c r="D6231" s="91"/>
      <c r="E6231" s="91"/>
      <c r="F6231" s="91"/>
      <c r="G6231" s="91"/>
      <c r="H6231" s="92"/>
      <c r="I6231" s="124">
        <v>642.5</v>
      </c>
      <c r="J6231" s="125"/>
      <c r="K6231" s="126">
        <f>K6237+K6241</f>
        <v>8.98</v>
      </c>
      <c r="L6231" s="127"/>
      <c r="M6231" s="21">
        <f>M6237+M6241</f>
        <v>69235.799999999988</v>
      </c>
    </row>
    <row r="6232" spans="1:13" x14ac:dyDescent="0.25">
      <c r="A6232" s="22" t="s">
        <v>13</v>
      </c>
      <c r="F6232" s="2"/>
      <c r="H6232" s="13"/>
      <c r="J6232" s="13"/>
      <c r="L6232" s="13"/>
      <c r="M6232" s="23"/>
    </row>
    <row r="6233" spans="1:13" x14ac:dyDescent="0.25">
      <c r="A6233" s="22" t="s">
        <v>14</v>
      </c>
      <c r="F6233" s="2"/>
      <c r="H6233" s="13"/>
      <c r="J6233" s="13"/>
      <c r="L6233" s="13"/>
      <c r="M6233" s="23"/>
    </row>
    <row r="6234" spans="1:13" x14ac:dyDescent="0.25">
      <c r="A6234" s="24" t="s">
        <v>15</v>
      </c>
      <c r="B6234" s="25"/>
      <c r="C6234" s="25"/>
      <c r="D6234" s="25"/>
      <c r="E6234" s="25"/>
      <c r="F6234" s="26"/>
      <c r="G6234" s="25"/>
      <c r="H6234" s="27"/>
      <c r="J6234" s="13"/>
      <c r="L6234" s="13"/>
      <c r="M6234" s="23"/>
    </row>
    <row r="6235" spans="1:13" x14ac:dyDescent="0.25">
      <c r="A6235" s="24" t="s">
        <v>16</v>
      </c>
      <c r="B6235" s="25"/>
      <c r="C6235" s="25"/>
      <c r="D6235" s="25"/>
      <c r="E6235" s="25"/>
      <c r="F6235" s="26"/>
      <c r="G6235" s="25"/>
      <c r="H6235" s="27"/>
      <c r="J6235" s="13"/>
      <c r="L6235" s="13"/>
      <c r="M6235" s="23"/>
    </row>
    <row r="6236" spans="1:13" x14ac:dyDescent="0.25">
      <c r="A6236" s="24" t="s">
        <v>68</v>
      </c>
      <c r="B6236" s="25"/>
      <c r="C6236" s="25"/>
      <c r="D6236" s="25"/>
      <c r="E6236" s="25"/>
      <c r="F6236" s="26"/>
      <c r="G6236" s="25"/>
      <c r="H6236" s="27"/>
      <c r="J6236" s="13"/>
      <c r="L6236" s="13"/>
      <c r="M6236" s="23"/>
    </row>
    <row r="6237" spans="1:13" x14ac:dyDescent="0.25">
      <c r="A6237" s="24"/>
      <c r="B6237" s="25"/>
      <c r="C6237" s="25"/>
      <c r="D6237" s="25"/>
      <c r="E6237" s="25"/>
      <c r="F6237" s="26"/>
      <c r="G6237" s="25"/>
      <c r="H6237" s="27"/>
      <c r="J6237" s="13"/>
      <c r="K6237" s="112">
        <v>4.93</v>
      </c>
      <c r="L6237" s="113"/>
      <c r="M6237" s="23">
        <f>K6237*I6231*12</f>
        <v>38010.299999999996</v>
      </c>
    </row>
    <row r="6238" spans="1:13" x14ac:dyDescent="0.25">
      <c r="A6238" s="22" t="s">
        <v>22</v>
      </c>
      <c r="B6238" s="25"/>
      <c r="C6238" s="25"/>
      <c r="D6238" s="25"/>
      <c r="E6238" s="25"/>
      <c r="F6238" s="26"/>
      <c r="G6238" s="25"/>
      <c r="H6238" s="27"/>
      <c r="J6238" s="13"/>
      <c r="L6238" s="13"/>
      <c r="M6238" s="23"/>
    </row>
    <row r="6239" spans="1:13" x14ac:dyDescent="0.25">
      <c r="A6239" s="24" t="s">
        <v>23</v>
      </c>
      <c r="B6239" s="25"/>
      <c r="C6239" s="25"/>
      <c r="D6239" s="25"/>
      <c r="E6239" s="25"/>
      <c r="F6239" s="26"/>
      <c r="G6239" s="25"/>
      <c r="H6239" s="27"/>
      <c r="J6239" s="13"/>
      <c r="L6239" s="13"/>
      <c r="M6239" s="23"/>
    </row>
    <row r="6240" spans="1:13" x14ac:dyDescent="0.25">
      <c r="A6240" s="24" t="s">
        <v>69</v>
      </c>
      <c r="B6240" s="25"/>
      <c r="C6240" s="25"/>
      <c r="D6240" s="25"/>
      <c r="E6240" s="25"/>
      <c r="F6240" s="26"/>
      <c r="G6240" s="25"/>
      <c r="H6240" s="27"/>
      <c r="J6240" s="13"/>
      <c r="L6240" s="13"/>
      <c r="M6240" s="23"/>
    </row>
    <row r="6241" spans="1:13" x14ac:dyDescent="0.25">
      <c r="A6241" s="24"/>
      <c r="B6241" s="25"/>
      <c r="C6241" s="25"/>
      <c r="D6241" s="25"/>
      <c r="E6241" s="25"/>
      <c r="F6241" s="26"/>
      <c r="G6241" s="25"/>
      <c r="H6241" s="27"/>
      <c r="I6241" s="17"/>
      <c r="J6241" s="19"/>
      <c r="K6241" s="138">
        <v>4.05</v>
      </c>
      <c r="L6241" s="139"/>
      <c r="M6241" s="21">
        <f>K6241*I6231*12</f>
        <v>31225.5</v>
      </c>
    </row>
    <row r="6242" spans="1:13" x14ac:dyDescent="0.25">
      <c r="A6242" s="128" t="s">
        <v>28</v>
      </c>
      <c r="B6242" s="129"/>
      <c r="C6242" s="129"/>
      <c r="D6242" s="129"/>
      <c r="E6242" s="129"/>
      <c r="F6242" s="129"/>
      <c r="G6242" s="129"/>
      <c r="H6242" s="130"/>
      <c r="I6242" s="2" t="s">
        <v>29</v>
      </c>
      <c r="J6242" s="13"/>
      <c r="K6242" s="2"/>
      <c r="L6242" s="13"/>
      <c r="M6242" s="23"/>
    </row>
    <row r="6243" spans="1:13" x14ac:dyDescent="0.25">
      <c r="A6243" s="12"/>
      <c r="B6243" s="2"/>
      <c r="C6243" s="2"/>
      <c r="D6243" s="2"/>
      <c r="E6243" s="2"/>
      <c r="F6243" s="2"/>
      <c r="G6243" s="2"/>
      <c r="H6243" s="13"/>
      <c r="I6243" s="2" t="s">
        <v>30</v>
      </c>
      <c r="J6243" s="13"/>
      <c r="K6243" s="2"/>
      <c r="L6243" s="13"/>
      <c r="M6243" s="23"/>
    </row>
    <row r="6244" spans="1:13" x14ac:dyDescent="0.25">
      <c r="A6244" s="12"/>
      <c r="B6244" s="2"/>
      <c r="C6244" s="2"/>
      <c r="D6244" s="2"/>
      <c r="E6244" s="2"/>
      <c r="F6244" s="2"/>
      <c r="G6244" s="2"/>
      <c r="H6244" s="13"/>
      <c r="I6244" s="2" t="s">
        <v>31</v>
      </c>
      <c r="J6244" s="13"/>
      <c r="K6244" s="108">
        <v>1.1200000000000001</v>
      </c>
      <c r="L6244" s="109"/>
      <c r="M6244" s="23">
        <f>K6244*12*I6231</f>
        <v>8635.2000000000007</v>
      </c>
    </row>
    <row r="6245" spans="1:13" x14ac:dyDescent="0.25">
      <c r="A6245" s="12"/>
      <c r="B6245" s="2"/>
      <c r="C6245" s="2"/>
      <c r="D6245" s="2"/>
      <c r="E6245" s="2"/>
      <c r="F6245" s="2"/>
      <c r="G6245" s="2"/>
      <c r="H6245" s="13"/>
      <c r="I6245" s="2" t="s">
        <v>32</v>
      </c>
      <c r="J6245" s="13"/>
      <c r="K6245" s="2"/>
      <c r="L6245" s="13"/>
      <c r="M6245" s="23"/>
    </row>
    <row r="6246" spans="1:13" x14ac:dyDescent="0.25">
      <c r="A6246" s="17"/>
      <c r="B6246" s="18"/>
      <c r="C6246" s="18"/>
      <c r="D6246" s="18"/>
      <c r="E6246" s="18"/>
      <c r="F6246" s="18"/>
      <c r="G6246" s="18"/>
      <c r="H6246" s="19"/>
      <c r="I6246" s="18" t="s">
        <v>33</v>
      </c>
      <c r="J6246" s="19"/>
      <c r="K6246" s="18"/>
      <c r="L6246" s="19"/>
      <c r="M6246" s="21"/>
    </row>
    <row r="6247" spans="1:13" x14ac:dyDescent="0.25">
      <c r="A6247" s="131" t="s">
        <v>74</v>
      </c>
      <c r="B6247" s="132"/>
      <c r="C6247" s="132"/>
      <c r="D6247" s="132"/>
      <c r="E6247" s="132"/>
      <c r="F6247" s="132"/>
      <c r="G6247" s="132"/>
      <c r="H6247" s="133"/>
      <c r="I6247" s="52"/>
      <c r="J6247" s="13"/>
      <c r="K6247" s="134">
        <f>K6248+K6254</f>
        <v>1.8900000000000001</v>
      </c>
      <c r="L6247" s="135"/>
      <c r="M6247" s="53">
        <f>M6248+M6254</f>
        <v>14571.900000000001</v>
      </c>
    </row>
    <row r="6248" spans="1:13" x14ac:dyDescent="0.25">
      <c r="A6248" s="114" t="s">
        <v>75</v>
      </c>
      <c r="B6248" s="115"/>
      <c r="C6248" s="115"/>
      <c r="D6248" s="115"/>
      <c r="E6248" s="115"/>
      <c r="F6248" s="115"/>
      <c r="G6248" s="115"/>
      <c r="H6248" s="116"/>
      <c r="J6248" s="13"/>
      <c r="K6248" s="108">
        <f>K6249+K6250+K6251+K6253</f>
        <v>1.1100000000000001</v>
      </c>
      <c r="L6248" s="109"/>
      <c r="M6248" s="46">
        <f>M6249+M6250+M6251+M6253</f>
        <v>8558.1</v>
      </c>
    </row>
    <row r="6249" spans="1:13" x14ac:dyDescent="0.25">
      <c r="A6249" s="12" t="s">
        <v>76</v>
      </c>
      <c r="H6249" s="13"/>
      <c r="I6249" t="s">
        <v>77</v>
      </c>
      <c r="J6249" s="13"/>
      <c r="K6249" s="112">
        <v>0.81</v>
      </c>
      <c r="L6249" s="113"/>
      <c r="M6249" s="23">
        <f>K6249*12*I6231</f>
        <v>6245.1</v>
      </c>
    </row>
    <row r="6250" spans="1:13" x14ac:dyDescent="0.25">
      <c r="A6250" s="12" t="s">
        <v>78</v>
      </c>
      <c r="H6250" s="13"/>
      <c r="I6250" t="s">
        <v>79</v>
      </c>
      <c r="J6250" s="13"/>
      <c r="K6250" s="112">
        <v>0.18</v>
      </c>
      <c r="L6250" s="113"/>
      <c r="M6250" s="23">
        <f>K6250*12*I6231</f>
        <v>1387.8000000000002</v>
      </c>
    </row>
    <row r="6251" spans="1:13" x14ac:dyDescent="0.25">
      <c r="A6251" s="12" t="s">
        <v>80</v>
      </c>
      <c r="H6251" s="13"/>
      <c r="I6251" t="s">
        <v>81</v>
      </c>
      <c r="J6251" s="13"/>
      <c r="K6251" s="112">
        <v>0.08</v>
      </c>
      <c r="L6251" s="113"/>
      <c r="M6251" s="23">
        <f>K6251*12*I6231</f>
        <v>616.79999999999995</v>
      </c>
    </row>
    <row r="6252" spans="1:13" x14ac:dyDescent="0.25">
      <c r="A6252" s="12" t="s">
        <v>82</v>
      </c>
      <c r="H6252" s="13"/>
      <c r="J6252" s="13"/>
      <c r="L6252" s="13"/>
      <c r="M6252" s="23"/>
    </row>
    <row r="6253" spans="1:13" x14ac:dyDescent="0.25">
      <c r="A6253" s="12" t="s">
        <v>83</v>
      </c>
      <c r="H6253" s="13"/>
      <c r="I6253" t="s">
        <v>84</v>
      </c>
      <c r="J6253" s="13"/>
      <c r="K6253" s="112">
        <v>0.04</v>
      </c>
      <c r="L6253" s="113"/>
      <c r="M6253" s="23">
        <f>K6253*12*I6231</f>
        <v>308.39999999999998</v>
      </c>
    </row>
    <row r="6254" spans="1:13" x14ac:dyDescent="0.25">
      <c r="A6254" s="114" t="s">
        <v>85</v>
      </c>
      <c r="B6254" s="115"/>
      <c r="C6254" s="115"/>
      <c r="D6254" s="115"/>
      <c r="E6254" s="115"/>
      <c r="F6254" s="115"/>
      <c r="G6254" s="115"/>
      <c r="H6254" s="116"/>
      <c r="J6254" s="13"/>
      <c r="K6254" s="108">
        <f>K6255+K6256+K6257</f>
        <v>0.78</v>
      </c>
      <c r="L6254" s="109"/>
      <c r="M6254" s="46">
        <f>M6255+M6256+M6257</f>
        <v>6013.8</v>
      </c>
    </row>
    <row r="6255" spans="1:13" x14ac:dyDescent="0.25">
      <c r="A6255" s="12" t="s">
        <v>86</v>
      </c>
      <c r="H6255" s="13"/>
      <c r="I6255" t="s">
        <v>81</v>
      </c>
      <c r="J6255" s="13"/>
      <c r="K6255" s="112">
        <v>0.28000000000000003</v>
      </c>
      <c r="L6255" s="113"/>
      <c r="M6255" s="23">
        <f>K6255*12*I6231</f>
        <v>2158.8000000000002</v>
      </c>
    </row>
    <row r="6256" spans="1:13" x14ac:dyDescent="0.25">
      <c r="A6256" s="12" t="s">
        <v>87</v>
      </c>
      <c r="H6256" s="13"/>
      <c r="I6256" t="s">
        <v>77</v>
      </c>
      <c r="J6256" s="13"/>
      <c r="K6256" s="112">
        <v>0.46</v>
      </c>
      <c r="L6256" s="113"/>
      <c r="M6256" s="23">
        <f>K6256*12*I6231</f>
        <v>3546.6000000000004</v>
      </c>
    </row>
    <row r="6257" spans="1:13" x14ac:dyDescent="0.25">
      <c r="A6257" s="12" t="s">
        <v>88</v>
      </c>
      <c r="H6257" s="13"/>
      <c r="I6257" t="s">
        <v>81</v>
      </c>
      <c r="J6257" s="13"/>
      <c r="K6257" s="112">
        <v>0.04</v>
      </c>
      <c r="L6257" s="113"/>
      <c r="M6257" s="21">
        <f>K6257*12*I6231</f>
        <v>308.39999999999998</v>
      </c>
    </row>
    <row r="6258" spans="1:13" ht="15.75" x14ac:dyDescent="0.25">
      <c r="A6258" s="85" t="s">
        <v>36</v>
      </c>
      <c r="B6258" s="86"/>
      <c r="C6258" s="86"/>
      <c r="D6258" s="86"/>
      <c r="E6258" s="86"/>
      <c r="F6258" s="86"/>
      <c r="G6258" s="86"/>
      <c r="H6258" s="87"/>
      <c r="I6258" s="34"/>
      <c r="J6258" s="32"/>
      <c r="K6258" s="88">
        <f>K6259+K6260+K6262+K6264+K6265</f>
        <v>2.13</v>
      </c>
      <c r="L6258" s="89"/>
      <c r="M6258" s="35">
        <f>M6259+M6260+M6262+M6264+M6265</f>
        <v>16422.3</v>
      </c>
    </row>
    <row r="6259" spans="1:13" x14ac:dyDescent="0.25">
      <c r="A6259" s="36" t="s">
        <v>89</v>
      </c>
      <c r="B6259" s="37"/>
      <c r="C6259" s="38"/>
      <c r="D6259" s="38"/>
      <c r="E6259" s="38"/>
      <c r="F6259" s="38"/>
      <c r="G6259" s="38"/>
      <c r="H6259" s="13"/>
      <c r="I6259" s="95" t="s">
        <v>38</v>
      </c>
      <c r="J6259" s="96"/>
      <c r="K6259" s="117">
        <v>0.56999999999999995</v>
      </c>
      <c r="L6259" s="118"/>
      <c r="M6259" s="23">
        <f>K6259*12*I6231</f>
        <v>4394.7</v>
      </c>
    </row>
    <row r="6260" spans="1:13" x14ac:dyDescent="0.25">
      <c r="A6260" s="36" t="s">
        <v>39</v>
      </c>
      <c r="B6260" s="37"/>
      <c r="C6260" s="38"/>
      <c r="D6260" s="38"/>
      <c r="E6260" s="38"/>
      <c r="F6260" s="38"/>
      <c r="G6260" s="38"/>
      <c r="H6260" s="13"/>
      <c r="I6260" s="95" t="s">
        <v>90</v>
      </c>
      <c r="J6260" s="96"/>
      <c r="K6260" s="97">
        <v>1.35</v>
      </c>
      <c r="L6260" s="98"/>
      <c r="M6260" s="23">
        <f>K6260*12*I6231</f>
        <v>10408.500000000002</v>
      </c>
    </row>
    <row r="6261" spans="1:13" x14ac:dyDescent="0.25">
      <c r="A6261" s="36" t="s">
        <v>41</v>
      </c>
      <c r="B6261" s="37"/>
      <c r="C6261" s="38"/>
      <c r="D6261" s="38"/>
      <c r="E6261" s="38"/>
      <c r="F6261" s="38"/>
      <c r="G6261" s="38"/>
      <c r="H6261" s="13"/>
      <c r="I6261" s="39"/>
      <c r="J6261" s="15"/>
      <c r="K6261" s="40"/>
      <c r="L6261" s="41"/>
      <c r="M6261" s="23"/>
    </row>
    <row r="6262" spans="1:13" x14ac:dyDescent="0.25">
      <c r="A6262" s="36" t="s">
        <v>42</v>
      </c>
      <c r="B6262" s="37"/>
      <c r="C6262" s="38"/>
      <c r="D6262" s="38"/>
      <c r="E6262" s="38"/>
      <c r="F6262" s="38"/>
      <c r="G6262" s="38"/>
      <c r="H6262" s="13"/>
      <c r="I6262" s="95" t="s">
        <v>43</v>
      </c>
      <c r="J6262" s="96"/>
      <c r="K6262" s="97">
        <v>0.09</v>
      </c>
      <c r="L6262" s="98"/>
      <c r="M6262" s="23">
        <f>K6262*12*I6231</f>
        <v>693.90000000000009</v>
      </c>
    </row>
    <row r="6263" spans="1:13" x14ac:dyDescent="0.25">
      <c r="A6263" s="36" t="s">
        <v>44</v>
      </c>
      <c r="B6263" s="37"/>
      <c r="C6263" s="38"/>
      <c r="D6263" s="38"/>
      <c r="E6263" s="38"/>
      <c r="F6263" s="38"/>
      <c r="G6263" s="38"/>
      <c r="H6263" s="13"/>
      <c r="I6263" s="39"/>
      <c r="J6263" s="15"/>
      <c r="K6263" s="40"/>
      <c r="L6263" s="41"/>
      <c r="M6263" s="23"/>
    </row>
    <row r="6264" spans="1:13" x14ac:dyDescent="0.25">
      <c r="A6264" s="36" t="s">
        <v>45</v>
      </c>
      <c r="B6264" s="37"/>
      <c r="C6264" s="38"/>
      <c r="D6264" s="38"/>
      <c r="E6264" s="38"/>
      <c r="F6264" s="38"/>
      <c r="G6264" s="38"/>
      <c r="H6264" s="13"/>
      <c r="I6264" s="95" t="s">
        <v>43</v>
      </c>
      <c r="J6264" s="96"/>
      <c r="K6264" s="97">
        <v>0.06</v>
      </c>
      <c r="L6264" s="98"/>
      <c r="M6264" s="23">
        <f>K6264*12*I6231</f>
        <v>462.59999999999997</v>
      </c>
    </row>
    <row r="6265" spans="1:13" x14ac:dyDescent="0.25">
      <c r="A6265" s="42" t="s">
        <v>112</v>
      </c>
      <c r="B6265" s="37"/>
      <c r="C6265" s="38"/>
      <c r="D6265" s="38"/>
      <c r="E6265" s="38"/>
      <c r="F6265" s="38"/>
      <c r="G6265" s="38"/>
      <c r="H6265" s="13"/>
      <c r="I6265" s="95" t="s">
        <v>46</v>
      </c>
      <c r="J6265" s="96"/>
      <c r="K6265" s="99">
        <v>0.06</v>
      </c>
      <c r="L6265" s="100"/>
      <c r="M6265" s="21">
        <f>K6265*12*I6231</f>
        <v>462.59999999999997</v>
      </c>
    </row>
    <row r="6266" spans="1:13" ht="15.75" x14ac:dyDescent="0.25">
      <c r="A6266" s="85" t="s">
        <v>50</v>
      </c>
      <c r="B6266" s="86"/>
      <c r="C6266" s="86"/>
      <c r="D6266" s="86"/>
      <c r="E6266" s="86"/>
      <c r="F6266" s="86"/>
      <c r="G6266" s="86"/>
      <c r="H6266" s="87"/>
      <c r="I6266" s="34"/>
      <c r="J6266" s="32"/>
      <c r="K6266" s="101">
        <v>4.28</v>
      </c>
      <c r="L6266" s="102"/>
      <c r="M6266" s="35">
        <f>K6266*12*I6231</f>
        <v>32998.800000000003</v>
      </c>
    </row>
    <row r="6267" spans="1:13" x14ac:dyDescent="0.25">
      <c r="A6267" s="90" t="s">
        <v>59</v>
      </c>
      <c r="B6267" s="91"/>
      <c r="C6267" s="91"/>
      <c r="D6267" s="91"/>
      <c r="E6267" s="91"/>
      <c r="F6267" s="91"/>
      <c r="G6267" s="91"/>
      <c r="H6267" s="92"/>
      <c r="J6267" s="47"/>
      <c r="K6267" s="108">
        <f>K6237+K6241+K6244+K6247+K6266+K6258</f>
        <v>18.400000000000002</v>
      </c>
      <c r="L6267" s="109"/>
      <c r="M6267" s="21">
        <f>M6231+M6244+M6247+M6258+M6266</f>
        <v>141864</v>
      </c>
    </row>
    <row r="6268" spans="1:13" ht="15.75" x14ac:dyDescent="0.25">
      <c r="A6268" s="85" t="s">
        <v>61</v>
      </c>
      <c r="B6268" s="86"/>
      <c r="C6268" s="86"/>
      <c r="D6268" s="86"/>
      <c r="E6268" s="86"/>
      <c r="F6268" s="86"/>
      <c r="G6268" s="86"/>
      <c r="H6268" s="87"/>
      <c r="I6268" s="34"/>
      <c r="J6268" s="32"/>
      <c r="K6268" s="88">
        <v>3.45</v>
      </c>
      <c r="L6268" s="89"/>
      <c r="M6268" s="21">
        <f>K6268*12*I6231</f>
        <v>26599.500000000004</v>
      </c>
    </row>
    <row r="6269" spans="1:13" ht="15.75" x14ac:dyDescent="0.25">
      <c r="A6269" s="85" t="s">
        <v>62</v>
      </c>
      <c r="B6269" s="86"/>
      <c r="C6269" s="86"/>
      <c r="D6269" s="86"/>
      <c r="E6269" s="86"/>
      <c r="F6269" s="86"/>
      <c r="G6269" s="86"/>
      <c r="H6269" s="87"/>
      <c r="I6269" s="34"/>
      <c r="J6269" s="32"/>
      <c r="K6269" s="88">
        <v>0.81</v>
      </c>
      <c r="L6269" s="89"/>
      <c r="M6269" s="21">
        <f>K6269*12*I6231</f>
        <v>6245.1</v>
      </c>
    </row>
    <row r="6270" spans="1:13" x14ac:dyDescent="0.25">
      <c r="A6270" s="90" t="s">
        <v>92</v>
      </c>
      <c r="B6270" s="91"/>
      <c r="C6270" s="91"/>
      <c r="D6270" s="91"/>
      <c r="E6270" s="91"/>
      <c r="F6270" s="91"/>
      <c r="G6270" s="91"/>
      <c r="H6270" s="92"/>
      <c r="I6270" s="34"/>
      <c r="J6270" s="32"/>
      <c r="K6270" s="93">
        <v>1.32</v>
      </c>
      <c r="L6270" s="94"/>
      <c r="M6270" s="21">
        <f>K6270*12*I6231</f>
        <v>10177.200000000001</v>
      </c>
    </row>
    <row r="6271" spans="1:13" x14ac:dyDescent="0.25">
      <c r="A6271" s="54" t="s">
        <v>109</v>
      </c>
      <c r="B6271" s="55"/>
      <c r="C6271" s="55"/>
      <c r="D6271" s="55"/>
      <c r="E6271" s="55"/>
      <c r="F6271" s="55"/>
      <c r="G6271" s="55"/>
      <c r="H6271" s="56"/>
      <c r="I6271" s="34"/>
      <c r="J6271" s="32"/>
      <c r="K6271" s="88">
        <v>0</v>
      </c>
      <c r="L6271" s="89"/>
      <c r="M6271" s="21">
        <f>K6271*I6231*12</f>
        <v>0</v>
      </c>
    </row>
    <row r="6272" spans="1:13" ht="15.75" x14ac:dyDescent="0.25">
      <c r="A6272" s="49" t="s">
        <v>107</v>
      </c>
      <c r="B6272" s="50"/>
      <c r="C6272" s="50"/>
      <c r="D6272" s="50"/>
      <c r="E6272" s="50"/>
      <c r="F6272" s="50"/>
      <c r="G6272" s="50"/>
      <c r="H6272" s="51"/>
      <c r="I6272" s="34"/>
      <c r="J6272" s="32"/>
      <c r="K6272" s="88">
        <v>0.05</v>
      </c>
      <c r="L6272" s="89"/>
      <c r="M6272" s="21">
        <f>K6272*12*I6231</f>
        <v>385.50000000000006</v>
      </c>
    </row>
    <row r="6273" spans="1:13" ht="15.75" x14ac:dyDescent="0.25">
      <c r="A6273" s="49" t="s">
        <v>63</v>
      </c>
      <c r="B6273" s="50"/>
      <c r="C6273" s="50"/>
      <c r="D6273" s="50"/>
      <c r="E6273" s="50"/>
      <c r="F6273" s="50"/>
      <c r="G6273" s="50"/>
      <c r="H6273" s="51"/>
      <c r="I6273" s="34"/>
      <c r="J6273" s="32"/>
      <c r="K6273" s="88">
        <v>0.06</v>
      </c>
      <c r="L6273" s="89"/>
      <c r="M6273" s="21">
        <f>K6273*12*I6231</f>
        <v>462.59999999999997</v>
      </c>
    </row>
    <row r="6274" spans="1:13" ht="15.75" x14ac:dyDescent="0.25">
      <c r="A6274" s="49" t="s">
        <v>64</v>
      </c>
      <c r="B6274" s="50"/>
      <c r="C6274" s="50"/>
      <c r="D6274" s="50"/>
      <c r="E6274" s="50"/>
      <c r="F6274" s="50"/>
      <c r="G6274" s="50"/>
      <c r="H6274" s="51"/>
      <c r="I6274" s="34"/>
      <c r="J6274" s="32"/>
      <c r="K6274" s="88">
        <v>0.15</v>
      </c>
      <c r="L6274" s="89"/>
      <c r="M6274" s="21">
        <f>K6274*12*I6231</f>
        <v>1156.4999999999998</v>
      </c>
    </row>
    <row r="6275" spans="1:13" x14ac:dyDescent="0.25">
      <c r="A6275" s="90" t="s">
        <v>65</v>
      </c>
      <c r="B6275" s="91"/>
      <c r="C6275" s="91"/>
      <c r="D6275" s="91"/>
      <c r="E6275" s="91"/>
      <c r="F6275" s="91"/>
      <c r="G6275" s="91"/>
      <c r="H6275" s="92"/>
      <c r="I6275" s="34"/>
      <c r="J6275" s="48"/>
      <c r="K6275" s="88">
        <f>K6267+K6268+K6269+K6270+K6271+K6272+K6273+K6274</f>
        <v>24.24</v>
      </c>
      <c r="L6275" s="89"/>
      <c r="M6275" s="21">
        <f>M6267+M6268+M6269+M6270+M6271+M6272+M6273+M6274</f>
        <v>186890.40000000002</v>
      </c>
    </row>
    <row r="6276" spans="1:13" x14ac:dyDescent="0.25">
      <c r="M6276" s="5"/>
    </row>
    <row r="6277" spans="1:13" x14ac:dyDescent="0.25">
      <c r="A6277" s="119" t="s">
        <v>0</v>
      </c>
      <c r="B6277" s="119"/>
      <c r="C6277" s="119"/>
      <c r="D6277" s="119"/>
      <c r="E6277" s="119"/>
      <c r="F6277" s="119"/>
      <c r="G6277" s="119"/>
      <c r="H6277" s="119"/>
      <c r="I6277" s="119"/>
      <c r="J6277" s="119"/>
      <c r="K6277" s="119"/>
      <c r="L6277" s="119"/>
      <c r="M6277" s="5"/>
    </row>
    <row r="6278" spans="1:13" x14ac:dyDescent="0.25">
      <c r="A6278" s="120" t="s">
        <v>1</v>
      </c>
      <c r="B6278" s="120"/>
      <c r="C6278" s="120"/>
      <c r="D6278" s="120"/>
      <c r="E6278" s="120"/>
      <c r="F6278" s="120"/>
      <c r="G6278" s="120"/>
      <c r="H6278" s="120"/>
      <c r="I6278" s="120"/>
      <c r="J6278" s="120"/>
      <c r="K6278" s="120"/>
      <c r="L6278" s="120"/>
      <c r="M6278" s="120"/>
    </row>
    <row r="6279" spans="1:13" x14ac:dyDescent="0.25">
      <c r="A6279" s="121" t="s">
        <v>225</v>
      </c>
      <c r="B6279" s="121"/>
      <c r="C6279" s="121"/>
      <c r="D6279" s="121"/>
      <c r="E6279" s="121"/>
      <c r="F6279" s="121"/>
      <c r="G6279" s="121"/>
      <c r="H6279" s="121"/>
      <c r="I6279" s="121"/>
      <c r="J6279" s="121"/>
      <c r="K6279" s="121"/>
      <c r="L6279" s="121"/>
      <c r="M6279" s="121"/>
    </row>
    <row r="6280" spans="1:13" x14ac:dyDescent="0.25">
      <c r="A6280" s="6"/>
      <c r="B6280" s="7"/>
      <c r="C6280" s="7" t="s">
        <v>3</v>
      </c>
      <c r="D6280" s="7"/>
      <c r="E6280" s="7"/>
      <c r="F6280" s="7"/>
      <c r="G6280" s="7"/>
      <c r="H6280" s="8"/>
      <c r="I6280" s="7" t="s">
        <v>4</v>
      </c>
      <c r="J6280" s="8"/>
      <c r="K6280" s="9" t="s">
        <v>5</v>
      </c>
      <c r="L6280" s="10"/>
      <c r="M6280" s="11"/>
    </row>
    <row r="6281" spans="1:13" x14ac:dyDescent="0.25">
      <c r="A6281" s="12"/>
      <c r="B6281" s="2"/>
      <c r="C6281" s="2"/>
      <c r="D6281" s="2"/>
      <c r="E6281" s="2"/>
      <c r="F6281" s="2"/>
      <c r="G6281" s="2"/>
      <c r="H6281" s="13"/>
      <c r="I6281" s="2"/>
      <c r="J6281" s="13"/>
      <c r="K6281" s="14" t="s">
        <v>7</v>
      </c>
      <c r="L6281" s="15"/>
      <c r="M6281" s="16" t="s">
        <v>8</v>
      </c>
    </row>
    <row r="6282" spans="1:13" x14ac:dyDescent="0.25">
      <c r="A6282" s="17"/>
      <c r="B6282" s="18"/>
      <c r="C6282" s="18"/>
      <c r="D6282" s="18"/>
      <c r="E6282" s="18"/>
      <c r="F6282" s="18"/>
      <c r="G6282" s="18"/>
      <c r="H6282" s="19"/>
      <c r="I6282" s="122" t="s">
        <v>9</v>
      </c>
      <c r="J6282" s="123"/>
      <c r="K6282" s="18" t="s">
        <v>10</v>
      </c>
      <c r="L6282" s="19"/>
      <c r="M6282" s="20" t="s">
        <v>11</v>
      </c>
    </row>
    <row r="6283" spans="1:13" x14ac:dyDescent="0.25">
      <c r="A6283" s="90"/>
      <c r="B6283" s="91"/>
      <c r="C6283" s="91"/>
      <c r="D6283" s="91"/>
      <c r="E6283" s="91"/>
      <c r="F6283" s="91"/>
      <c r="G6283" s="91"/>
      <c r="H6283" s="92"/>
      <c r="I6283" s="124">
        <v>725.8</v>
      </c>
      <c r="J6283" s="125"/>
      <c r="K6283" s="126">
        <f>K6289+K6293</f>
        <v>8.98</v>
      </c>
      <c r="L6283" s="127"/>
      <c r="M6283" s="21">
        <f>M6289+M6293</f>
        <v>78212.207999999984</v>
      </c>
    </row>
    <row r="6284" spans="1:13" x14ac:dyDescent="0.25">
      <c r="A6284" s="22" t="s">
        <v>13</v>
      </c>
      <c r="F6284" s="2"/>
      <c r="H6284" s="13"/>
      <c r="J6284" s="13"/>
      <c r="L6284" s="13"/>
      <c r="M6284" s="23"/>
    </row>
    <row r="6285" spans="1:13" x14ac:dyDescent="0.25">
      <c r="A6285" s="22" t="s">
        <v>14</v>
      </c>
      <c r="F6285" s="2"/>
      <c r="H6285" s="13"/>
      <c r="J6285" s="13"/>
      <c r="L6285" s="13"/>
      <c r="M6285" s="23"/>
    </row>
    <row r="6286" spans="1:13" x14ac:dyDescent="0.25">
      <c r="A6286" s="24" t="s">
        <v>15</v>
      </c>
      <c r="B6286" s="25"/>
      <c r="C6286" s="25"/>
      <c r="D6286" s="25"/>
      <c r="E6286" s="25"/>
      <c r="F6286" s="26"/>
      <c r="G6286" s="25"/>
      <c r="H6286" s="27"/>
      <c r="J6286" s="13"/>
      <c r="L6286" s="13"/>
      <c r="M6286" s="23"/>
    </row>
    <row r="6287" spans="1:13" x14ac:dyDescent="0.25">
      <c r="A6287" s="24" t="s">
        <v>16</v>
      </c>
      <c r="B6287" s="25"/>
      <c r="C6287" s="25"/>
      <c r="D6287" s="25"/>
      <c r="E6287" s="25"/>
      <c r="F6287" s="26"/>
      <c r="G6287" s="25"/>
      <c r="H6287" s="27"/>
      <c r="J6287" s="13"/>
      <c r="L6287" s="13"/>
      <c r="M6287" s="23"/>
    </row>
    <row r="6288" spans="1:13" x14ac:dyDescent="0.25">
      <c r="A6288" s="24" t="s">
        <v>68</v>
      </c>
      <c r="B6288" s="25"/>
      <c r="C6288" s="25"/>
      <c r="D6288" s="25"/>
      <c r="E6288" s="25"/>
      <c r="F6288" s="26"/>
      <c r="G6288" s="25"/>
      <c r="H6288" s="27"/>
      <c r="J6288" s="13"/>
      <c r="L6288" s="13"/>
      <c r="M6288" s="23"/>
    </row>
    <row r="6289" spans="1:13" x14ac:dyDescent="0.25">
      <c r="A6289" s="24"/>
      <c r="B6289" s="25"/>
      <c r="C6289" s="25"/>
      <c r="D6289" s="25"/>
      <c r="E6289" s="25"/>
      <c r="F6289" s="26"/>
      <c r="G6289" s="25"/>
      <c r="H6289" s="27"/>
      <c r="J6289" s="13"/>
      <c r="K6289" s="112">
        <v>4.93</v>
      </c>
      <c r="L6289" s="113"/>
      <c r="M6289" s="23">
        <f>K6289*I6283*12</f>
        <v>42938.327999999994</v>
      </c>
    </row>
    <row r="6290" spans="1:13" x14ac:dyDescent="0.25">
      <c r="A6290" s="22" t="s">
        <v>22</v>
      </c>
      <c r="B6290" s="25"/>
      <c r="C6290" s="25"/>
      <c r="D6290" s="25"/>
      <c r="E6290" s="25"/>
      <c r="F6290" s="26"/>
      <c r="G6290" s="25"/>
      <c r="H6290" s="27"/>
      <c r="J6290" s="13"/>
      <c r="L6290" s="13"/>
      <c r="M6290" s="23"/>
    </row>
    <row r="6291" spans="1:13" x14ac:dyDescent="0.25">
      <c r="A6291" s="24" t="s">
        <v>23</v>
      </c>
      <c r="B6291" s="25"/>
      <c r="C6291" s="25"/>
      <c r="D6291" s="25"/>
      <c r="E6291" s="25"/>
      <c r="F6291" s="26"/>
      <c r="G6291" s="25"/>
      <c r="H6291" s="27"/>
      <c r="J6291" s="13"/>
      <c r="L6291" s="13"/>
      <c r="M6291" s="23"/>
    </row>
    <row r="6292" spans="1:13" x14ac:dyDescent="0.25">
      <c r="A6292" s="24" t="s">
        <v>69</v>
      </c>
      <c r="B6292" s="25"/>
      <c r="C6292" s="25"/>
      <c r="D6292" s="25"/>
      <c r="E6292" s="25"/>
      <c r="F6292" s="26"/>
      <c r="G6292" s="25"/>
      <c r="H6292" s="27"/>
      <c r="J6292" s="13"/>
      <c r="L6292" s="13"/>
      <c r="M6292" s="23"/>
    </row>
    <row r="6293" spans="1:13" x14ac:dyDescent="0.25">
      <c r="A6293" s="24"/>
      <c r="B6293" s="25"/>
      <c r="C6293" s="25"/>
      <c r="D6293" s="25"/>
      <c r="E6293" s="25"/>
      <c r="F6293" s="26"/>
      <c r="G6293" s="25"/>
      <c r="H6293" s="27"/>
      <c r="I6293" s="17"/>
      <c r="J6293" s="19"/>
      <c r="K6293" s="138">
        <v>4.05</v>
      </c>
      <c r="L6293" s="139"/>
      <c r="M6293" s="21">
        <f>K6293*I6283*12</f>
        <v>35273.879999999997</v>
      </c>
    </row>
    <row r="6294" spans="1:13" x14ac:dyDescent="0.25">
      <c r="A6294" s="128" t="s">
        <v>28</v>
      </c>
      <c r="B6294" s="129"/>
      <c r="C6294" s="129"/>
      <c r="D6294" s="129"/>
      <c r="E6294" s="129"/>
      <c r="F6294" s="129"/>
      <c r="G6294" s="129"/>
      <c r="H6294" s="130"/>
      <c r="I6294" s="2" t="s">
        <v>29</v>
      </c>
      <c r="J6294" s="13"/>
      <c r="K6294" s="2"/>
      <c r="L6294" s="13"/>
      <c r="M6294" s="23"/>
    </row>
    <row r="6295" spans="1:13" x14ac:dyDescent="0.25">
      <c r="A6295" s="12"/>
      <c r="B6295" s="2"/>
      <c r="C6295" s="2"/>
      <c r="D6295" s="2"/>
      <c r="E6295" s="2"/>
      <c r="F6295" s="2"/>
      <c r="G6295" s="2"/>
      <c r="H6295" s="13"/>
      <c r="I6295" s="2" t="s">
        <v>30</v>
      </c>
      <c r="J6295" s="13"/>
      <c r="K6295" s="2"/>
      <c r="L6295" s="13"/>
      <c r="M6295" s="23"/>
    </row>
    <row r="6296" spans="1:13" x14ac:dyDescent="0.25">
      <c r="A6296" s="12"/>
      <c r="B6296" s="2"/>
      <c r="C6296" s="2"/>
      <c r="D6296" s="2"/>
      <c r="E6296" s="2"/>
      <c r="F6296" s="2"/>
      <c r="G6296" s="2"/>
      <c r="H6296" s="13"/>
      <c r="I6296" s="2" t="s">
        <v>31</v>
      </c>
      <c r="J6296" s="13"/>
      <c r="K6296" s="108">
        <v>1.1200000000000001</v>
      </c>
      <c r="L6296" s="109"/>
      <c r="M6296" s="23">
        <f>K6296*12*I6283</f>
        <v>9754.7520000000004</v>
      </c>
    </row>
    <row r="6297" spans="1:13" x14ac:dyDescent="0.25">
      <c r="A6297" s="12"/>
      <c r="B6297" s="2"/>
      <c r="C6297" s="2"/>
      <c r="D6297" s="2"/>
      <c r="E6297" s="2"/>
      <c r="F6297" s="2"/>
      <c r="G6297" s="2"/>
      <c r="H6297" s="13"/>
      <c r="I6297" s="2" t="s">
        <v>32</v>
      </c>
      <c r="J6297" s="13"/>
      <c r="K6297" s="2"/>
      <c r="L6297" s="13"/>
      <c r="M6297" s="23"/>
    </row>
    <row r="6298" spans="1:13" x14ac:dyDescent="0.25">
      <c r="A6298" s="17"/>
      <c r="B6298" s="18"/>
      <c r="C6298" s="18"/>
      <c r="D6298" s="18"/>
      <c r="E6298" s="18"/>
      <c r="F6298" s="18"/>
      <c r="G6298" s="18"/>
      <c r="H6298" s="19"/>
      <c r="I6298" s="18" t="s">
        <v>33</v>
      </c>
      <c r="J6298" s="19"/>
      <c r="K6298" s="18"/>
      <c r="L6298" s="19"/>
      <c r="M6298" s="21"/>
    </row>
    <row r="6299" spans="1:13" x14ac:dyDescent="0.25">
      <c r="A6299" s="131" t="s">
        <v>74</v>
      </c>
      <c r="B6299" s="132"/>
      <c r="C6299" s="132"/>
      <c r="D6299" s="132"/>
      <c r="E6299" s="132"/>
      <c r="F6299" s="132"/>
      <c r="G6299" s="132"/>
      <c r="H6299" s="133"/>
      <c r="I6299" s="52"/>
      <c r="J6299" s="13"/>
      <c r="K6299" s="134">
        <f>K6300+K6306</f>
        <v>1.8900000000000001</v>
      </c>
      <c r="L6299" s="135"/>
      <c r="M6299" s="53">
        <f>M6300+M6306</f>
        <v>16461.144</v>
      </c>
    </row>
    <row r="6300" spans="1:13" x14ac:dyDescent="0.25">
      <c r="A6300" s="114" t="s">
        <v>75</v>
      </c>
      <c r="B6300" s="115"/>
      <c r="C6300" s="115"/>
      <c r="D6300" s="115"/>
      <c r="E6300" s="115"/>
      <c r="F6300" s="115"/>
      <c r="G6300" s="115"/>
      <c r="H6300" s="116"/>
      <c r="J6300" s="13"/>
      <c r="K6300" s="108">
        <f>K6301+K6302+K6303+K6305</f>
        <v>1.1100000000000001</v>
      </c>
      <c r="L6300" s="109"/>
      <c r="M6300" s="46">
        <f>M6301+M6302+M6303+M6305</f>
        <v>9667.6560000000009</v>
      </c>
    </row>
    <row r="6301" spans="1:13" x14ac:dyDescent="0.25">
      <c r="A6301" s="12" t="s">
        <v>76</v>
      </c>
      <c r="H6301" s="13"/>
      <c r="I6301" t="s">
        <v>77</v>
      </c>
      <c r="J6301" s="13"/>
      <c r="K6301" s="112">
        <v>0.81</v>
      </c>
      <c r="L6301" s="113"/>
      <c r="M6301" s="23">
        <f>K6301*12*I6283</f>
        <v>7054.7759999999998</v>
      </c>
    </row>
    <row r="6302" spans="1:13" x14ac:dyDescent="0.25">
      <c r="A6302" s="12" t="s">
        <v>78</v>
      </c>
      <c r="H6302" s="13"/>
      <c r="I6302" t="s">
        <v>79</v>
      </c>
      <c r="J6302" s="13"/>
      <c r="K6302" s="112">
        <v>0.18</v>
      </c>
      <c r="L6302" s="113"/>
      <c r="M6302" s="23">
        <f>K6302*12*I6283</f>
        <v>1567.7280000000001</v>
      </c>
    </row>
    <row r="6303" spans="1:13" x14ac:dyDescent="0.25">
      <c r="A6303" s="12" t="s">
        <v>80</v>
      </c>
      <c r="H6303" s="13"/>
      <c r="I6303" t="s">
        <v>81</v>
      </c>
      <c r="J6303" s="13"/>
      <c r="K6303" s="112">
        <v>0.08</v>
      </c>
      <c r="L6303" s="113"/>
      <c r="M6303" s="23">
        <f>K6303*12*I6283</f>
        <v>696.76799999999992</v>
      </c>
    </row>
    <row r="6304" spans="1:13" x14ac:dyDescent="0.25">
      <c r="A6304" s="12" t="s">
        <v>82</v>
      </c>
      <c r="H6304" s="13"/>
      <c r="J6304" s="13"/>
      <c r="L6304" s="13"/>
      <c r="M6304" s="23"/>
    </row>
    <row r="6305" spans="1:13" x14ac:dyDescent="0.25">
      <c r="A6305" s="12" t="s">
        <v>83</v>
      </c>
      <c r="H6305" s="13"/>
      <c r="I6305" t="s">
        <v>84</v>
      </c>
      <c r="J6305" s="13"/>
      <c r="K6305" s="112">
        <v>0.04</v>
      </c>
      <c r="L6305" s="113"/>
      <c r="M6305" s="23">
        <f>K6305*12*I6283</f>
        <v>348.38399999999996</v>
      </c>
    </row>
    <row r="6306" spans="1:13" x14ac:dyDescent="0.25">
      <c r="A6306" s="114" t="s">
        <v>85</v>
      </c>
      <c r="B6306" s="115"/>
      <c r="C6306" s="115"/>
      <c r="D6306" s="115"/>
      <c r="E6306" s="115"/>
      <c r="F6306" s="115"/>
      <c r="G6306" s="115"/>
      <c r="H6306" s="116"/>
      <c r="J6306" s="13"/>
      <c r="K6306" s="108">
        <f>K6307+K6308+K6309</f>
        <v>0.78</v>
      </c>
      <c r="L6306" s="109"/>
      <c r="M6306" s="46">
        <f>M6307+M6308+M6309</f>
        <v>6793.4880000000003</v>
      </c>
    </row>
    <row r="6307" spans="1:13" x14ac:dyDescent="0.25">
      <c r="A6307" s="12" t="s">
        <v>86</v>
      </c>
      <c r="H6307" s="13"/>
      <c r="I6307" t="s">
        <v>81</v>
      </c>
      <c r="J6307" s="13"/>
      <c r="K6307" s="112">
        <v>0.28000000000000003</v>
      </c>
      <c r="L6307" s="113"/>
      <c r="M6307" s="23">
        <f>K6307*12*I6283</f>
        <v>2438.6880000000001</v>
      </c>
    </row>
    <row r="6308" spans="1:13" x14ac:dyDescent="0.25">
      <c r="A6308" s="12" t="s">
        <v>87</v>
      </c>
      <c r="H6308" s="13"/>
      <c r="I6308" t="s">
        <v>77</v>
      </c>
      <c r="J6308" s="13"/>
      <c r="K6308" s="112">
        <v>0.46</v>
      </c>
      <c r="L6308" s="113"/>
      <c r="M6308" s="23">
        <f>K6308*12*I6283</f>
        <v>4006.4160000000002</v>
      </c>
    </row>
    <row r="6309" spans="1:13" x14ac:dyDescent="0.25">
      <c r="A6309" s="12" t="s">
        <v>88</v>
      </c>
      <c r="H6309" s="13"/>
      <c r="I6309" t="s">
        <v>81</v>
      </c>
      <c r="J6309" s="13"/>
      <c r="K6309" s="112">
        <v>0.04</v>
      </c>
      <c r="L6309" s="113"/>
      <c r="M6309" s="21">
        <f>K6309*12*I6283</f>
        <v>348.38399999999996</v>
      </c>
    </row>
    <row r="6310" spans="1:13" ht="15.75" x14ac:dyDescent="0.25">
      <c r="A6310" s="85" t="s">
        <v>36</v>
      </c>
      <c r="B6310" s="86"/>
      <c r="C6310" s="86"/>
      <c r="D6310" s="86"/>
      <c r="E6310" s="86"/>
      <c r="F6310" s="86"/>
      <c r="G6310" s="86"/>
      <c r="H6310" s="87"/>
      <c r="I6310" s="34"/>
      <c r="J6310" s="32"/>
      <c r="K6310" s="88">
        <f>K6311+K6312+K6314+K6316+K6317</f>
        <v>2.13</v>
      </c>
      <c r="L6310" s="89"/>
      <c r="M6310" s="35">
        <f>M6311+M6312+M6314+M6316+M6317</f>
        <v>18551.448000000004</v>
      </c>
    </row>
    <row r="6311" spans="1:13" x14ac:dyDescent="0.25">
      <c r="A6311" s="36" t="s">
        <v>89</v>
      </c>
      <c r="B6311" s="37"/>
      <c r="C6311" s="38"/>
      <c r="D6311" s="38"/>
      <c r="E6311" s="38"/>
      <c r="F6311" s="38"/>
      <c r="G6311" s="38"/>
      <c r="H6311" s="13"/>
      <c r="I6311" s="95" t="s">
        <v>38</v>
      </c>
      <c r="J6311" s="96"/>
      <c r="K6311" s="117">
        <v>0.56999999999999995</v>
      </c>
      <c r="L6311" s="118"/>
      <c r="M6311" s="23">
        <f>K6311*12*I6283</f>
        <v>4964.4719999999998</v>
      </c>
    </row>
    <row r="6312" spans="1:13" x14ac:dyDescent="0.25">
      <c r="A6312" s="36" t="s">
        <v>39</v>
      </c>
      <c r="B6312" s="37"/>
      <c r="C6312" s="38"/>
      <c r="D6312" s="38"/>
      <c r="E6312" s="38"/>
      <c r="F6312" s="38"/>
      <c r="G6312" s="38"/>
      <c r="H6312" s="13"/>
      <c r="I6312" s="95" t="s">
        <v>90</v>
      </c>
      <c r="J6312" s="96"/>
      <c r="K6312" s="97">
        <v>1.35</v>
      </c>
      <c r="L6312" s="98"/>
      <c r="M6312" s="23">
        <f>K6312*12*I6283</f>
        <v>11757.960000000001</v>
      </c>
    </row>
    <row r="6313" spans="1:13" x14ac:dyDescent="0.25">
      <c r="A6313" s="36" t="s">
        <v>41</v>
      </c>
      <c r="B6313" s="37"/>
      <c r="C6313" s="38"/>
      <c r="D6313" s="38"/>
      <c r="E6313" s="38"/>
      <c r="F6313" s="38"/>
      <c r="G6313" s="38"/>
      <c r="H6313" s="13"/>
      <c r="I6313" s="39"/>
      <c r="J6313" s="15"/>
      <c r="K6313" s="40"/>
      <c r="L6313" s="41"/>
      <c r="M6313" s="23"/>
    </row>
    <row r="6314" spans="1:13" x14ac:dyDescent="0.25">
      <c r="A6314" s="36" t="s">
        <v>42</v>
      </c>
      <c r="B6314" s="37"/>
      <c r="C6314" s="38"/>
      <c r="D6314" s="38"/>
      <c r="E6314" s="38"/>
      <c r="F6314" s="38"/>
      <c r="G6314" s="38"/>
      <c r="H6314" s="13"/>
      <c r="I6314" s="95" t="s">
        <v>43</v>
      </c>
      <c r="J6314" s="96"/>
      <c r="K6314" s="97">
        <v>0.09</v>
      </c>
      <c r="L6314" s="98"/>
      <c r="M6314" s="23">
        <f>K6314*12*I6283</f>
        <v>783.86400000000003</v>
      </c>
    </row>
    <row r="6315" spans="1:13" x14ac:dyDescent="0.25">
      <c r="A6315" s="36" t="s">
        <v>44</v>
      </c>
      <c r="B6315" s="37"/>
      <c r="C6315" s="38"/>
      <c r="D6315" s="38"/>
      <c r="E6315" s="38"/>
      <c r="F6315" s="38"/>
      <c r="G6315" s="38"/>
      <c r="H6315" s="13"/>
      <c r="I6315" s="39"/>
      <c r="J6315" s="15"/>
      <c r="K6315" s="40"/>
      <c r="L6315" s="41"/>
      <c r="M6315" s="23"/>
    </row>
    <row r="6316" spans="1:13" x14ac:dyDescent="0.25">
      <c r="A6316" s="36" t="s">
        <v>45</v>
      </c>
      <c r="B6316" s="37"/>
      <c r="C6316" s="38"/>
      <c r="D6316" s="38"/>
      <c r="E6316" s="38"/>
      <c r="F6316" s="38"/>
      <c r="G6316" s="38"/>
      <c r="H6316" s="13"/>
      <c r="I6316" s="95" t="s">
        <v>43</v>
      </c>
      <c r="J6316" s="96"/>
      <c r="K6316" s="97">
        <v>0.06</v>
      </c>
      <c r="L6316" s="98"/>
      <c r="M6316" s="23">
        <f>K6316*12*I6283</f>
        <v>522.57599999999991</v>
      </c>
    </row>
    <row r="6317" spans="1:13" x14ac:dyDescent="0.25">
      <c r="A6317" s="42" t="s">
        <v>112</v>
      </c>
      <c r="B6317" s="37"/>
      <c r="C6317" s="38"/>
      <c r="D6317" s="38"/>
      <c r="E6317" s="38"/>
      <c r="F6317" s="38"/>
      <c r="G6317" s="38"/>
      <c r="H6317" s="13"/>
      <c r="I6317" s="95" t="s">
        <v>46</v>
      </c>
      <c r="J6317" s="96"/>
      <c r="K6317" s="99">
        <v>0.06</v>
      </c>
      <c r="L6317" s="100"/>
      <c r="M6317" s="21">
        <f>K6317*12*I6283</f>
        <v>522.57599999999991</v>
      </c>
    </row>
    <row r="6318" spans="1:13" ht="15.75" x14ac:dyDescent="0.25">
      <c r="A6318" s="85" t="s">
        <v>50</v>
      </c>
      <c r="B6318" s="86"/>
      <c r="C6318" s="86"/>
      <c r="D6318" s="86"/>
      <c r="E6318" s="86"/>
      <c r="F6318" s="86"/>
      <c r="G6318" s="86"/>
      <c r="H6318" s="87"/>
      <c r="I6318" s="34"/>
      <c r="J6318" s="32"/>
      <c r="K6318" s="101">
        <v>4.32</v>
      </c>
      <c r="L6318" s="102"/>
      <c r="M6318" s="35">
        <f>K6318*12*I6283</f>
        <v>37625.472000000002</v>
      </c>
    </row>
    <row r="6319" spans="1:13" x14ac:dyDescent="0.25">
      <c r="A6319" s="90" t="s">
        <v>59</v>
      </c>
      <c r="B6319" s="91"/>
      <c r="C6319" s="91"/>
      <c r="D6319" s="91"/>
      <c r="E6319" s="91"/>
      <c r="F6319" s="91"/>
      <c r="G6319" s="91"/>
      <c r="H6319" s="92"/>
      <c r="J6319" s="47"/>
      <c r="K6319" s="108">
        <f>K6289+K6293+K6296+K6299+K6318+K6310</f>
        <v>18.440000000000001</v>
      </c>
      <c r="L6319" s="109"/>
      <c r="M6319" s="21">
        <f>M6283+M6296+M6299+M6310+M6318</f>
        <v>160605.024</v>
      </c>
    </row>
    <row r="6320" spans="1:13" ht="15.75" x14ac:dyDescent="0.25">
      <c r="A6320" s="85" t="s">
        <v>61</v>
      </c>
      <c r="B6320" s="86"/>
      <c r="C6320" s="86"/>
      <c r="D6320" s="86"/>
      <c r="E6320" s="86"/>
      <c r="F6320" s="86"/>
      <c r="G6320" s="86"/>
      <c r="H6320" s="87"/>
      <c r="I6320" s="34"/>
      <c r="J6320" s="32"/>
      <c r="K6320" s="88">
        <v>3.45</v>
      </c>
      <c r="L6320" s="89"/>
      <c r="M6320" s="21">
        <f>K6320*12*I6283</f>
        <v>30048.120000000003</v>
      </c>
    </row>
    <row r="6321" spans="1:13" ht="15.75" x14ac:dyDescent="0.25">
      <c r="A6321" s="85" t="s">
        <v>62</v>
      </c>
      <c r="B6321" s="86"/>
      <c r="C6321" s="86"/>
      <c r="D6321" s="86"/>
      <c r="E6321" s="86"/>
      <c r="F6321" s="86"/>
      <c r="G6321" s="86"/>
      <c r="H6321" s="87"/>
      <c r="I6321" s="34"/>
      <c r="J6321" s="32"/>
      <c r="K6321" s="88">
        <v>0.81</v>
      </c>
      <c r="L6321" s="89"/>
      <c r="M6321" s="21">
        <f>K6321*12*I6283</f>
        <v>7054.7759999999998</v>
      </c>
    </row>
    <row r="6322" spans="1:13" x14ac:dyDescent="0.25">
      <c r="A6322" s="90" t="s">
        <v>92</v>
      </c>
      <c r="B6322" s="91"/>
      <c r="C6322" s="91"/>
      <c r="D6322" s="91"/>
      <c r="E6322" s="91"/>
      <c r="F6322" s="91"/>
      <c r="G6322" s="91"/>
      <c r="H6322" s="92"/>
      <c r="I6322" s="34"/>
      <c r="J6322" s="32"/>
      <c r="K6322" s="93">
        <v>1.32</v>
      </c>
      <c r="L6322" s="94"/>
      <c r="M6322" s="21">
        <f>K6322*12*I6283</f>
        <v>11496.671999999999</v>
      </c>
    </row>
    <row r="6323" spans="1:13" ht="15.75" x14ac:dyDescent="0.25">
      <c r="A6323" s="49" t="s">
        <v>107</v>
      </c>
      <c r="B6323" s="50"/>
      <c r="C6323" s="50"/>
      <c r="D6323" s="50"/>
      <c r="E6323" s="50"/>
      <c r="F6323" s="50"/>
      <c r="G6323" s="50"/>
      <c r="H6323" s="51"/>
      <c r="I6323" s="34"/>
      <c r="J6323" s="32"/>
      <c r="K6323" s="88">
        <v>0.04</v>
      </c>
      <c r="L6323" s="89"/>
      <c r="M6323" s="21">
        <f>K6323*12*I6283</f>
        <v>348.38399999999996</v>
      </c>
    </row>
    <row r="6324" spans="1:13" ht="15.75" x14ac:dyDescent="0.25">
      <c r="A6324" s="49" t="s">
        <v>63</v>
      </c>
      <c r="B6324" s="50"/>
      <c r="C6324" s="50"/>
      <c r="D6324" s="50"/>
      <c r="E6324" s="50"/>
      <c r="F6324" s="50"/>
      <c r="G6324" s="50"/>
      <c r="H6324" s="51"/>
      <c r="I6324" s="34"/>
      <c r="J6324" s="32"/>
      <c r="K6324" s="88">
        <v>0.05</v>
      </c>
      <c r="L6324" s="89"/>
      <c r="M6324" s="21">
        <f>K6324*12*I6283</f>
        <v>435.48</v>
      </c>
    </row>
    <row r="6325" spans="1:13" ht="15.75" x14ac:dyDescent="0.25">
      <c r="A6325" s="49" t="s">
        <v>64</v>
      </c>
      <c r="B6325" s="50"/>
      <c r="C6325" s="50"/>
      <c r="D6325" s="50"/>
      <c r="E6325" s="50"/>
      <c r="F6325" s="50"/>
      <c r="G6325" s="50"/>
      <c r="H6325" s="51"/>
      <c r="I6325" s="34"/>
      <c r="J6325" s="32"/>
      <c r="K6325" s="88">
        <v>0.13</v>
      </c>
      <c r="L6325" s="89"/>
      <c r="M6325" s="21">
        <f>K6325*12*I6283</f>
        <v>1132.248</v>
      </c>
    </row>
    <row r="6326" spans="1:13" x14ac:dyDescent="0.25">
      <c r="A6326" s="90" t="s">
        <v>65</v>
      </c>
      <c r="B6326" s="91"/>
      <c r="C6326" s="91"/>
      <c r="D6326" s="91"/>
      <c r="E6326" s="91"/>
      <c r="F6326" s="91"/>
      <c r="G6326" s="91"/>
      <c r="H6326" s="92"/>
      <c r="I6326" s="34"/>
      <c r="J6326" s="48"/>
      <c r="K6326" s="88">
        <f>K6319+K6320+K6321+K6322+K6323+K6324+K6325</f>
        <v>24.24</v>
      </c>
      <c r="L6326" s="89"/>
      <c r="M6326" s="21">
        <f>M6319+M6320+M6321+M6322+M6323+M6324+M6325</f>
        <v>211120.704</v>
      </c>
    </row>
    <row r="6327" spans="1:13" x14ac:dyDescent="0.25">
      <c r="M6327" s="5"/>
    </row>
    <row r="6328" spans="1:13" x14ac:dyDescent="0.25">
      <c r="A6328" s="119" t="s">
        <v>0</v>
      </c>
      <c r="B6328" s="119"/>
      <c r="C6328" s="119"/>
      <c r="D6328" s="119"/>
      <c r="E6328" s="119"/>
      <c r="F6328" s="119"/>
      <c r="G6328" s="119"/>
      <c r="H6328" s="119"/>
      <c r="I6328" s="119"/>
      <c r="J6328" s="119"/>
      <c r="K6328" s="119"/>
      <c r="L6328" s="119"/>
      <c r="M6328" s="5"/>
    </row>
    <row r="6329" spans="1:13" x14ac:dyDescent="0.25">
      <c r="A6329" s="120" t="s">
        <v>1</v>
      </c>
      <c r="B6329" s="120"/>
      <c r="C6329" s="120"/>
      <c r="D6329" s="120"/>
      <c r="E6329" s="120"/>
      <c r="F6329" s="120"/>
      <c r="G6329" s="120"/>
      <c r="H6329" s="120"/>
      <c r="I6329" s="120"/>
      <c r="J6329" s="120"/>
      <c r="K6329" s="120"/>
      <c r="L6329" s="120"/>
      <c r="M6329" s="120"/>
    </row>
    <row r="6330" spans="1:13" x14ac:dyDescent="0.25">
      <c r="A6330" s="121" t="s">
        <v>226</v>
      </c>
      <c r="B6330" s="121"/>
      <c r="C6330" s="121"/>
      <c r="D6330" s="121"/>
      <c r="E6330" s="121"/>
      <c r="F6330" s="121"/>
      <c r="G6330" s="121"/>
      <c r="H6330" s="121"/>
      <c r="I6330" s="121"/>
      <c r="J6330" s="121"/>
      <c r="K6330" s="121"/>
      <c r="L6330" s="121"/>
      <c r="M6330" s="121"/>
    </row>
    <row r="6331" spans="1:13" x14ac:dyDescent="0.25">
      <c r="A6331" s="6"/>
      <c r="B6331" s="7"/>
      <c r="C6331" s="7" t="s">
        <v>3</v>
      </c>
      <c r="D6331" s="7"/>
      <c r="E6331" s="7"/>
      <c r="F6331" s="7"/>
      <c r="G6331" s="7"/>
      <c r="H6331" s="8"/>
      <c r="I6331" s="7" t="s">
        <v>4</v>
      </c>
      <c r="J6331" s="8"/>
      <c r="K6331" s="9" t="s">
        <v>5</v>
      </c>
      <c r="L6331" s="10"/>
      <c r="M6331" s="11"/>
    </row>
    <row r="6332" spans="1:13" x14ac:dyDescent="0.25">
      <c r="A6332" s="12"/>
      <c r="B6332" s="2"/>
      <c r="C6332" s="2"/>
      <c r="D6332" s="2"/>
      <c r="E6332" s="2"/>
      <c r="F6332" s="2"/>
      <c r="G6332" s="2"/>
      <c r="H6332" s="13"/>
      <c r="I6332" s="2"/>
      <c r="J6332" s="13"/>
      <c r="K6332" s="14" t="s">
        <v>7</v>
      </c>
      <c r="L6332" s="15"/>
      <c r="M6332" s="16" t="s">
        <v>8</v>
      </c>
    </row>
    <row r="6333" spans="1:13" x14ac:dyDescent="0.25">
      <c r="A6333" s="17"/>
      <c r="B6333" s="18"/>
      <c r="C6333" s="18"/>
      <c r="D6333" s="18"/>
      <c r="E6333" s="18"/>
      <c r="F6333" s="18"/>
      <c r="G6333" s="18"/>
      <c r="H6333" s="19"/>
      <c r="I6333" s="122" t="s">
        <v>9</v>
      </c>
      <c r="J6333" s="123"/>
      <c r="K6333" s="18" t="s">
        <v>10</v>
      </c>
      <c r="L6333" s="19"/>
      <c r="M6333" s="20" t="s">
        <v>11</v>
      </c>
    </row>
    <row r="6334" spans="1:13" x14ac:dyDescent="0.25">
      <c r="A6334" s="90" t="s">
        <v>12</v>
      </c>
      <c r="B6334" s="91"/>
      <c r="C6334" s="91"/>
      <c r="D6334" s="91"/>
      <c r="E6334" s="91"/>
      <c r="F6334" s="91"/>
      <c r="G6334" s="91"/>
      <c r="H6334" s="92"/>
      <c r="I6334" s="124">
        <v>309.5</v>
      </c>
      <c r="J6334" s="125"/>
      <c r="K6334" s="126">
        <f>K6340+K6347</f>
        <v>8.98</v>
      </c>
      <c r="L6334" s="127"/>
      <c r="M6334" s="21">
        <f>M6340+M6347</f>
        <v>33351.719999999994</v>
      </c>
    </row>
    <row r="6335" spans="1:13" x14ac:dyDescent="0.25">
      <c r="A6335" s="22" t="s">
        <v>13</v>
      </c>
      <c r="F6335" s="2"/>
      <c r="H6335" s="13"/>
      <c r="J6335" s="13"/>
      <c r="L6335" s="13"/>
      <c r="M6335" s="23"/>
    </row>
    <row r="6336" spans="1:13" x14ac:dyDescent="0.25">
      <c r="A6336" s="22" t="s">
        <v>14</v>
      </c>
      <c r="F6336" s="2"/>
      <c r="H6336" s="13"/>
      <c r="J6336" s="13"/>
      <c r="L6336" s="13"/>
      <c r="M6336" s="23"/>
    </row>
    <row r="6337" spans="1:13" x14ac:dyDescent="0.25">
      <c r="A6337" s="24" t="s">
        <v>15</v>
      </c>
      <c r="B6337" s="25"/>
      <c r="C6337" s="25"/>
      <c r="D6337" s="25"/>
      <c r="E6337" s="25"/>
      <c r="F6337" s="26"/>
      <c r="G6337" s="25"/>
      <c r="H6337" s="27"/>
      <c r="J6337" s="13"/>
      <c r="L6337" s="13"/>
      <c r="M6337" s="23"/>
    </row>
    <row r="6338" spans="1:13" x14ac:dyDescent="0.25">
      <c r="A6338" s="24" t="s">
        <v>16</v>
      </c>
      <c r="B6338" s="25"/>
      <c r="C6338" s="25"/>
      <c r="D6338" s="25"/>
      <c r="E6338" s="25"/>
      <c r="F6338" s="26"/>
      <c r="G6338" s="25"/>
      <c r="H6338" s="27"/>
      <c r="J6338" s="13"/>
      <c r="L6338" s="13"/>
      <c r="M6338" s="23"/>
    </row>
    <row r="6339" spans="1:13" x14ac:dyDescent="0.25">
      <c r="A6339" s="24" t="s">
        <v>17</v>
      </c>
      <c r="B6339" s="25"/>
      <c r="C6339" s="25"/>
      <c r="D6339" s="25"/>
      <c r="E6339" s="25"/>
      <c r="F6339" s="26"/>
      <c r="G6339" s="25"/>
      <c r="H6339" s="27"/>
      <c r="J6339" s="13"/>
      <c r="L6339" s="13"/>
      <c r="M6339" s="23"/>
    </row>
    <row r="6340" spans="1:13" x14ac:dyDescent="0.25">
      <c r="A6340" s="24" t="s">
        <v>18</v>
      </c>
      <c r="B6340" s="25"/>
      <c r="C6340" s="25"/>
      <c r="D6340" s="25"/>
      <c r="E6340" s="25"/>
      <c r="F6340" s="26"/>
      <c r="G6340" s="25"/>
      <c r="H6340" s="27"/>
      <c r="J6340" s="13"/>
      <c r="K6340" s="112">
        <v>4.93</v>
      </c>
      <c r="L6340" s="113"/>
      <c r="M6340" s="23">
        <f>K6340*I6334*12</f>
        <v>18310.019999999997</v>
      </c>
    </row>
    <row r="6341" spans="1:13" x14ac:dyDescent="0.25">
      <c r="A6341" s="24" t="s">
        <v>19</v>
      </c>
      <c r="B6341" s="25"/>
      <c r="C6341" s="25"/>
      <c r="D6341" s="25"/>
      <c r="E6341" s="25"/>
      <c r="F6341" s="26"/>
      <c r="G6341" s="25"/>
      <c r="H6341" s="27"/>
      <c r="J6341" s="13"/>
      <c r="L6341" s="13"/>
      <c r="M6341" s="23"/>
    </row>
    <row r="6342" spans="1:13" x14ac:dyDescent="0.25">
      <c r="A6342" s="24" t="s">
        <v>20</v>
      </c>
      <c r="B6342" s="25"/>
      <c r="C6342" s="25"/>
      <c r="D6342" s="25"/>
      <c r="E6342" s="25"/>
      <c r="F6342" s="26"/>
      <c r="G6342" s="25"/>
      <c r="H6342" s="27"/>
      <c r="J6342" s="13"/>
      <c r="L6342" s="13"/>
      <c r="M6342" s="23"/>
    </row>
    <row r="6343" spans="1:13" x14ac:dyDescent="0.25">
      <c r="A6343" s="24" t="s">
        <v>21</v>
      </c>
      <c r="B6343" s="25"/>
      <c r="C6343" s="25"/>
      <c r="D6343" s="25"/>
      <c r="E6343" s="25"/>
      <c r="F6343" s="26"/>
      <c r="G6343" s="25"/>
      <c r="H6343" s="27"/>
      <c r="J6343" s="13"/>
      <c r="L6343" s="13"/>
      <c r="M6343" s="23"/>
    </row>
    <row r="6344" spans="1:13" x14ac:dyDescent="0.25">
      <c r="A6344" s="22" t="s">
        <v>22</v>
      </c>
      <c r="B6344" s="25"/>
      <c r="C6344" s="25"/>
      <c r="D6344" s="25"/>
      <c r="E6344" s="25"/>
      <c r="F6344" s="26"/>
      <c r="G6344" s="25"/>
      <c r="H6344" s="27"/>
      <c r="J6344" s="13"/>
      <c r="L6344" s="13"/>
      <c r="M6344" s="23"/>
    </row>
    <row r="6345" spans="1:13" x14ac:dyDescent="0.25">
      <c r="A6345" s="24" t="s">
        <v>23</v>
      </c>
      <c r="B6345" s="25"/>
      <c r="C6345" s="25"/>
      <c r="D6345" s="25"/>
      <c r="E6345" s="25"/>
      <c r="F6345" s="26"/>
      <c r="G6345" s="25"/>
      <c r="H6345" s="27"/>
      <c r="J6345" s="13"/>
      <c r="L6345" s="13"/>
      <c r="M6345" s="23"/>
    </row>
    <row r="6346" spans="1:13" x14ac:dyDescent="0.25">
      <c r="A6346" s="24" t="s">
        <v>24</v>
      </c>
      <c r="B6346" s="25"/>
      <c r="C6346" s="25"/>
      <c r="D6346" s="25"/>
      <c r="E6346" s="25"/>
      <c r="F6346" s="26"/>
      <c r="G6346" s="25"/>
      <c r="H6346" s="27"/>
      <c r="J6346" s="13"/>
      <c r="L6346" s="13"/>
      <c r="M6346" s="23"/>
    </row>
    <row r="6347" spans="1:13" x14ac:dyDescent="0.25">
      <c r="A6347" s="24" t="s">
        <v>25</v>
      </c>
      <c r="B6347" s="25"/>
      <c r="C6347" s="25"/>
      <c r="D6347" s="25"/>
      <c r="E6347" s="25"/>
      <c r="F6347" s="26"/>
      <c r="G6347" s="25"/>
      <c r="H6347" s="27"/>
      <c r="J6347" s="13"/>
      <c r="K6347" s="112">
        <v>4.05</v>
      </c>
      <c r="L6347" s="113"/>
      <c r="M6347" s="23">
        <f>K6347*I6334*12</f>
        <v>15041.699999999999</v>
      </c>
    </row>
    <row r="6348" spans="1:13" x14ac:dyDescent="0.25">
      <c r="A6348" s="24" t="s">
        <v>26</v>
      </c>
      <c r="B6348" s="25"/>
      <c r="C6348" s="25"/>
      <c r="D6348" s="25"/>
      <c r="E6348" s="25"/>
      <c r="F6348" s="26"/>
      <c r="G6348" s="25"/>
      <c r="H6348" s="27"/>
      <c r="J6348" s="13"/>
      <c r="L6348" s="13"/>
      <c r="M6348" s="23"/>
    </row>
    <row r="6349" spans="1:13" x14ac:dyDescent="0.25">
      <c r="A6349" s="28" t="s">
        <v>27</v>
      </c>
      <c r="B6349" s="29"/>
      <c r="C6349" s="29"/>
      <c r="D6349" s="29"/>
      <c r="E6349" s="29"/>
      <c r="F6349" s="29"/>
      <c r="G6349" s="29"/>
      <c r="H6349" s="30"/>
      <c r="I6349" s="18"/>
      <c r="J6349" s="19"/>
      <c r="K6349" s="18"/>
      <c r="L6349" s="19"/>
      <c r="M6349" s="21"/>
    </row>
    <row r="6350" spans="1:13" x14ac:dyDescent="0.25">
      <c r="A6350" s="128" t="s">
        <v>28</v>
      </c>
      <c r="B6350" s="129"/>
      <c r="C6350" s="129"/>
      <c r="D6350" s="129"/>
      <c r="E6350" s="129"/>
      <c r="F6350" s="129"/>
      <c r="G6350" s="129"/>
      <c r="H6350" s="130"/>
      <c r="I6350" s="2" t="s">
        <v>29</v>
      </c>
      <c r="J6350" s="13"/>
      <c r="K6350" s="2"/>
      <c r="L6350" s="13"/>
      <c r="M6350" s="23"/>
    </row>
    <row r="6351" spans="1:13" x14ac:dyDescent="0.25">
      <c r="A6351" s="12"/>
      <c r="B6351" s="2"/>
      <c r="C6351" s="2"/>
      <c r="D6351" s="2"/>
      <c r="E6351" s="2"/>
      <c r="F6351" s="2"/>
      <c r="G6351" s="2"/>
      <c r="H6351" s="13"/>
      <c r="I6351" s="2" t="s">
        <v>30</v>
      </c>
      <c r="J6351" s="13"/>
      <c r="K6351" s="2"/>
      <c r="L6351" s="13"/>
      <c r="M6351" s="23"/>
    </row>
    <row r="6352" spans="1:13" x14ac:dyDescent="0.25">
      <c r="A6352" s="12"/>
      <c r="B6352" s="2"/>
      <c r="C6352" s="2"/>
      <c r="D6352" s="2"/>
      <c r="E6352" s="2"/>
      <c r="F6352" s="2"/>
      <c r="G6352" s="2"/>
      <c r="H6352" s="13"/>
      <c r="I6352" s="2" t="s">
        <v>31</v>
      </c>
      <c r="J6352" s="13"/>
      <c r="K6352" s="108">
        <v>1.1200000000000001</v>
      </c>
      <c r="L6352" s="109"/>
      <c r="M6352" s="23">
        <f>K6352*12*I6334</f>
        <v>4159.68</v>
      </c>
    </row>
    <row r="6353" spans="1:13" x14ac:dyDescent="0.25">
      <c r="A6353" s="12"/>
      <c r="B6353" s="2"/>
      <c r="C6353" s="2"/>
      <c r="D6353" s="2"/>
      <c r="E6353" s="2"/>
      <c r="F6353" s="2"/>
      <c r="G6353" s="2"/>
      <c r="H6353" s="13"/>
      <c r="I6353" s="2" t="s">
        <v>32</v>
      </c>
      <c r="J6353" s="13"/>
      <c r="K6353" s="2"/>
      <c r="L6353" s="13"/>
      <c r="M6353" s="23"/>
    </row>
    <row r="6354" spans="1:13" x14ac:dyDescent="0.25">
      <c r="A6354" s="17"/>
      <c r="B6354" s="18"/>
      <c r="C6354" s="18"/>
      <c r="D6354" s="18"/>
      <c r="E6354" s="18"/>
      <c r="F6354" s="18"/>
      <c r="G6354" s="18"/>
      <c r="H6354" s="19"/>
      <c r="I6354" s="18" t="s">
        <v>33</v>
      </c>
      <c r="J6354" s="19"/>
      <c r="K6354" s="18"/>
      <c r="L6354" s="19"/>
      <c r="M6354" s="21"/>
    </row>
    <row r="6355" spans="1:13" x14ac:dyDescent="0.25">
      <c r="A6355" s="131" t="s">
        <v>74</v>
      </c>
      <c r="B6355" s="132"/>
      <c r="C6355" s="132"/>
      <c r="D6355" s="132"/>
      <c r="E6355" s="132"/>
      <c r="F6355" s="132"/>
      <c r="G6355" s="132"/>
      <c r="H6355" s="133"/>
      <c r="I6355" s="52"/>
      <c r="J6355" s="13"/>
      <c r="K6355" s="134">
        <f>K6356+K6364</f>
        <v>1.8900000000000001</v>
      </c>
      <c r="L6355" s="135"/>
      <c r="M6355" s="53">
        <f>M6356+M6364</f>
        <v>7019.46</v>
      </c>
    </row>
    <row r="6356" spans="1:13" x14ac:dyDescent="0.25">
      <c r="A6356" s="114" t="s">
        <v>75</v>
      </c>
      <c r="B6356" s="115"/>
      <c r="C6356" s="115"/>
      <c r="D6356" s="115"/>
      <c r="E6356" s="115"/>
      <c r="F6356" s="115"/>
      <c r="G6356" s="115"/>
      <c r="H6356" s="116"/>
      <c r="J6356" s="13"/>
      <c r="K6356" s="108">
        <f>K6357+K6358+K6359+K6361+K6363</f>
        <v>1.1100000000000001</v>
      </c>
      <c r="L6356" s="109"/>
      <c r="M6356" s="46">
        <f>M6357+M6358+M6359+M6361+M6363</f>
        <v>4122.54</v>
      </c>
    </row>
    <row r="6357" spans="1:13" x14ac:dyDescent="0.25">
      <c r="A6357" s="12" t="s">
        <v>76</v>
      </c>
      <c r="H6357" s="13"/>
      <c r="I6357" t="s">
        <v>77</v>
      </c>
      <c r="J6357" s="13"/>
      <c r="K6357" s="112">
        <v>0.39</v>
      </c>
      <c r="L6357" s="113"/>
      <c r="M6357" s="23">
        <f>K6357*12*I6334</f>
        <v>1448.4599999999998</v>
      </c>
    </row>
    <row r="6358" spans="1:13" x14ac:dyDescent="0.25">
      <c r="A6358" s="12" t="s">
        <v>78</v>
      </c>
      <c r="H6358" s="13"/>
      <c r="I6358" t="s">
        <v>79</v>
      </c>
      <c r="J6358" s="13"/>
      <c r="K6358" s="112">
        <v>0.18</v>
      </c>
      <c r="L6358" s="113"/>
      <c r="M6358" s="23">
        <f>K6358*12*I6334</f>
        <v>668.5200000000001</v>
      </c>
    </row>
    <row r="6359" spans="1:13" x14ac:dyDescent="0.25">
      <c r="A6359" s="12" t="s">
        <v>80</v>
      </c>
      <c r="H6359" s="13"/>
      <c r="I6359" t="s">
        <v>81</v>
      </c>
      <c r="J6359" s="13"/>
      <c r="K6359" s="112">
        <v>0.08</v>
      </c>
      <c r="L6359" s="113"/>
      <c r="M6359" s="23">
        <f>K6359*12*I6334</f>
        <v>297.12</v>
      </c>
    </row>
    <row r="6360" spans="1:13" x14ac:dyDescent="0.25">
      <c r="A6360" s="12" t="s">
        <v>82</v>
      </c>
      <c r="H6360" s="13"/>
      <c r="J6360" s="13"/>
      <c r="L6360" s="13"/>
      <c r="M6360" s="23"/>
    </row>
    <row r="6361" spans="1:13" x14ac:dyDescent="0.25">
      <c r="A6361" s="12" t="s">
        <v>97</v>
      </c>
      <c r="H6361" s="13"/>
      <c r="I6361" t="s">
        <v>98</v>
      </c>
      <c r="J6361" s="13"/>
      <c r="K6361" s="112">
        <v>0.42</v>
      </c>
      <c r="L6361" s="113"/>
      <c r="M6361" s="23">
        <f>K6361*12*I6334</f>
        <v>1559.88</v>
      </c>
    </row>
    <row r="6362" spans="1:13" x14ac:dyDescent="0.25">
      <c r="A6362" s="12" t="s">
        <v>99</v>
      </c>
      <c r="H6362" s="13"/>
      <c r="I6362" t="s">
        <v>100</v>
      </c>
      <c r="J6362" s="13"/>
      <c r="L6362" s="13"/>
      <c r="M6362" s="23"/>
    </row>
    <row r="6363" spans="1:13" x14ac:dyDescent="0.25">
      <c r="A6363" s="12" t="s">
        <v>101</v>
      </c>
      <c r="H6363" s="13"/>
      <c r="I6363" t="s">
        <v>84</v>
      </c>
      <c r="J6363" s="13"/>
      <c r="K6363" s="112">
        <v>0.04</v>
      </c>
      <c r="L6363" s="113"/>
      <c r="M6363" s="23">
        <f>K6363*12*I6334</f>
        <v>148.56</v>
      </c>
    </row>
    <row r="6364" spans="1:13" x14ac:dyDescent="0.25">
      <c r="A6364" s="114" t="s">
        <v>85</v>
      </c>
      <c r="B6364" s="115"/>
      <c r="C6364" s="115"/>
      <c r="D6364" s="115"/>
      <c r="E6364" s="115"/>
      <c r="F6364" s="115"/>
      <c r="G6364" s="115"/>
      <c r="H6364" s="116"/>
      <c r="J6364" s="13"/>
      <c r="K6364" s="108">
        <f>K6365+K6366+K6367+K6368</f>
        <v>0.78</v>
      </c>
      <c r="L6364" s="109"/>
      <c r="M6364" s="46">
        <f>M6365+M6366+M6367+M6368</f>
        <v>2896.92</v>
      </c>
    </row>
    <row r="6365" spans="1:13" x14ac:dyDescent="0.25">
      <c r="A6365" s="12" t="s">
        <v>102</v>
      </c>
      <c r="H6365" s="13"/>
      <c r="I6365" t="s">
        <v>81</v>
      </c>
      <c r="J6365" s="13"/>
      <c r="K6365" s="112">
        <v>0.22</v>
      </c>
      <c r="L6365" s="113"/>
      <c r="M6365" s="23">
        <f>K6365*12*I6334</f>
        <v>817.08</v>
      </c>
    </row>
    <row r="6366" spans="1:13" x14ac:dyDescent="0.25">
      <c r="A6366" s="12" t="s">
        <v>103</v>
      </c>
      <c r="H6366" s="13"/>
      <c r="I6366" t="s">
        <v>104</v>
      </c>
      <c r="J6366" s="13"/>
      <c r="K6366" s="112">
        <v>0.06</v>
      </c>
      <c r="L6366" s="113"/>
      <c r="M6366" s="23">
        <f>K6366*12*I6334</f>
        <v>222.84</v>
      </c>
    </row>
    <row r="6367" spans="1:13" x14ac:dyDescent="0.25">
      <c r="A6367" s="12" t="s">
        <v>105</v>
      </c>
      <c r="H6367" s="13"/>
      <c r="I6367" t="s">
        <v>77</v>
      </c>
      <c r="J6367" s="13"/>
      <c r="K6367" s="112">
        <v>0.46</v>
      </c>
      <c r="L6367" s="113"/>
      <c r="M6367" s="23">
        <f>K6367*12*I6334</f>
        <v>1708.44</v>
      </c>
    </row>
    <row r="6368" spans="1:13" x14ac:dyDescent="0.25">
      <c r="A6368" s="12" t="s">
        <v>106</v>
      </c>
      <c r="H6368" s="13"/>
      <c r="I6368" t="s">
        <v>81</v>
      </c>
      <c r="J6368" s="13"/>
      <c r="K6368" s="112">
        <v>0.04</v>
      </c>
      <c r="L6368" s="113"/>
      <c r="M6368" s="21">
        <f>K6368*12*I6334</f>
        <v>148.56</v>
      </c>
    </row>
    <row r="6369" spans="1:13" ht="15.75" x14ac:dyDescent="0.25">
      <c r="A6369" s="85" t="s">
        <v>36</v>
      </c>
      <c r="B6369" s="86"/>
      <c r="C6369" s="86"/>
      <c r="D6369" s="86"/>
      <c r="E6369" s="86"/>
      <c r="F6369" s="86"/>
      <c r="G6369" s="86"/>
      <c r="H6369" s="87"/>
      <c r="I6369" s="34"/>
      <c r="J6369" s="32"/>
      <c r="K6369" s="88">
        <f>K6370+K6371+K6373+K6375+K6376</f>
        <v>0.53</v>
      </c>
      <c r="L6369" s="89"/>
      <c r="M6369" s="35">
        <f>M6370+M6371+M6373+M6375+M6376</f>
        <v>1968.4199999999998</v>
      </c>
    </row>
    <row r="6370" spans="1:13" x14ac:dyDescent="0.25">
      <c r="A6370" s="36" t="s">
        <v>37</v>
      </c>
      <c r="B6370" s="37"/>
      <c r="C6370" s="38"/>
      <c r="D6370" s="38"/>
      <c r="E6370" s="38"/>
      <c r="F6370" s="38"/>
      <c r="G6370" s="38"/>
      <c r="H6370" s="13"/>
      <c r="I6370" s="95" t="s">
        <v>38</v>
      </c>
      <c r="J6370" s="96"/>
      <c r="K6370" s="117">
        <v>0.37</v>
      </c>
      <c r="L6370" s="118"/>
      <c r="M6370" s="23">
        <f>K6370*12*I6334</f>
        <v>1374.1799999999998</v>
      </c>
    </row>
    <row r="6371" spans="1:13" x14ac:dyDescent="0.25">
      <c r="A6371" s="36" t="s">
        <v>39</v>
      </c>
      <c r="B6371" s="37"/>
      <c r="C6371" s="38"/>
      <c r="D6371" s="38"/>
      <c r="E6371" s="38"/>
      <c r="F6371" s="38"/>
      <c r="G6371" s="38"/>
      <c r="H6371" s="13"/>
      <c r="I6371" s="95" t="s">
        <v>40</v>
      </c>
      <c r="J6371" s="96"/>
      <c r="K6371" s="97">
        <v>0.06</v>
      </c>
      <c r="L6371" s="98"/>
      <c r="M6371" s="23">
        <f>K6371*12*I6334</f>
        <v>222.84</v>
      </c>
    </row>
    <row r="6372" spans="1:13" x14ac:dyDescent="0.25">
      <c r="A6372" s="36" t="s">
        <v>41</v>
      </c>
      <c r="B6372" s="37"/>
      <c r="C6372" s="38"/>
      <c r="D6372" s="38"/>
      <c r="E6372" s="38"/>
      <c r="F6372" s="38"/>
      <c r="G6372" s="38"/>
      <c r="H6372" s="13"/>
      <c r="I6372" s="39"/>
      <c r="J6372" s="15"/>
      <c r="K6372" s="40"/>
      <c r="L6372" s="41"/>
      <c r="M6372" s="23"/>
    </row>
    <row r="6373" spans="1:13" x14ac:dyDescent="0.25">
      <c r="A6373" s="36" t="s">
        <v>42</v>
      </c>
      <c r="B6373" s="37"/>
      <c r="C6373" s="38"/>
      <c r="D6373" s="38"/>
      <c r="E6373" s="38"/>
      <c r="F6373" s="38"/>
      <c r="G6373" s="38"/>
      <c r="H6373" s="13"/>
      <c r="I6373" s="95" t="s">
        <v>43</v>
      </c>
      <c r="J6373" s="96"/>
      <c r="K6373" s="97">
        <v>0.04</v>
      </c>
      <c r="L6373" s="98"/>
      <c r="M6373" s="23">
        <f>K6373*12*I6334</f>
        <v>148.56</v>
      </c>
    </row>
    <row r="6374" spans="1:13" x14ac:dyDescent="0.25">
      <c r="A6374" s="36" t="s">
        <v>44</v>
      </c>
      <c r="B6374" s="37"/>
      <c r="C6374" s="38"/>
      <c r="D6374" s="38"/>
      <c r="E6374" s="38"/>
      <c r="F6374" s="38"/>
      <c r="G6374" s="38"/>
      <c r="H6374" s="13"/>
      <c r="I6374" s="39"/>
      <c r="J6374" s="15"/>
      <c r="K6374" s="40"/>
      <c r="L6374" s="41"/>
      <c r="M6374" s="23"/>
    </row>
    <row r="6375" spans="1:13" x14ac:dyDescent="0.25">
      <c r="A6375" s="36" t="s">
        <v>45</v>
      </c>
      <c r="B6375" s="37"/>
      <c r="C6375" s="38"/>
      <c r="D6375" s="38"/>
      <c r="E6375" s="38"/>
      <c r="F6375" s="38"/>
      <c r="G6375" s="38"/>
      <c r="H6375" s="13"/>
      <c r="I6375" s="95" t="s">
        <v>46</v>
      </c>
      <c r="J6375" s="96"/>
      <c r="K6375" s="97">
        <v>0.03</v>
      </c>
      <c r="L6375" s="98"/>
      <c r="M6375" s="23">
        <f>K6375*12*I6334</f>
        <v>111.42</v>
      </c>
    </row>
    <row r="6376" spans="1:13" x14ac:dyDescent="0.25">
      <c r="A6376" s="42" t="s">
        <v>47</v>
      </c>
      <c r="B6376" s="37"/>
      <c r="C6376" s="38"/>
      <c r="D6376" s="38"/>
      <c r="E6376" s="38"/>
      <c r="F6376" s="38"/>
      <c r="G6376" s="38"/>
      <c r="H6376" s="13"/>
      <c r="I6376" s="95" t="s">
        <v>46</v>
      </c>
      <c r="J6376" s="96"/>
      <c r="K6376" s="99">
        <v>0.03</v>
      </c>
      <c r="L6376" s="100"/>
      <c r="M6376" s="21">
        <f>K6376*12*I6334</f>
        <v>111.42</v>
      </c>
    </row>
    <row r="6377" spans="1:13" ht="15.75" x14ac:dyDescent="0.25">
      <c r="A6377" s="85" t="s">
        <v>48</v>
      </c>
      <c r="B6377" s="86"/>
      <c r="C6377" s="86"/>
      <c r="D6377" s="86"/>
      <c r="E6377" s="86"/>
      <c r="F6377" s="86"/>
      <c r="G6377" s="86"/>
      <c r="H6377" s="87"/>
      <c r="I6377" s="34" t="s">
        <v>49</v>
      </c>
      <c r="J6377" s="32"/>
      <c r="K6377" s="101">
        <v>0.16</v>
      </c>
      <c r="L6377" s="102"/>
      <c r="M6377" s="35">
        <f>K6377*12*I6334</f>
        <v>594.24</v>
      </c>
    </row>
    <row r="6378" spans="1:13" ht="15.75" x14ac:dyDescent="0.25">
      <c r="A6378" s="103" t="s">
        <v>50</v>
      </c>
      <c r="B6378" s="104"/>
      <c r="C6378" s="104"/>
      <c r="D6378" s="104"/>
      <c r="E6378" s="104"/>
      <c r="F6378" s="104"/>
      <c r="G6378" s="104"/>
      <c r="H6378" s="105"/>
      <c r="J6378" s="13"/>
      <c r="K6378" s="106"/>
      <c r="L6378" s="107"/>
      <c r="M6378" s="23"/>
    </row>
    <row r="6379" spans="1:13" x14ac:dyDescent="0.25">
      <c r="A6379" s="12" t="s">
        <v>51</v>
      </c>
      <c r="D6379" s="5"/>
      <c r="H6379" s="13"/>
      <c r="J6379" s="13"/>
      <c r="K6379" s="43"/>
      <c r="L6379" s="44"/>
      <c r="M6379" s="23"/>
    </row>
    <row r="6380" spans="1:13" x14ac:dyDescent="0.25">
      <c r="A6380" s="12" t="s">
        <v>52</v>
      </c>
      <c r="D6380" s="5"/>
      <c r="H6380" s="13"/>
      <c r="J6380" s="13"/>
      <c r="K6380" s="43"/>
      <c r="L6380" s="44"/>
      <c r="M6380" s="23"/>
    </row>
    <row r="6381" spans="1:13" x14ac:dyDescent="0.25">
      <c r="A6381" s="12" t="s">
        <v>53</v>
      </c>
      <c r="D6381" s="5"/>
      <c r="H6381" s="13"/>
      <c r="J6381" s="13"/>
      <c r="K6381" s="43"/>
      <c r="L6381" s="44"/>
      <c r="M6381" s="23"/>
    </row>
    <row r="6382" spans="1:13" x14ac:dyDescent="0.25">
      <c r="A6382" s="12" t="s">
        <v>54</v>
      </c>
      <c r="D6382" s="5"/>
      <c r="F6382" s="45"/>
      <c r="H6382" s="13"/>
      <c r="J6382" s="13"/>
      <c r="K6382" s="43"/>
      <c r="L6382" s="44"/>
      <c r="M6382" s="23"/>
    </row>
    <row r="6383" spans="1:13" x14ac:dyDescent="0.25">
      <c r="A6383" s="12" t="s">
        <v>55</v>
      </c>
      <c r="H6383" s="13"/>
      <c r="J6383" s="13"/>
      <c r="K6383" s="108">
        <f>2.51+1.61</f>
        <v>4.12</v>
      </c>
      <c r="L6383" s="109"/>
      <c r="M6383" s="46">
        <f>K6383*12*I6334</f>
        <v>15301.679999999998</v>
      </c>
    </row>
    <row r="6384" spans="1:13" x14ac:dyDescent="0.25">
      <c r="A6384" s="12" t="s">
        <v>56</v>
      </c>
      <c r="H6384" s="13"/>
      <c r="J6384" s="13"/>
      <c r="L6384" s="13"/>
      <c r="M6384" s="23"/>
    </row>
    <row r="6385" spans="1:13" x14ac:dyDescent="0.25">
      <c r="A6385" s="12" t="s">
        <v>57</v>
      </c>
      <c r="H6385" s="13"/>
      <c r="J6385" s="13"/>
      <c r="L6385" s="13"/>
      <c r="M6385" s="23"/>
    </row>
    <row r="6386" spans="1:13" x14ac:dyDescent="0.25">
      <c r="A6386" s="17" t="s">
        <v>58</v>
      </c>
      <c r="B6386" s="18"/>
      <c r="C6386" s="18"/>
      <c r="D6386" s="18"/>
      <c r="E6386" s="18"/>
      <c r="F6386" s="18"/>
      <c r="G6386" s="18"/>
      <c r="H6386" s="19"/>
      <c r="I6386" s="18"/>
      <c r="J6386" s="19"/>
      <c r="K6386" s="18"/>
      <c r="L6386" s="19"/>
      <c r="M6386" s="21"/>
    </row>
    <row r="6387" spans="1:13" x14ac:dyDescent="0.25">
      <c r="A6387" s="90" t="s">
        <v>59</v>
      </c>
      <c r="B6387" s="91"/>
      <c r="C6387" s="91"/>
      <c r="D6387" s="91"/>
      <c r="E6387" s="91"/>
      <c r="F6387" s="91"/>
      <c r="G6387" s="91"/>
      <c r="H6387" s="92"/>
      <c r="J6387" s="47"/>
      <c r="K6387" s="108">
        <f>K6340+K6347+K6352+K6355+K6377+K6369+K6383</f>
        <v>16.8</v>
      </c>
      <c r="L6387" s="109"/>
      <c r="M6387" s="21">
        <f>M6334+M6352+M6355+M6369+M6377+M6383</f>
        <v>62395.19999999999</v>
      </c>
    </row>
    <row r="6388" spans="1:13" ht="15.75" x14ac:dyDescent="0.25">
      <c r="A6388" s="85" t="s">
        <v>61</v>
      </c>
      <c r="B6388" s="86"/>
      <c r="C6388" s="86"/>
      <c r="D6388" s="86"/>
      <c r="E6388" s="86"/>
      <c r="F6388" s="86"/>
      <c r="G6388" s="86"/>
      <c r="H6388" s="87"/>
      <c r="I6388" s="34"/>
      <c r="J6388" s="32"/>
      <c r="K6388" s="88">
        <v>3.45</v>
      </c>
      <c r="L6388" s="89"/>
      <c r="M6388" s="21">
        <f>K6388*12*I6334</f>
        <v>12813.300000000001</v>
      </c>
    </row>
    <row r="6389" spans="1:13" ht="15.75" x14ac:dyDescent="0.25">
      <c r="A6389" s="85" t="s">
        <v>62</v>
      </c>
      <c r="B6389" s="86"/>
      <c r="C6389" s="86"/>
      <c r="D6389" s="86"/>
      <c r="E6389" s="86"/>
      <c r="F6389" s="86"/>
      <c r="G6389" s="86"/>
      <c r="H6389" s="87"/>
      <c r="I6389" s="34"/>
      <c r="J6389" s="32"/>
      <c r="K6389" s="88">
        <v>0.81</v>
      </c>
      <c r="L6389" s="89"/>
      <c r="M6389" s="21">
        <f>K6389*12*I6334</f>
        <v>3008.34</v>
      </c>
    </row>
    <row r="6390" spans="1:13" ht="15.75" x14ac:dyDescent="0.25">
      <c r="A6390" s="49" t="s">
        <v>107</v>
      </c>
      <c r="B6390" s="50"/>
      <c r="C6390" s="50"/>
      <c r="D6390" s="50"/>
      <c r="E6390" s="50"/>
      <c r="F6390" s="50"/>
      <c r="G6390" s="50"/>
      <c r="H6390" s="51"/>
      <c r="I6390" s="34"/>
      <c r="J6390" s="32"/>
      <c r="K6390" s="88">
        <v>0.16</v>
      </c>
      <c r="L6390" s="89"/>
      <c r="M6390" s="21">
        <f>K6390*12*I6334</f>
        <v>594.24</v>
      </c>
    </row>
    <row r="6391" spans="1:13" ht="15.75" x14ac:dyDescent="0.25">
      <c r="A6391" s="49" t="s">
        <v>63</v>
      </c>
      <c r="B6391" s="50"/>
      <c r="C6391" s="50"/>
      <c r="D6391" s="50"/>
      <c r="E6391" s="50"/>
      <c r="F6391" s="50"/>
      <c r="G6391" s="50"/>
      <c r="H6391" s="51"/>
      <c r="I6391" s="34"/>
      <c r="J6391" s="32"/>
      <c r="K6391" s="88">
        <v>0.2</v>
      </c>
      <c r="L6391" s="89"/>
      <c r="M6391" s="21">
        <f>K6391*12*I6334</f>
        <v>742.80000000000007</v>
      </c>
    </row>
    <row r="6392" spans="1:13" ht="15.75" x14ac:dyDescent="0.25">
      <c r="A6392" s="49" t="s">
        <v>64</v>
      </c>
      <c r="B6392" s="50"/>
      <c r="C6392" s="50"/>
      <c r="D6392" s="50"/>
      <c r="E6392" s="50"/>
      <c r="F6392" s="50"/>
      <c r="G6392" s="50"/>
      <c r="H6392" s="51"/>
      <c r="I6392" s="34"/>
      <c r="J6392" s="32"/>
      <c r="K6392" s="88">
        <v>0.15</v>
      </c>
      <c r="L6392" s="89"/>
      <c r="M6392" s="21">
        <f>K6392*12*I6334</f>
        <v>557.09999999999991</v>
      </c>
    </row>
    <row r="6393" spans="1:13" x14ac:dyDescent="0.25">
      <c r="A6393" s="90" t="s">
        <v>65</v>
      </c>
      <c r="B6393" s="91"/>
      <c r="C6393" s="91"/>
      <c r="D6393" s="91"/>
      <c r="E6393" s="91"/>
      <c r="F6393" s="91"/>
      <c r="G6393" s="91"/>
      <c r="H6393" s="92"/>
      <c r="I6393" s="34"/>
      <c r="J6393" s="48"/>
      <c r="K6393" s="88">
        <f>K6387+K6388+K6389+K6390+K6391+K6392</f>
        <v>21.569999999999997</v>
      </c>
      <c r="L6393" s="89"/>
      <c r="M6393" s="21">
        <f>M6387+M6388+M6389+M6390+M6391+M6392</f>
        <v>80110.98</v>
      </c>
    </row>
    <row r="6394" spans="1:13" x14ac:dyDescent="0.25">
      <c r="M6394" s="5"/>
    </row>
    <row r="6395" spans="1:13" x14ac:dyDescent="0.25">
      <c r="M6395" s="5"/>
    </row>
    <row r="6396" spans="1:13" x14ac:dyDescent="0.25">
      <c r="A6396" s="119" t="s">
        <v>0</v>
      </c>
      <c r="B6396" s="119"/>
      <c r="C6396" s="119"/>
      <c r="D6396" s="119"/>
      <c r="E6396" s="119"/>
      <c r="F6396" s="119"/>
      <c r="G6396" s="119"/>
      <c r="H6396" s="119"/>
      <c r="I6396" s="119"/>
      <c r="J6396" s="119"/>
      <c r="K6396" s="119"/>
      <c r="L6396" s="119"/>
      <c r="M6396" s="5"/>
    </row>
    <row r="6397" spans="1:13" x14ac:dyDescent="0.25">
      <c r="A6397" s="120" t="s">
        <v>1</v>
      </c>
      <c r="B6397" s="120"/>
      <c r="C6397" s="120"/>
      <c r="D6397" s="120"/>
      <c r="E6397" s="120"/>
      <c r="F6397" s="120"/>
      <c r="G6397" s="120"/>
      <c r="H6397" s="120"/>
      <c r="I6397" s="120"/>
      <c r="J6397" s="120"/>
      <c r="K6397" s="120"/>
      <c r="L6397" s="120"/>
      <c r="M6397" s="120"/>
    </row>
    <row r="6398" spans="1:13" x14ac:dyDescent="0.25">
      <c r="A6398" s="121" t="s">
        <v>227</v>
      </c>
      <c r="B6398" s="121"/>
      <c r="C6398" s="121"/>
      <c r="D6398" s="121"/>
      <c r="E6398" s="121"/>
      <c r="F6398" s="121"/>
      <c r="G6398" s="121"/>
      <c r="H6398" s="121"/>
      <c r="I6398" s="121"/>
      <c r="J6398" s="121"/>
      <c r="K6398" s="121"/>
      <c r="L6398" s="121"/>
      <c r="M6398" s="121"/>
    </row>
    <row r="6399" spans="1:13" x14ac:dyDescent="0.25">
      <c r="A6399" s="6"/>
      <c r="B6399" s="7"/>
      <c r="C6399" s="7" t="s">
        <v>3</v>
      </c>
      <c r="D6399" s="7"/>
      <c r="E6399" s="7"/>
      <c r="F6399" s="7"/>
      <c r="G6399" s="7"/>
      <c r="H6399" s="8"/>
      <c r="I6399" s="7" t="s">
        <v>4</v>
      </c>
      <c r="J6399" s="8"/>
      <c r="K6399" s="9" t="s">
        <v>5</v>
      </c>
      <c r="L6399" s="10"/>
      <c r="M6399" s="11"/>
    </row>
    <row r="6400" spans="1:13" x14ac:dyDescent="0.25">
      <c r="A6400" s="12"/>
      <c r="B6400" s="2"/>
      <c r="C6400" s="2"/>
      <c r="D6400" s="2"/>
      <c r="E6400" s="2"/>
      <c r="F6400" s="2"/>
      <c r="G6400" s="2"/>
      <c r="H6400" s="13"/>
      <c r="I6400" s="2"/>
      <c r="J6400" s="13"/>
      <c r="K6400" s="14" t="s">
        <v>7</v>
      </c>
      <c r="L6400" s="15"/>
      <c r="M6400" s="16" t="s">
        <v>8</v>
      </c>
    </row>
    <row r="6401" spans="1:13" x14ac:dyDescent="0.25">
      <c r="A6401" s="17"/>
      <c r="B6401" s="18"/>
      <c r="C6401" s="18"/>
      <c r="D6401" s="18"/>
      <c r="E6401" s="18"/>
      <c r="F6401" s="18"/>
      <c r="G6401" s="18"/>
      <c r="H6401" s="19"/>
      <c r="I6401" s="122" t="s">
        <v>9</v>
      </c>
      <c r="J6401" s="123"/>
      <c r="K6401" s="18" t="s">
        <v>10</v>
      </c>
      <c r="L6401" s="19"/>
      <c r="M6401" s="20" t="s">
        <v>11</v>
      </c>
    </row>
    <row r="6402" spans="1:13" x14ac:dyDescent="0.25">
      <c r="A6402" s="90"/>
      <c r="B6402" s="91"/>
      <c r="C6402" s="91"/>
      <c r="D6402" s="91"/>
      <c r="E6402" s="91"/>
      <c r="F6402" s="91"/>
      <c r="G6402" s="91"/>
      <c r="H6402" s="92"/>
      <c r="I6402" s="124">
        <v>725.8</v>
      </c>
      <c r="J6402" s="125"/>
      <c r="K6402" s="126">
        <f>K6408+K6412</f>
        <v>8.98</v>
      </c>
      <c r="L6402" s="127"/>
      <c r="M6402" s="21">
        <f>M6408+M6412</f>
        <v>78212.207999999984</v>
      </c>
    </row>
    <row r="6403" spans="1:13" x14ac:dyDescent="0.25">
      <c r="A6403" s="22" t="s">
        <v>13</v>
      </c>
      <c r="F6403" s="2"/>
      <c r="H6403" s="13"/>
      <c r="J6403" s="13"/>
      <c r="L6403" s="13"/>
      <c r="M6403" s="23"/>
    </row>
    <row r="6404" spans="1:13" x14ac:dyDescent="0.25">
      <c r="A6404" s="22" t="s">
        <v>14</v>
      </c>
      <c r="F6404" s="2"/>
      <c r="H6404" s="13"/>
      <c r="J6404" s="13"/>
      <c r="L6404" s="13"/>
      <c r="M6404" s="23"/>
    </row>
    <row r="6405" spans="1:13" x14ac:dyDescent="0.25">
      <c r="A6405" s="24" t="s">
        <v>15</v>
      </c>
      <c r="B6405" s="25"/>
      <c r="C6405" s="25"/>
      <c r="D6405" s="25"/>
      <c r="E6405" s="25"/>
      <c r="F6405" s="26"/>
      <c r="G6405" s="25"/>
      <c r="H6405" s="27"/>
      <c r="J6405" s="13"/>
      <c r="L6405" s="13"/>
      <c r="M6405" s="23"/>
    </row>
    <row r="6406" spans="1:13" x14ac:dyDescent="0.25">
      <c r="A6406" s="24" t="s">
        <v>16</v>
      </c>
      <c r="B6406" s="25"/>
      <c r="C6406" s="25"/>
      <c r="D6406" s="25"/>
      <c r="E6406" s="25"/>
      <c r="F6406" s="26"/>
      <c r="G6406" s="25"/>
      <c r="H6406" s="27"/>
      <c r="J6406" s="13"/>
      <c r="L6406" s="13"/>
      <c r="M6406" s="23"/>
    </row>
    <row r="6407" spans="1:13" x14ac:dyDescent="0.25">
      <c r="A6407" s="24" t="s">
        <v>68</v>
      </c>
      <c r="B6407" s="25"/>
      <c r="C6407" s="25"/>
      <c r="D6407" s="25"/>
      <c r="E6407" s="25"/>
      <c r="F6407" s="26"/>
      <c r="G6407" s="25"/>
      <c r="H6407" s="27"/>
      <c r="J6407" s="13"/>
      <c r="L6407" s="13"/>
      <c r="M6407" s="23"/>
    </row>
    <row r="6408" spans="1:13" x14ac:dyDescent="0.25">
      <c r="A6408" s="24"/>
      <c r="B6408" s="25"/>
      <c r="C6408" s="25"/>
      <c r="D6408" s="25"/>
      <c r="E6408" s="25"/>
      <c r="F6408" s="26"/>
      <c r="G6408" s="25"/>
      <c r="H6408" s="27"/>
      <c r="J6408" s="13"/>
      <c r="K6408" s="112">
        <v>4.93</v>
      </c>
      <c r="L6408" s="113"/>
      <c r="M6408" s="23">
        <f>K6408*I6402*12</f>
        <v>42938.327999999994</v>
      </c>
    </row>
    <row r="6409" spans="1:13" x14ac:dyDescent="0.25">
      <c r="A6409" s="22" t="s">
        <v>22</v>
      </c>
      <c r="B6409" s="25"/>
      <c r="C6409" s="25"/>
      <c r="D6409" s="25"/>
      <c r="E6409" s="25"/>
      <c r="F6409" s="26"/>
      <c r="G6409" s="25"/>
      <c r="H6409" s="27"/>
      <c r="J6409" s="13"/>
      <c r="L6409" s="13"/>
      <c r="M6409" s="23"/>
    </row>
    <row r="6410" spans="1:13" x14ac:dyDescent="0.25">
      <c r="A6410" s="24" t="s">
        <v>23</v>
      </c>
      <c r="B6410" s="25"/>
      <c r="C6410" s="25"/>
      <c r="D6410" s="25"/>
      <c r="E6410" s="25"/>
      <c r="F6410" s="26"/>
      <c r="G6410" s="25"/>
      <c r="H6410" s="27"/>
      <c r="J6410" s="13"/>
      <c r="L6410" s="13"/>
      <c r="M6410" s="23"/>
    </row>
    <row r="6411" spans="1:13" x14ac:dyDescent="0.25">
      <c r="A6411" s="24" t="s">
        <v>69</v>
      </c>
      <c r="B6411" s="25"/>
      <c r="C6411" s="25"/>
      <c r="D6411" s="25"/>
      <c r="E6411" s="25"/>
      <c r="F6411" s="26"/>
      <c r="G6411" s="25"/>
      <c r="H6411" s="27"/>
      <c r="J6411" s="13"/>
      <c r="L6411" s="13"/>
      <c r="M6411" s="23"/>
    </row>
    <row r="6412" spans="1:13" x14ac:dyDescent="0.25">
      <c r="A6412" s="24"/>
      <c r="B6412" s="25"/>
      <c r="C6412" s="25"/>
      <c r="D6412" s="25"/>
      <c r="E6412" s="25"/>
      <c r="F6412" s="26"/>
      <c r="G6412" s="25"/>
      <c r="H6412" s="27"/>
      <c r="I6412" s="17"/>
      <c r="J6412" s="19"/>
      <c r="K6412" s="138">
        <v>4.05</v>
      </c>
      <c r="L6412" s="139"/>
      <c r="M6412" s="21">
        <f>K6412*I6402*12</f>
        <v>35273.879999999997</v>
      </c>
    </row>
    <row r="6413" spans="1:13" x14ac:dyDescent="0.25">
      <c r="A6413" s="128" t="s">
        <v>28</v>
      </c>
      <c r="B6413" s="129"/>
      <c r="C6413" s="129"/>
      <c r="D6413" s="129"/>
      <c r="E6413" s="129"/>
      <c r="F6413" s="129"/>
      <c r="G6413" s="129"/>
      <c r="H6413" s="130"/>
      <c r="I6413" s="2" t="s">
        <v>29</v>
      </c>
      <c r="J6413" s="13"/>
      <c r="K6413" s="2"/>
      <c r="L6413" s="13"/>
      <c r="M6413" s="23"/>
    </row>
    <row r="6414" spans="1:13" x14ac:dyDescent="0.25">
      <c r="A6414" s="12"/>
      <c r="B6414" s="2"/>
      <c r="C6414" s="2"/>
      <c r="D6414" s="2"/>
      <c r="E6414" s="2"/>
      <c r="F6414" s="2"/>
      <c r="G6414" s="2"/>
      <c r="H6414" s="13"/>
      <c r="I6414" s="2" t="s">
        <v>30</v>
      </c>
      <c r="J6414" s="13"/>
      <c r="K6414" s="2"/>
      <c r="L6414" s="13"/>
      <c r="M6414" s="23"/>
    </row>
    <row r="6415" spans="1:13" x14ac:dyDescent="0.25">
      <c r="A6415" s="12"/>
      <c r="B6415" s="2"/>
      <c r="C6415" s="2"/>
      <c r="D6415" s="2"/>
      <c r="E6415" s="2"/>
      <c r="F6415" s="2"/>
      <c r="G6415" s="2"/>
      <c r="H6415" s="13"/>
      <c r="I6415" s="2" t="s">
        <v>31</v>
      </c>
      <c r="J6415" s="13"/>
      <c r="K6415" s="108">
        <v>1.1200000000000001</v>
      </c>
      <c r="L6415" s="109"/>
      <c r="M6415" s="23">
        <f>K6415*12*I6402</f>
        <v>9754.7520000000004</v>
      </c>
    </row>
    <row r="6416" spans="1:13" x14ac:dyDescent="0.25">
      <c r="A6416" s="12"/>
      <c r="B6416" s="2"/>
      <c r="C6416" s="2"/>
      <c r="D6416" s="2"/>
      <c r="E6416" s="2"/>
      <c r="F6416" s="2"/>
      <c r="G6416" s="2"/>
      <c r="H6416" s="13"/>
      <c r="I6416" s="2" t="s">
        <v>32</v>
      </c>
      <c r="J6416" s="13"/>
      <c r="K6416" s="2"/>
      <c r="L6416" s="13"/>
      <c r="M6416" s="23"/>
    </row>
    <row r="6417" spans="1:13" x14ac:dyDescent="0.25">
      <c r="A6417" s="17"/>
      <c r="B6417" s="18"/>
      <c r="C6417" s="18"/>
      <c r="D6417" s="18"/>
      <c r="E6417" s="18"/>
      <c r="F6417" s="18"/>
      <c r="G6417" s="18"/>
      <c r="H6417" s="19"/>
      <c r="I6417" s="18" t="s">
        <v>33</v>
      </c>
      <c r="J6417" s="19"/>
      <c r="K6417" s="18"/>
      <c r="L6417" s="19"/>
      <c r="M6417" s="21"/>
    </row>
    <row r="6418" spans="1:13" x14ac:dyDescent="0.25">
      <c r="A6418" s="90" t="s">
        <v>34</v>
      </c>
      <c r="B6418" s="91"/>
      <c r="C6418" s="91"/>
      <c r="D6418" s="91"/>
      <c r="E6418" s="91"/>
      <c r="F6418" s="91"/>
      <c r="G6418" s="91"/>
      <c r="H6418" s="92"/>
      <c r="I6418" s="31" t="s">
        <v>46</v>
      </c>
      <c r="J6418" s="32"/>
      <c r="K6418" s="88">
        <v>2.19</v>
      </c>
      <c r="L6418" s="89"/>
      <c r="M6418" s="33">
        <f>K6418*12*I6402</f>
        <v>19074.024000000001</v>
      </c>
    </row>
    <row r="6419" spans="1:13" ht="15.75" x14ac:dyDescent="0.25">
      <c r="A6419" s="85" t="s">
        <v>36</v>
      </c>
      <c r="B6419" s="86"/>
      <c r="C6419" s="86"/>
      <c r="D6419" s="86"/>
      <c r="E6419" s="86"/>
      <c r="F6419" s="86"/>
      <c r="G6419" s="86"/>
      <c r="H6419" s="87"/>
      <c r="I6419" s="34"/>
      <c r="J6419" s="32"/>
      <c r="K6419" s="88">
        <f>K6420+K6421+K6423+K6425+K6426</f>
        <v>2.13</v>
      </c>
      <c r="L6419" s="89"/>
      <c r="M6419" s="35">
        <f>M6420+M6421+M6423+M6425+M6426</f>
        <v>18551.448000000004</v>
      </c>
    </row>
    <row r="6420" spans="1:13" x14ac:dyDescent="0.25">
      <c r="A6420" s="36" t="s">
        <v>89</v>
      </c>
      <c r="B6420" s="37"/>
      <c r="C6420" s="38"/>
      <c r="D6420" s="38"/>
      <c r="E6420" s="38"/>
      <c r="F6420" s="38"/>
      <c r="G6420" s="38"/>
      <c r="H6420" s="13"/>
      <c r="I6420" s="95" t="s">
        <v>38</v>
      </c>
      <c r="J6420" s="96"/>
      <c r="K6420" s="117">
        <v>0.56999999999999995</v>
      </c>
      <c r="L6420" s="118"/>
      <c r="M6420" s="23">
        <f>K6420*12*I6402</f>
        <v>4964.4719999999998</v>
      </c>
    </row>
    <row r="6421" spans="1:13" x14ac:dyDescent="0.25">
      <c r="A6421" s="36" t="s">
        <v>39</v>
      </c>
      <c r="B6421" s="37"/>
      <c r="C6421" s="38"/>
      <c r="D6421" s="38"/>
      <c r="E6421" s="38"/>
      <c r="F6421" s="38"/>
      <c r="G6421" s="38"/>
      <c r="H6421" s="13"/>
      <c r="I6421" s="95" t="s">
        <v>90</v>
      </c>
      <c r="J6421" s="96"/>
      <c r="K6421" s="97">
        <v>1.35</v>
      </c>
      <c r="L6421" s="98"/>
      <c r="M6421" s="23">
        <f>K6421*12*I6402</f>
        <v>11757.960000000001</v>
      </c>
    </row>
    <row r="6422" spans="1:13" x14ac:dyDescent="0.25">
      <c r="A6422" s="36" t="s">
        <v>41</v>
      </c>
      <c r="B6422" s="37"/>
      <c r="C6422" s="38"/>
      <c r="D6422" s="38"/>
      <c r="E6422" s="38"/>
      <c r="F6422" s="38"/>
      <c r="G6422" s="38"/>
      <c r="H6422" s="13"/>
      <c r="I6422" s="39"/>
      <c r="J6422" s="15"/>
      <c r="K6422" s="40"/>
      <c r="L6422" s="41"/>
      <c r="M6422" s="23"/>
    </row>
    <row r="6423" spans="1:13" x14ac:dyDescent="0.25">
      <c r="A6423" s="36" t="s">
        <v>42</v>
      </c>
      <c r="B6423" s="37"/>
      <c r="C6423" s="38"/>
      <c r="D6423" s="38"/>
      <c r="E6423" s="38"/>
      <c r="F6423" s="38"/>
      <c r="G6423" s="38"/>
      <c r="H6423" s="13"/>
      <c r="I6423" s="95" t="s">
        <v>43</v>
      </c>
      <c r="J6423" s="96"/>
      <c r="K6423" s="97">
        <v>0.09</v>
      </c>
      <c r="L6423" s="98"/>
      <c r="M6423" s="23">
        <f>K6423*12*I6402</f>
        <v>783.86400000000003</v>
      </c>
    </row>
    <row r="6424" spans="1:13" x14ac:dyDescent="0.25">
      <c r="A6424" s="36" t="s">
        <v>44</v>
      </c>
      <c r="B6424" s="37"/>
      <c r="C6424" s="38"/>
      <c r="D6424" s="38"/>
      <c r="E6424" s="38"/>
      <c r="F6424" s="38"/>
      <c r="G6424" s="38"/>
      <c r="H6424" s="13"/>
      <c r="I6424" s="39"/>
      <c r="J6424" s="15"/>
      <c r="K6424" s="40"/>
      <c r="L6424" s="41"/>
      <c r="M6424" s="23"/>
    </row>
    <row r="6425" spans="1:13" x14ac:dyDescent="0.25">
      <c r="A6425" s="36" t="s">
        <v>45</v>
      </c>
      <c r="B6425" s="37"/>
      <c r="C6425" s="38"/>
      <c r="D6425" s="38"/>
      <c r="E6425" s="38"/>
      <c r="F6425" s="38"/>
      <c r="G6425" s="38"/>
      <c r="H6425" s="13"/>
      <c r="I6425" s="95" t="s">
        <v>43</v>
      </c>
      <c r="J6425" s="96"/>
      <c r="K6425" s="97">
        <v>0.06</v>
      </c>
      <c r="L6425" s="98"/>
      <c r="M6425" s="23">
        <f>K6425*12*I6402</f>
        <v>522.57599999999991</v>
      </c>
    </row>
    <row r="6426" spans="1:13" x14ac:dyDescent="0.25">
      <c r="A6426" s="42" t="s">
        <v>112</v>
      </c>
      <c r="B6426" s="37"/>
      <c r="C6426" s="38"/>
      <c r="D6426" s="38"/>
      <c r="E6426" s="38"/>
      <c r="F6426" s="38"/>
      <c r="G6426" s="38"/>
      <c r="H6426" s="13"/>
      <c r="I6426" s="95" t="s">
        <v>46</v>
      </c>
      <c r="J6426" s="96"/>
      <c r="K6426" s="99">
        <v>0.06</v>
      </c>
      <c r="L6426" s="100"/>
      <c r="M6426" s="21">
        <f>K6426*12*I6402</f>
        <v>522.57599999999991</v>
      </c>
    </row>
    <row r="6427" spans="1:13" ht="15.75" x14ac:dyDescent="0.25">
      <c r="A6427" s="85" t="s">
        <v>50</v>
      </c>
      <c r="B6427" s="86"/>
      <c r="C6427" s="86"/>
      <c r="D6427" s="86"/>
      <c r="E6427" s="86"/>
      <c r="F6427" s="86"/>
      <c r="G6427" s="86"/>
      <c r="H6427" s="87"/>
      <c r="I6427" s="34"/>
      <c r="J6427" s="32"/>
      <c r="K6427" s="101">
        <v>5.67</v>
      </c>
      <c r="L6427" s="102"/>
      <c r="M6427" s="35">
        <f>K6427*12*I6402</f>
        <v>49383.431999999993</v>
      </c>
    </row>
    <row r="6428" spans="1:13" x14ac:dyDescent="0.25">
      <c r="A6428" s="90" t="s">
        <v>59</v>
      </c>
      <c r="B6428" s="91"/>
      <c r="C6428" s="91"/>
      <c r="D6428" s="91"/>
      <c r="E6428" s="91"/>
      <c r="F6428" s="91"/>
      <c r="G6428" s="91"/>
      <c r="H6428" s="92"/>
      <c r="J6428" s="47"/>
      <c r="K6428" s="108">
        <f>K6408+K6412+K6415+K6418+K6427+K6419</f>
        <v>20.09</v>
      </c>
      <c r="L6428" s="109"/>
      <c r="M6428" s="21">
        <f>M6402+M6415+M6418+M6419+M6427</f>
        <v>174975.864</v>
      </c>
    </row>
    <row r="6429" spans="1:13" ht="15.75" x14ac:dyDescent="0.25">
      <c r="A6429" s="85" t="s">
        <v>61</v>
      </c>
      <c r="B6429" s="86"/>
      <c r="C6429" s="86"/>
      <c r="D6429" s="86"/>
      <c r="E6429" s="86"/>
      <c r="F6429" s="86"/>
      <c r="G6429" s="86"/>
      <c r="H6429" s="87"/>
      <c r="I6429" s="34"/>
      <c r="J6429" s="32"/>
      <c r="K6429" s="88">
        <v>3.45</v>
      </c>
      <c r="L6429" s="89"/>
      <c r="M6429" s="21">
        <f>K6429*12*I6402</f>
        <v>30048.120000000003</v>
      </c>
    </row>
    <row r="6430" spans="1:13" ht="15.75" x14ac:dyDescent="0.25">
      <c r="A6430" s="85" t="s">
        <v>62</v>
      </c>
      <c r="B6430" s="86"/>
      <c r="C6430" s="86"/>
      <c r="D6430" s="86"/>
      <c r="E6430" s="86"/>
      <c r="F6430" s="86"/>
      <c r="G6430" s="86"/>
      <c r="H6430" s="87"/>
      <c r="I6430" s="34"/>
      <c r="J6430" s="32"/>
      <c r="K6430" s="88">
        <v>0.81</v>
      </c>
      <c r="L6430" s="89"/>
      <c r="M6430" s="21">
        <f>K6430*12*I6402</f>
        <v>7054.7759999999998</v>
      </c>
    </row>
    <row r="6431" spans="1:13" x14ac:dyDescent="0.25">
      <c r="A6431" s="90" t="s">
        <v>92</v>
      </c>
      <c r="B6431" s="91"/>
      <c r="C6431" s="91"/>
      <c r="D6431" s="91"/>
      <c r="E6431" s="91"/>
      <c r="F6431" s="91"/>
      <c r="G6431" s="91"/>
      <c r="H6431" s="92"/>
      <c r="I6431" s="34"/>
      <c r="J6431" s="32"/>
      <c r="K6431" s="93">
        <v>1.32</v>
      </c>
      <c r="L6431" s="94"/>
      <c r="M6431" s="21">
        <f>K6431*12*I6402</f>
        <v>11496.671999999999</v>
      </c>
    </row>
    <row r="6432" spans="1:13" x14ac:dyDescent="0.25">
      <c r="A6432" s="54" t="s">
        <v>109</v>
      </c>
      <c r="B6432" s="55"/>
      <c r="C6432" s="55"/>
      <c r="D6432" s="55"/>
      <c r="E6432" s="55"/>
      <c r="F6432" s="55"/>
      <c r="G6432" s="55"/>
      <c r="H6432" s="56"/>
      <c r="I6432" s="34"/>
      <c r="J6432" s="32"/>
      <c r="K6432" s="88">
        <v>0</v>
      </c>
      <c r="L6432" s="89"/>
      <c r="M6432" s="21">
        <f>K6432*I6402*12</f>
        <v>0</v>
      </c>
    </row>
    <row r="6433" spans="1:13" ht="15.75" x14ac:dyDescent="0.25">
      <c r="A6433" s="49" t="s">
        <v>107</v>
      </c>
      <c r="B6433" s="50"/>
      <c r="C6433" s="50"/>
      <c r="D6433" s="50"/>
      <c r="E6433" s="50"/>
      <c r="F6433" s="50"/>
      <c r="G6433" s="50"/>
      <c r="H6433" s="51"/>
      <c r="I6433" s="34"/>
      <c r="J6433" s="32"/>
      <c r="K6433" s="88">
        <v>0.05</v>
      </c>
      <c r="L6433" s="89"/>
      <c r="M6433" s="21">
        <f>K6433*12*I6402</f>
        <v>435.48</v>
      </c>
    </row>
    <row r="6434" spans="1:13" ht="15.75" x14ac:dyDescent="0.25">
      <c r="A6434" s="49" t="s">
        <v>63</v>
      </c>
      <c r="B6434" s="50"/>
      <c r="C6434" s="50"/>
      <c r="D6434" s="50"/>
      <c r="E6434" s="50"/>
      <c r="F6434" s="50"/>
      <c r="G6434" s="50"/>
      <c r="H6434" s="51"/>
      <c r="I6434" s="34"/>
      <c r="J6434" s="32"/>
      <c r="K6434" s="88">
        <v>0.06</v>
      </c>
      <c r="L6434" s="89"/>
      <c r="M6434" s="21">
        <f>K6434*12*I6402</f>
        <v>522.57599999999991</v>
      </c>
    </row>
    <row r="6435" spans="1:13" ht="15.75" x14ac:dyDescent="0.25">
      <c r="A6435" s="49" t="s">
        <v>64</v>
      </c>
      <c r="B6435" s="50"/>
      <c r="C6435" s="50"/>
      <c r="D6435" s="50"/>
      <c r="E6435" s="50"/>
      <c r="F6435" s="50"/>
      <c r="G6435" s="50"/>
      <c r="H6435" s="51"/>
      <c r="I6435" s="34"/>
      <c r="J6435" s="32"/>
      <c r="K6435" s="88">
        <v>1.22</v>
      </c>
      <c r="L6435" s="89"/>
      <c r="M6435" s="21">
        <f>K6435*12*I6402</f>
        <v>10625.712</v>
      </c>
    </row>
    <row r="6436" spans="1:13" x14ac:dyDescent="0.25">
      <c r="A6436" s="90" t="s">
        <v>65</v>
      </c>
      <c r="B6436" s="91"/>
      <c r="C6436" s="91"/>
      <c r="D6436" s="91"/>
      <c r="E6436" s="91"/>
      <c r="F6436" s="91"/>
      <c r="G6436" s="91"/>
      <c r="H6436" s="92"/>
      <c r="I6436" s="34"/>
      <c r="J6436" s="48"/>
      <c r="K6436" s="88">
        <f>K6428+K6429+K6430+K6431+K6432+K6433+K6434+K6435</f>
        <v>26.999999999999996</v>
      </c>
      <c r="L6436" s="89"/>
      <c r="M6436" s="21">
        <f>M6428+M6429+M6430+M6431+M6432+M6433+M6434+M6435</f>
        <v>235159.2</v>
      </c>
    </row>
    <row r="6437" spans="1:13" x14ac:dyDescent="0.25">
      <c r="M6437" s="5"/>
    </row>
    <row r="6438" spans="1:13" x14ac:dyDescent="0.25">
      <c r="A6438" s="119" t="s">
        <v>0</v>
      </c>
      <c r="B6438" s="119"/>
      <c r="C6438" s="119"/>
      <c r="D6438" s="119"/>
      <c r="E6438" s="119"/>
      <c r="F6438" s="119"/>
      <c r="G6438" s="119"/>
      <c r="H6438" s="119"/>
      <c r="I6438" s="119"/>
      <c r="J6438" s="119"/>
      <c r="K6438" s="119"/>
      <c r="L6438" s="119"/>
      <c r="M6438" s="5"/>
    </row>
    <row r="6439" spans="1:13" x14ac:dyDescent="0.25">
      <c r="A6439" s="120" t="s">
        <v>1</v>
      </c>
      <c r="B6439" s="120"/>
      <c r="C6439" s="120"/>
      <c r="D6439" s="120"/>
      <c r="E6439" s="120"/>
      <c r="F6439" s="120"/>
      <c r="G6439" s="120"/>
      <c r="H6439" s="120"/>
      <c r="I6439" s="120"/>
      <c r="J6439" s="120"/>
      <c r="K6439" s="120"/>
      <c r="L6439" s="120"/>
      <c r="M6439" s="120"/>
    </row>
    <row r="6440" spans="1:13" x14ac:dyDescent="0.25">
      <c r="A6440" s="121" t="s">
        <v>228</v>
      </c>
      <c r="B6440" s="121"/>
      <c r="C6440" s="121"/>
      <c r="D6440" s="121"/>
      <c r="E6440" s="121"/>
      <c r="F6440" s="121"/>
      <c r="G6440" s="121"/>
      <c r="H6440" s="121"/>
      <c r="I6440" s="121"/>
      <c r="J6440" s="121"/>
      <c r="K6440" s="121"/>
      <c r="L6440" s="121"/>
      <c r="M6440" s="121"/>
    </row>
    <row r="6441" spans="1:13" x14ac:dyDescent="0.25">
      <c r="A6441" s="6"/>
      <c r="B6441" s="7"/>
      <c r="C6441" s="7" t="s">
        <v>3</v>
      </c>
      <c r="D6441" s="7"/>
      <c r="E6441" s="7"/>
      <c r="F6441" s="7"/>
      <c r="G6441" s="7"/>
      <c r="H6441" s="8"/>
      <c r="I6441" s="7" t="s">
        <v>4</v>
      </c>
      <c r="J6441" s="8"/>
      <c r="K6441" s="9" t="s">
        <v>5</v>
      </c>
      <c r="L6441" s="10"/>
      <c r="M6441" s="11"/>
    </row>
    <row r="6442" spans="1:13" x14ac:dyDescent="0.25">
      <c r="A6442" s="12"/>
      <c r="B6442" s="2"/>
      <c r="C6442" s="2"/>
      <c r="D6442" s="2"/>
      <c r="E6442" s="2"/>
      <c r="F6442" s="2"/>
      <c r="G6442" s="2"/>
      <c r="H6442" s="13"/>
      <c r="I6442" s="2"/>
      <c r="J6442" s="13"/>
      <c r="K6442" s="14" t="s">
        <v>7</v>
      </c>
      <c r="L6442" s="15"/>
      <c r="M6442" s="16" t="s">
        <v>8</v>
      </c>
    </row>
    <row r="6443" spans="1:13" x14ac:dyDescent="0.25">
      <c r="A6443" s="17"/>
      <c r="B6443" s="18"/>
      <c r="C6443" s="18"/>
      <c r="D6443" s="18"/>
      <c r="E6443" s="18"/>
      <c r="F6443" s="18"/>
      <c r="G6443" s="18"/>
      <c r="H6443" s="19"/>
      <c r="I6443" s="122" t="s">
        <v>9</v>
      </c>
      <c r="J6443" s="123"/>
      <c r="K6443" s="18" t="s">
        <v>10</v>
      </c>
      <c r="L6443" s="19"/>
      <c r="M6443" s="20" t="s">
        <v>11</v>
      </c>
    </row>
    <row r="6444" spans="1:13" x14ac:dyDescent="0.25">
      <c r="A6444" s="90"/>
      <c r="B6444" s="91"/>
      <c r="C6444" s="91"/>
      <c r="D6444" s="91"/>
      <c r="E6444" s="91"/>
      <c r="F6444" s="91"/>
      <c r="G6444" s="91"/>
      <c r="H6444" s="92"/>
      <c r="I6444" s="124">
        <v>709.8</v>
      </c>
      <c r="J6444" s="125"/>
      <c r="K6444" s="126">
        <f>K6450+K6454</f>
        <v>8.98</v>
      </c>
      <c r="L6444" s="127"/>
      <c r="M6444" s="21">
        <f>M6450+M6454</f>
        <v>76488.047999999995</v>
      </c>
    </row>
    <row r="6445" spans="1:13" x14ac:dyDescent="0.25">
      <c r="A6445" s="22" t="s">
        <v>13</v>
      </c>
      <c r="F6445" s="2"/>
      <c r="H6445" s="13"/>
      <c r="J6445" s="13"/>
      <c r="L6445" s="13"/>
      <c r="M6445" s="23"/>
    </row>
    <row r="6446" spans="1:13" x14ac:dyDescent="0.25">
      <c r="A6446" s="22" t="s">
        <v>14</v>
      </c>
      <c r="F6446" s="2"/>
      <c r="H6446" s="13"/>
      <c r="J6446" s="13"/>
      <c r="L6446" s="13"/>
      <c r="M6446" s="23"/>
    </row>
    <row r="6447" spans="1:13" x14ac:dyDescent="0.25">
      <c r="A6447" s="24" t="s">
        <v>15</v>
      </c>
      <c r="B6447" s="25"/>
      <c r="C6447" s="25"/>
      <c r="D6447" s="25"/>
      <c r="E6447" s="25"/>
      <c r="F6447" s="26"/>
      <c r="G6447" s="25"/>
      <c r="H6447" s="27"/>
      <c r="J6447" s="13"/>
      <c r="L6447" s="13"/>
      <c r="M6447" s="23"/>
    </row>
    <row r="6448" spans="1:13" x14ac:dyDescent="0.25">
      <c r="A6448" s="24" t="s">
        <v>16</v>
      </c>
      <c r="B6448" s="25"/>
      <c r="C6448" s="25"/>
      <c r="D6448" s="25"/>
      <c r="E6448" s="25"/>
      <c r="F6448" s="26"/>
      <c r="G6448" s="25"/>
      <c r="H6448" s="27"/>
      <c r="J6448" s="13"/>
      <c r="L6448" s="13"/>
      <c r="M6448" s="23"/>
    </row>
    <row r="6449" spans="1:13" x14ac:dyDescent="0.25">
      <c r="A6449" s="24" t="s">
        <v>68</v>
      </c>
      <c r="B6449" s="25"/>
      <c r="C6449" s="25"/>
      <c r="D6449" s="25"/>
      <c r="E6449" s="25"/>
      <c r="F6449" s="26"/>
      <c r="G6449" s="25"/>
      <c r="H6449" s="27"/>
      <c r="J6449" s="13"/>
      <c r="L6449" s="13"/>
      <c r="M6449" s="23"/>
    </row>
    <row r="6450" spans="1:13" x14ac:dyDescent="0.25">
      <c r="A6450" s="24"/>
      <c r="B6450" s="25"/>
      <c r="C6450" s="25"/>
      <c r="D6450" s="25"/>
      <c r="E6450" s="25"/>
      <c r="F6450" s="26"/>
      <c r="G6450" s="25"/>
      <c r="H6450" s="27"/>
      <c r="J6450" s="13"/>
      <c r="K6450" s="112">
        <v>4.93</v>
      </c>
      <c r="L6450" s="113"/>
      <c r="M6450" s="23">
        <f>K6450*I6444*12</f>
        <v>41991.767999999996</v>
      </c>
    </row>
    <row r="6451" spans="1:13" x14ac:dyDescent="0.25">
      <c r="A6451" s="22" t="s">
        <v>22</v>
      </c>
      <c r="B6451" s="25"/>
      <c r="C6451" s="25"/>
      <c r="D6451" s="25"/>
      <c r="E6451" s="25"/>
      <c r="F6451" s="26"/>
      <c r="G6451" s="25"/>
      <c r="H6451" s="27"/>
      <c r="J6451" s="13"/>
      <c r="L6451" s="13"/>
      <c r="M6451" s="23"/>
    </row>
    <row r="6452" spans="1:13" x14ac:dyDescent="0.25">
      <c r="A6452" s="24" t="s">
        <v>23</v>
      </c>
      <c r="B6452" s="25"/>
      <c r="C6452" s="25"/>
      <c r="D6452" s="25"/>
      <c r="E6452" s="25"/>
      <c r="F6452" s="26"/>
      <c r="G6452" s="25"/>
      <c r="H6452" s="27"/>
      <c r="J6452" s="13"/>
      <c r="L6452" s="13"/>
      <c r="M6452" s="23"/>
    </row>
    <row r="6453" spans="1:13" x14ac:dyDescent="0.25">
      <c r="A6453" s="24" t="s">
        <v>69</v>
      </c>
      <c r="B6453" s="25"/>
      <c r="C6453" s="25"/>
      <c r="D6453" s="25"/>
      <c r="E6453" s="25"/>
      <c r="F6453" s="26"/>
      <c r="G6453" s="25"/>
      <c r="H6453" s="27"/>
      <c r="J6453" s="13"/>
      <c r="L6453" s="13"/>
      <c r="M6453" s="23"/>
    </row>
    <row r="6454" spans="1:13" x14ac:dyDescent="0.25">
      <c r="A6454" s="24"/>
      <c r="B6454" s="25"/>
      <c r="C6454" s="25"/>
      <c r="D6454" s="25"/>
      <c r="E6454" s="25"/>
      <c r="F6454" s="26"/>
      <c r="G6454" s="25"/>
      <c r="H6454" s="27"/>
      <c r="I6454" s="17"/>
      <c r="J6454" s="19"/>
      <c r="K6454" s="138">
        <v>4.05</v>
      </c>
      <c r="L6454" s="139"/>
      <c r="M6454" s="21">
        <f>K6454*I6444*12</f>
        <v>34496.28</v>
      </c>
    </row>
    <row r="6455" spans="1:13" x14ac:dyDescent="0.25">
      <c r="A6455" s="128" t="s">
        <v>28</v>
      </c>
      <c r="B6455" s="129"/>
      <c r="C6455" s="129"/>
      <c r="D6455" s="129"/>
      <c r="E6455" s="129"/>
      <c r="F6455" s="129"/>
      <c r="G6455" s="129"/>
      <c r="H6455" s="130"/>
      <c r="I6455" s="2" t="s">
        <v>29</v>
      </c>
      <c r="J6455" s="13"/>
      <c r="K6455" s="2"/>
      <c r="L6455" s="13"/>
      <c r="M6455" s="23"/>
    </row>
    <row r="6456" spans="1:13" x14ac:dyDescent="0.25">
      <c r="A6456" s="12"/>
      <c r="B6456" s="2"/>
      <c r="C6456" s="2"/>
      <c r="D6456" s="2"/>
      <c r="E6456" s="2"/>
      <c r="F6456" s="2"/>
      <c r="G6456" s="2"/>
      <c r="H6456" s="13"/>
      <c r="I6456" s="2" t="s">
        <v>30</v>
      </c>
      <c r="J6456" s="13"/>
      <c r="K6456" s="2"/>
      <c r="L6456" s="13"/>
      <c r="M6456" s="23"/>
    </row>
    <row r="6457" spans="1:13" x14ac:dyDescent="0.25">
      <c r="A6457" s="12"/>
      <c r="B6457" s="2"/>
      <c r="C6457" s="2"/>
      <c r="D6457" s="2"/>
      <c r="E6457" s="2"/>
      <c r="F6457" s="2"/>
      <c r="G6457" s="2"/>
      <c r="H6457" s="13"/>
      <c r="I6457" s="2" t="s">
        <v>31</v>
      </c>
      <c r="J6457" s="13"/>
      <c r="K6457" s="108">
        <v>1.1200000000000001</v>
      </c>
      <c r="L6457" s="109"/>
      <c r="M6457" s="23">
        <f>K6457*12*I6444</f>
        <v>9539.7119999999995</v>
      </c>
    </row>
    <row r="6458" spans="1:13" x14ac:dyDescent="0.25">
      <c r="A6458" s="12"/>
      <c r="B6458" s="2"/>
      <c r="C6458" s="2"/>
      <c r="D6458" s="2"/>
      <c r="E6458" s="2"/>
      <c r="F6458" s="2"/>
      <c r="G6458" s="2"/>
      <c r="H6458" s="13"/>
      <c r="I6458" s="2" t="s">
        <v>32</v>
      </c>
      <c r="J6458" s="13"/>
      <c r="K6458" s="2"/>
      <c r="L6458" s="13"/>
      <c r="M6458" s="23"/>
    </row>
    <row r="6459" spans="1:13" x14ac:dyDescent="0.25">
      <c r="A6459" s="17"/>
      <c r="B6459" s="18"/>
      <c r="C6459" s="18"/>
      <c r="D6459" s="18"/>
      <c r="E6459" s="18"/>
      <c r="F6459" s="18"/>
      <c r="G6459" s="18"/>
      <c r="H6459" s="19"/>
      <c r="I6459" s="18" t="s">
        <v>33</v>
      </c>
      <c r="J6459" s="19"/>
      <c r="K6459" s="18"/>
      <c r="L6459" s="19"/>
      <c r="M6459" s="21"/>
    </row>
    <row r="6460" spans="1:13" x14ac:dyDescent="0.25">
      <c r="A6460" s="90" t="s">
        <v>34</v>
      </c>
      <c r="B6460" s="91"/>
      <c r="C6460" s="91"/>
      <c r="D6460" s="91"/>
      <c r="E6460" s="91"/>
      <c r="F6460" s="91"/>
      <c r="G6460" s="91"/>
      <c r="H6460" s="92"/>
      <c r="I6460" s="31" t="s">
        <v>46</v>
      </c>
      <c r="J6460" s="32"/>
      <c r="K6460" s="88">
        <v>2.2400000000000002</v>
      </c>
      <c r="L6460" s="89"/>
      <c r="M6460" s="33">
        <f>K6460*12*I6444</f>
        <v>19079.423999999999</v>
      </c>
    </row>
    <row r="6461" spans="1:13" x14ac:dyDescent="0.25">
      <c r="A6461" s="131" t="s">
        <v>74</v>
      </c>
      <c r="B6461" s="132"/>
      <c r="C6461" s="132"/>
      <c r="D6461" s="132"/>
      <c r="E6461" s="132"/>
      <c r="F6461" s="132"/>
      <c r="G6461" s="132"/>
      <c r="H6461" s="133"/>
      <c r="I6461" s="52"/>
      <c r="J6461" s="13"/>
      <c r="K6461" s="134">
        <f>K6462+K6468</f>
        <v>1.8900000000000001</v>
      </c>
      <c r="L6461" s="135"/>
      <c r="M6461" s="53">
        <f>M6462+M6468</f>
        <v>16098.263999999999</v>
      </c>
    </row>
    <row r="6462" spans="1:13" x14ac:dyDescent="0.25">
      <c r="A6462" s="114" t="s">
        <v>75</v>
      </c>
      <c r="B6462" s="115"/>
      <c r="C6462" s="115"/>
      <c r="D6462" s="115"/>
      <c r="E6462" s="115"/>
      <c r="F6462" s="115"/>
      <c r="G6462" s="115"/>
      <c r="H6462" s="116"/>
      <c r="J6462" s="13"/>
      <c r="K6462" s="108">
        <f>K6463+K6464+K6465+K6467</f>
        <v>1.1100000000000001</v>
      </c>
      <c r="L6462" s="109"/>
      <c r="M6462" s="46">
        <f>M6463+M6464+M6465+M6467</f>
        <v>9454.5360000000001</v>
      </c>
    </row>
    <row r="6463" spans="1:13" x14ac:dyDescent="0.25">
      <c r="A6463" s="12" t="s">
        <v>76</v>
      </c>
      <c r="H6463" s="13"/>
      <c r="I6463" t="s">
        <v>77</v>
      </c>
      <c r="J6463" s="13"/>
      <c r="K6463" s="112">
        <v>0.81</v>
      </c>
      <c r="L6463" s="113"/>
      <c r="M6463" s="23">
        <f>K6463*12*I6444</f>
        <v>6899.2560000000003</v>
      </c>
    </row>
    <row r="6464" spans="1:13" x14ac:dyDescent="0.25">
      <c r="A6464" s="12" t="s">
        <v>78</v>
      </c>
      <c r="H6464" s="13"/>
      <c r="I6464" t="s">
        <v>79</v>
      </c>
      <c r="J6464" s="13"/>
      <c r="K6464" s="112">
        <v>0.18</v>
      </c>
      <c r="L6464" s="113"/>
      <c r="M6464" s="23">
        <f>K6464*12*I6444</f>
        <v>1533.1679999999999</v>
      </c>
    </row>
    <row r="6465" spans="1:13" x14ac:dyDescent="0.25">
      <c r="A6465" s="12" t="s">
        <v>80</v>
      </c>
      <c r="H6465" s="13"/>
      <c r="I6465" t="s">
        <v>81</v>
      </c>
      <c r="J6465" s="13"/>
      <c r="K6465" s="112">
        <v>0.08</v>
      </c>
      <c r="L6465" s="113"/>
      <c r="M6465" s="23">
        <f>K6465*12*I6444</f>
        <v>681.4079999999999</v>
      </c>
    </row>
    <row r="6466" spans="1:13" x14ac:dyDescent="0.25">
      <c r="A6466" s="12" t="s">
        <v>82</v>
      </c>
      <c r="H6466" s="13"/>
      <c r="J6466" s="13"/>
      <c r="L6466" s="13"/>
      <c r="M6466" s="23"/>
    </row>
    <row r="6467" spans="1:13" x14ac:dyDescent="0.25">
      <c r="A6467" s="12" t="s">
        <v>83</v>
      </c>
      <c r="H6467" s="13"/>
      <c r="I6467" t="s">
        <v>84</v>
      </c>
      <c r="J6467" s="13"/>
      <c r="K6467" s="112">
        <v>0.04</v>
      </c>
      <c r="L6467" s="113"/>
      <c r="M6467" s="23">
        <f>K6467*12*I6444</f>
        <v>340.70399999999995</v>
      </c>
    </row>
    <row r="6468" spans="1:13" x14ac:dyDescent="0.25">
      <c r="A6468" s="114" t="s">
        <v>85</v>
      </c>
      <c r="B6468" s="115"/>
      <c r="C6468" s="115"/>
      <c r="D6468" s="115"/>
      <c r="E6468" s="115"/>
      <c r="F6468" s="115"/>
      <c r="G6468" s="115"/>
      <c r="H6468" s="116"/>
      <c r="J6468" s="13"/>
      <c r="K6468" s="108">
        <f>K6469+K6470+K6471</f>
        <v>0.78</v>
      </c>
      <c r="L6468" s="109"/>
      <c r="M6468" s="46">
        <f>M6469+M6470+M6471</f>
        <v>6643.7279999999992</v>
      </c>
    </row>
    <row r="6469" spans="1:13" x14ac:dyDescent="0.25">
      <c r="A6469" s="12" t="s">
        <v>86</v>
      </c>
      <c r="H6469" s="13"/>
      <c r="I6469" t="s">
        <v>81</v>
      </c>
      <c r="J6469" s="13"/>
      <c r="K6469" s="112">
        <v>0.28000000000000003</v>
      </c>
      <c r="L6469" s="113"/>
      <c r="M6469" s="23">
        <f>K6469*12*I6444</f>
        <v>2384.9279999999999</v>
      </c>
    </row>
    <row r="6470" spans="1:13" x14ac:dyDescent="0.25">
      <c r="A6470" s="12" t="s">
        <v>87</v>
      </c>
      <c r="H6470" s="13"/>
      <c r="I6470" t="s">
        <v>77</v>
      </c>
      <c r="J6470" s="13"/>
      <c r="K6470" s="112">
        <v>0.46</v>
      </c>
      <c r="L6470" s="113"/>
      <c r="M6470" s="23">
        <f>K6470*12*I6444</f>
        <v>3918.096</v>
      </c>
    </row>
    <row r="6471" spans="1:13" x14ac:dyDescent="0.25">
      <c r="A6471" s="12" t="s">
        <v>88</v>
      </c>
      <c r="H6471" s="13"/>
      <c r="I6471" t="s">
        <v>81</v>
      </c>
      <c r="J6471" s="13"/>
      <c r="K6471" s="112">
        <v>0.04</v>
      </c>
      <c r="L6471" s="113"/>
      <c r="M6471" s="21">
        <f>K6471*12*I6444</f>
        <v>340.70399999999995</v>
      </c>
    </row>
    <row r="6472" spans="1:13" ht="15.75" x14ac:dyDescent="0.25">
      <c r="A6472" s="85" t="s">
        <v>36</v>
      </c>
      <c r="B6472" s="86"/>
      <c r="C6472" s="86"/>
      <c r="D6472" s="86"/>
      <c r="E6472" s="86"/>
      <c r="F6472" s="86"/>
      <c r="G6472" s="86"/>
      <c r="H6472" s="87"/>
      <c r="I6472" s="34"/>
      <c r="J6472" s="32"/>
      <c r="K6472" s="88">
        <f>K6473+K6474+K6476+K6478+K6479</f>
        <v>2.13</v>
      </c>
      <c r="L6472" s="89"/>
      <c r="M6472" s="35">
        <f>M6473+M6474+M6476+M6478+M6479</f>
        <v>18142.488000000001</v>
      </c>
    </row>
    <row r="6473" spans="1:13" x14ac:dyDescent="0.25">
      <c r="A6473" s="36" t="s">
        <v>89</v>
      </c>
      <c r="B6473" s="37"/>
      <c r="C6473" s="38"/>
      <c r="D6473" s="38"/>
      <c r="E6473" s="38"/>
      <c r="F6473" s="38"/>
      <c r="G6473" s="38"/>
      <c r="H6473" s="13"/>
      <c r="I6473" s="95" t="s">
        <v>38</v>
      </c>
      <c r="J6473" s="96"/>
      <c r="K6473" s="117">
        <v>0.56999999999999995</v>
      </c>
      <c r="L6473" s="118"/>
      <c r="M6473" s="23">
        <f>K6473*12*I6444</f>
        <v>4855.0319999999992</v>
      </c>
    </row>
    <row r="6474" spans="1:13" x14ac:dyDescent="0.25">
      <c r="A6474" s="36" t="s">
        <v>39</v>
      </c>
      <c r="B6474" s="37"/>
      <c r="C6474" s="38"/>
      <c r="D6474" s="38"/>
      <c r="E6474" s="38"/>
      <c r="F6474" s="38"/>
      <c r="G6474" s="38"/>
      <c r="H6474" s="13"/>
      <c r="I6474" s="95" t="s">
        <v>90</v>
      </c>
      <c r="J6474" s="96"/>
      <c r="K6474" s="97">
        <v>1.35</v>
      </c>
      <c r="L6474" s="98"/>
      <c r="M6474" s="23">
        <f>K6474*12*I6444</f>
        <v>11498.760000000002</v>
      </c>
    </row>
    <row r="6475" spans="1:13" x14ac:dyDescent="0.25">
      <c r="A6475" s="36" t="s">
        <v>41</v>
      </c>
      <c r="B6475" s="37"/>
      <c r="C6475" s="38"/>
      <c r="D6475" s="38"/>
      <c r="E6475" s="38"/>
      <c r="F6475" s="38"/>
      <c r="G6475" s="38"/>
      <c r="H6475" s="13"/>
      <c r="I6475" s="39"/>
      <c r="J6475" s="15"/>
      <c r="K6475" s="40"/>
      <c r="L6475" s="41"/>
      <c r="M6475" s="23"/>
    </row>
    <row r="6476" spans="1:13" x14ac:dyDescent="0.25">
      <c r="A6476" s="36" t="s">
        <v>42</v>
      </c>
      <c r="B6476" s="37"/>
      <c r="C6476" s="38"/>
      <c r="D6476" s="38"/>
      <c r="E6476" s="38"/>
      <c r="F6476" s="38"/>
      <c r="G6476" s="38"/>
      <c r="H6476" s="13"/>
      <c r="I6476" s="95" t="s">
        <v>43</v>
      </c>
      <c r="J6476" s="96"/>
      <c r="K6476" s="97">
        <v>0.09</v>
      </c>
      <c r="L6476" s="98"/>
      <c r="M6476" s="23">
        <f>K6476*12*I6444</f>
        <v>766.58399999999995</v>
      </c>
    </row>
    <row r="6477" spans="1:13" x14ac:dyDescent="0.25">
      <c r="A6477" s="36" t="s">
        <v>44</v>
      </c>
      <c r="B6477" s="37"/>
      <c r="C6477" s="38"/>
      <c r="D6477" s="38"/>
      <c r="E6477" s="38"/>
      <c r="F6477" s="38"/>
      <c r="G6477" s="38"/>
      <c r="H6477" s="13"/>
      <c r="I6477" s="39"/>
      <c r="J6477" s="15"/>
      <c r="K6477" s="40"/>
      <c r="L6477" s="41"/>
      <c r="M6477" s="23"/>
    </row>
    <row r="6478" spans="1:13" x14ac:dyDescent="0.25">
      <c r="A6478" s="36" t="s">
        <v>45</v>
      </c>
      <c r="B6478" s="37"/>
      <c r="C6478" s="38"/>
      <c r="D6478" s="38"/>
      <c r="E6478" s="38"/>
      <c r="F6478" s="38"/>
      <c r="G6478" s="38"/>
      <c r="H6478" s="13"/>
      <c r="I6478" s="95" t="s">
        <v>43</v>
      </c>
      <c r="J6478" s="96"/>
      <c r="K6478" s="97">
        <v>0.06</v>
      </c>
      <c r="L6478" s="98"/>
      <c r="M6478" s="23">
        <f>K6478*12*I6444</f>
        <v>511.05599999999993</v>
      </c>
    </row>
    <row r="6479" spans="1:13" x14ac:dyDescent="0.25">
      <c r="A6479" s="42" t="s">
        <v>112</v>
      </c>
      <c r="B6479" s="37"/>
      <c r="C6479" s="38"/>
      <c r="D6479" s="38"/>
      <c r="E6479" s="38"/>
      <c r="F6479" s="38"/>
      <c r="G6479" s="38"/>
      <c r="H6479" s="13"/>
      <c r="I6479" s="95" t="s">
        <v>46</v>
      </c>
      <c r="J6479" s="96"/>
      <c r="K6479" s="99">
        <v>0.06</v>
      </c>
      <c r="L6479" s="100"/>
      <c r="M6479" s="21">
        <f>K6479*12*I6444</f>
        <v>511.05599999999993</v>
      </c>
    </row>
    <row r="6480" spans="1:13" ht="15.75" x14ac:dyDescent="0.25">
      <c r="A6480" s="85" t="s">
        <v>50</v>
      </c>
      <c r="B6480" s="86"/>
      <c r="C6480" s="86"/>
      <c r="D6480" s="86"/>
      <c r="E6480" s="86"/>
      <c r="F6480" s="86"/>
      <c r="G6480" s="86"/>
      <c r="H6480" s="87"/>
      <c r="I6480" s="34"/>
      <c r="J6480" s="32"/>
      <c r="K6480" s="101">
        <v>4.32</v>
      </c>
      <c r="L6480" s="102"/>
      <c r="M6480" s="35">
        <f>K6480*12*I6444</f>
        <v>36796.031999999999</v>
      </c>
    </row>
    <row r="6481" spans="1:13" x14ac:dyDescent="0.25">
      <c r="A6481" s="90" t="s">
        <v>59</v>
      </c>
      <c r="B6481" s="91"/>
      <c r="C6481" s="91"/>
      <c r="D6481" s="91"/>
      <c r="E6481" s="91"/>
      <c r="F6481" s="91"/>
      <c r="G6481" s="91"/>
      <c r="H6481" s="92"/>
      <c r="J6481" s="47"/>
      <c r="K6481" s="108">
        <f>K6450+K6454+K6457+K6460+K6461+K6480+K6472</f>
        <v>20.680000000000003</v>
      </c>
      <c r="L6481" s="109"/>
      <c r="M6481" s="21">
        <f>M6444+M6457+M6460+M6461+M6472+M6480</f>
        <v>176143.96799999999</v>
      </c>
    </row>
    <row r="6482" spans="1:13" ht="15.75" x14ac:dyDescent="0.25">
      <c r="A6482" s="85" t="s">
        <v>61</v>
      </c>
      <c r="B6482" s="86"/>
      <c r="C6482" s="86"/>
      <c r="D6482" s="86"/>
      <c r="E6482" s="86"/>
      <c r="F6482" s="86"/>
      <c r="G6482" s="86"/>
      <c r="H6482" s="87"/>
      <c r="I6482" s="34"/>
      <c r="J6482" s="32"/>
      <c r="K6482" s="88">
        <v>3.45</v>
      </c>
      <c r="L6482" s="89"/>
      <c r="M6482" s="21">
        <f>K6482*12*I6444</f>
        <v>29385.72</v>
      </c>
    </row>
    <row r="6483" spans="1:13" ht="15.75" x14ac:dyDescent="0.25">
      <c r="A6483" s="85" t="s">
        <v>62</v>
      </c>
      <c r="B6483" s="86"/>
      <c r="C6483" s="86"/>
      <c r="D6483" s="86"/>
      <c r="E6483" s="86"/>
      <c r="F6483" s="86"/>
      <c r="G6483" s="86"/>
      <c r="H6483" s="87"/>
      <c r="I6483" s="34"/>
      <c r="J6483" s="32"/>
      <c r="K6483" s="88">
        <v>0.81</v>
      </c>
      <c r="L6483" s="89"/>
      <c r="M6483" s="21">
        <f>K6483*12*I6444</f>
        <v>6899.2560000000003</v>
      </c>
    </row>
    <row r="6484" spans="1:13" ht="15.75" x14ac:dyDescent="0.25">
      <c r="A6484" s="49" t="s">
        <v>107</v>
      </c>
      <c r="B6484" s="50"/>
      <c r="C6484" s="50"/>
      <c r="D6484" s="50"/>
      <c r="E6484" s="50"/>
      <c r="F6484" s="50"/>
      <c r="G6484" s="50"/>
      <c r="H6484" s="51"/>
      <c r="I6484" s="34"/>
      <c r="J6484" s="32"/>
      <c r="K6484" s="88">
        <v>0.05</v>
      </c>
      <c r="L6484" s="89"/>
      <c r="M6484" s="21">
        <f>K6484*12*I6444</f>
        <v>425.88000000000005</v>
      </c>
    </row>
    <row r="6485" spans="1:13" ht="15.75" x14ac:dyDescent="0.25">
      <c r="A6485" s="49" t="s">
        <v>63</v>
      </c>
      <c r="B6485" s="50"/>
      <c r="C6485" s="50"/>
      <c r="D6485" s="50"/>
      <c r="E6485" s="50"/>
      <c r="F6485" s="50"/>
      <c r="G6485" s="50"/>
      <c r="H6485" s="51"/>
      <c r="I6485" s="34"/>
      <c r="J6485" s="32"/>
      <c r="K6485" s="88">
        <v>0.06</v>
      </c>
      <c r="L6485" s="89"/>
      <c r="M6485" s="21">
        <f>K6485*12*I6444</f>
        <v>511.05599999999993</v>
      </c>
    </row>
    <row r="6486" spans="1:13" ht="15.75" x14ac:dyDescent="0.25">
      <c r="A6486" s="49" t="s">
        <v>64</v>
      </c>
      <c r="B6486" s="50"/>
      <c r="C6486" s="50"/>
      <c r="D6486" s="50"/>
      <c r="E6486" s="50"/>
      <c r="F6486" s="50"/>
      <c r="G6486" s="50"/>
      <c r="H6486" s="51"/>
      <c r="I6486" s="34"/>
      <c r="J6486" s="32"/>
      <c r="K6486" s="88">
        <v>1.25</v>
      </c>
      <c r="L6486" s="89"/>
      <c r="M6486" s="21">
        <f>K6486*12*I6444</f>
        <v>10647</v>
      </c>
    </row>
    <row r="6487" spans="1:13" x14ac:dyDescent="0.25">
      <c r="A6487" s="90" t="s">
        <v>65</v>
      </c>
      <c r="B6487" s="91"/>
      <c r="C6487" s="91"/>
      <c r="D6487" s="91"/>
      <c r="E6487" s="91"/>
      <c r="F6487" s="91"/>
      <c r="G6487" s="91"/>
      <c r="H6487" s="92"/>
      <c r="I6487" s="34"/>
      <c r="J6487" s="48"/>
      <c r="K6487" s="88">
        <f>K6481+K6482+K6483+K6484+K6485+K6486</f>
        <v>26.3</v>
      </c>
      <c r="L6487" s="89"/>
      <c r="M6487" s="21">
        <f>M6481+M6482+M6483+M6484+M6485+M6486</f>
        <v>224012.88</v>
      </c>
    </row>
    <row r="6488" spans="1:13" x14ac:dyDescent="0.25">
      <c r="M6488" s="5"/>
    </row>
    <row r="6489" spans="1:13" x14ac:dyDescent="0.25">
      <c r="A6489" s="119" t="s">
        <v>0</v>
      </c>
      <c r="B6489" s="119"/>
      <c r="C6489" s="119"/>
      <c r="D6489" s="119"/>
      <c r="E6489" s="119"/>
      <c r="F6489" s="119"/>
      <c r="G6489" s="119"/>
      <c r="H6489" s="119"/>
      <c r="I6489" s="119"/>
      <c r="J6489" s="119"/>
      <c r="K6489" s="119"/>
      <c r="L6489" s="119"/>
      <c r="M6489" s="5"/>
    </row>
    <row r="6490" spans="1:13" x14ac:dyDescent="0.25">
      <c r="A6490" s="120" t="s">
        <v>1</v>
      </c>
      <c r="B6490" s="120"/>
      <c r="C6490" s="120"/>
      <c r="D6490" s="120"/>
      <c r="E6490" s="120"/>
      <c r="F6490" s="120"/>
      <c r="G6490" s="120"/>
      <c r="H6490" s="120"/>
      <c r="I6490" s="120"/>
      <c r="J6490" s="120"/>
      <c r="K6490" s="120"/>
      <c r="L6490" s="120"/>
      <c r="M6490" s="120"/>
    </row>
    <row r="6491" spans="1:13" x14ac:dyDescent="0.25">
      <c r="A6491" s="121" t="s">
        <v>248</v>
      </c>
      <c r="B6491" s="121"/>
      <c r="C6491" s="121"/>
      <c r="D6491" s="121"/>
      <c r="E6491" s="121"/>
      <c r="F6491" s="121"/>
      <c r="G6491" s="121"/>
      <c r="H6491" s="121"/>
      <c r="I6491" s="121"/>
      <c r="J6491" s="121"/>
      <c r="K6491" s="121"/>
      <c r="L6491" s="121"/>
      <c r="M6491" s="121"/>
    </row>
    <row r="6492" spans="1:13" x14ac:dyDescent="0.25">
      <c r="A6492" s="6"/>
      <c r="B6492" s="7"/>
      <c r="C6492" s="7" t="s">
        <v>3</v>
      </c>
      <c r="D6492" s="7"/>
      <c r="E6492" s="7"/>
      <c r="F6492" s="7"/>
      <c r="G6492" s="7"/>
      <c r="H6492" s="8"/>
      <c r="I6492" s="7" t="s">
        <v>4</v>
      </c>
      <c r="J6492" s="8"/>
      <c r="K6492" s="9" t="s">
        <v>5</v>
      </c>
      <c r="L6492" s="10"/>
      <c r="M6492" s="11"/>
    </row>
    <row r="6493" spans="1:13" x14ac:dyDescent="0.25">
      <c r="A6493" s="12"/>
      <c r="B6493" s="2"/>
      <c r="C6493" s="2"/>
      <c r="D6493" s="2"/>
      <c r="E6493" s="2"/>
      <c r="F6493" s="2"/>
      <c r="G6493" s="2"/>
      <c r="H6493" s="13"/>
      <c r="I6493" s="2"/>
      <c r="J6493" s="13"/>
      <c r="K6493" s="14" t="s">
        <v>7</v>
      </c>
      <c r="L6493" s="15"/>
      <c r="M6493" s="16" t="s">
        <v>8</v>
      </c>
    </row>
    <row r="6494" spans="1:13" x14ac:dyDescent="0.25">
      <c r="A6494" s="17"/>
      <c r="B6494" s="18"/>
      <c r="C6494" s="18"/>
      <c r="D6494" s="18"/>
      <c r="E6494" s="18"/>
      <c r="F6494" s="18"/>
      <c r="G6494" s="18"/>
      <c r="H6494" s="19"/>
      <c r="I6494" s="122" t="s">
        <v>9</v>
      </c>
      <c r="J6494" s="123"/>
      <c r="K6494" s="18" t="s">
        <v>10</v>
      </c>
      <c r="L6494" s="19"/>
      <c r="M6494" s="20" t="s">
        <v>11</v>
      </c>
    </row>
    <row r="6495" spans="1:13" x14ac:dyDescent="0.25">
      <c r="A6495" s="90"/>
      <c r="B6495" s="91"/>
      <c r="C6495" s="91"/>
      <c r="D6495" s="91"/>
      <c r="E6495" s="91"/>
      <c r="F6495" s="91"/>
      <c r="G6495" s="91"/>
      <c r="H6495" s="92"/>
      <c r="I6495" s="124">
        <v>1228.4000000000001</v>
      </c>
      <c r="J6495" s="125"/>
      <c r="K6495" s="126">
        <f>K6501+K6505</f>
        <v>8.98</v>
      </c>
      <c r="L6495" s="127"/>
      <c r="M6495" s="21">
        <f>M6501+M6505</f>
        <v>132372.38400000002</v>
      </c>
    </row>
    <row r="6496" spans="1:13" x14ac:dyDescent="0.25">
      <c r="A6496" s="22" t="s">
        <v>13</v>
      </c>
      <c r="F6496" s="2"/>
      <c r="H6496" s="13"/>
      <c r="J6496" s="13"/>
      <c r="L6496" s="13"/>
      <c r="M6496" s="23"/>
    </row>
    <row r="6497" spans="1:13" x14ac:dyDescent="0.25">
      <c r="A6497" s="22" t="s">
        <v>14</v>
      </c>
      <c r="F6497" s="2"/>
      <c r="H6497" s="13"/>
      <c r="J6497" s="13"/>
      <c r="L6497" s="13"/>
      <c r="M6497" s="23"/>
    </row>
    <row r="6498" spans="1:13" x14ac:dyDescent="0.25">
      <c r="A6498" s="24" t="s">
        <v>15</v>
      </c>
      <c r="B6498" s="25"/>
      <c r="C6498" s="25"/>
      <c r="D6498" s="25"/>
      <c r="E6498" s="25"/>
      <c r="F6498" s="26"/>
      <c r="G6498" s="25"/>
      <c r="H6498" s="27"/>
      <c r="J6498" s="13"/>
      <c r="L6498" s="13"/>
      <c r="M6498" s="23"/>
    </row>
    <row r="6499" spans="1:13" x14ac:dyDescent="0.25">
      <c r="A6499" s="24" t="s">
        <v>16</v>
      </c>
      <c r="B6499" s="25"/>
      <c r="C6499" s="25"/>
      <c r="D6499" s="25"/>
      <c r="E6499" s="25"/>
      <c r="F6499" s="26"/>
      <c r="G6499" s="25"/>
      <c r="H6499" s="27"/>
      <c r="J6499" s="13"/>
      <c r="L6499" s="13"/>
      <c r="M6499" s="23"/>
    </row>
    <row r="6500" spans="1:13" x14ac:dyDescent="0.25">
      <c r="A6500" s="24" t="s">
        <v>68</v>
      </c>
      <c r="B6500" s="25"/>
      <c r="C6500" s="25"/>
      <c r="D6500" s="25"/>
      <c r="E6500" s="25"/>
      <c r="F6500" s="26"/>
      <c r="G6500" s="25"/>
      <c r="H6500" s="27"/>
      <c r="J6500" s="13"/>
      <c r="L6500" s="13"/>
      <c r="M6500" s="23"/>
    </row>
    <row r="6501" spans="1:13" x14ac:dyDescent="0.25">
      <c r="A6501" s="24"/>
      <c r="B6501" s="25"/>
      <c r="C6501" s="25"/>
      <c r="D6501" s="25"/>
      <c r="E6501" s="25"/>
      <c r="F6501" s="26"/>
      <c r="G6501" s="25"/>
      <c r="H6501" s="27"/>
      <c r="J6501" s="13"/>
      <c r="K6501" s="112">
        <v>4.93</v>
      </c>
      <c r="L6501" s="113"/>
      <c r="M6501" s="23">
        <f>K6501*I6495*12</f>
        <v>72672.144</v>
      </c>
    </row>
    <row r="6502" spans="1:13" x14ac:dyDescent="0.25">
      <c r="A6502" s="22" t="s">
        <v>22</v>
      </c>
      <c r="B6502" s="25"/>
      <c r="C6502" s="25"/>
      <c r="D6502" s="25"/>
      <c r="E6502" s="25"/>
      <c r="F6502" s="26"/>
      <c r="G6502" s="25"/>
      <c r="H6502" s="27"/>
      <c r="J6502" s="13"/>
      <c r="L6502" s="13"/>
      <c r="M6502" s="23"/>
    </row>
    <row r="6503" spans="1:13" x14ac:dyDescent="0.25">
      <c r="A6503" s="24" t="s">
        <v>23</v>
      </c>
      <c r="B6503" s="25"/>
      <c r="C6503" s="25"/>
      <c r="D6503" s="25"/>
      <c r="E6503" s="25"/>
      <c r="F6503" s="26"/>
      <c r="G6503" s="25"/>
      <c r="H6503" s="27"/>
      <c r="J6503" s="13"/>
      <c r="L6503" s="13"/>
      <c r="M6503" s="23"/>
    </row>
    <row r="6504" spans="1:13" x14ac:dyDescent="0.25">
      <c r="A6504" s="24" t="s">
        <v>69</v>
      </c>
      <c r="B6504" s="25"/>
      <c r="C6504" s="25"/>
      <c r="D6504" s="25"/>
      <c r="E6504" s="25"/>
      <c r="F6504" s="26"/>
      <c r="G6504" s="25"/>
      <c r="H6504" s="27"/>
      <c r="J6504" s="13"/>
      <c r="L6504" s="13"/>
      <c r="M6504" s="23"/>
    </row>
    <row r="6505" spans="1:13" x14ac:dyDescent="0.25">
      <c r="A6505" s="24"/>
      <c r="B6505" s="25"/>
      <c r="C6505" s="25"/>
      <c r="D6505" s="25"/>
      <c r="E6505" s="25"/>
      <c r="F6505" s="26"/>
      <c r="G6505" s="25"/>
      <c r="H6505" s="27"/>
      <c r="I6505" s="17"/>
      <c r="J6505" s="19"/>
      <c r="K6505" s="138">
        <v>4.05</v>
      </c>
      <c r="L6505" s="139"/>
      <c r="M6505" s="21">
        <f>K6505*I6495*12</f>
        <v>59700.240000000005</v>
      </c>
    </row>
    <row r="6506" spans="1:13" x14ac:dyDescent="0.25">
      <c r="A6506" s="128" t="s">
        <v>28</v>
      </c>
      <c r="B6506" s="129"/>
      <c r="C6506" s="129"/>
      <c r="D6506" s="129"/>
      <c r="E6506" s="129"/>
      <c r="F6506" s="129"/>
      <c r="G6506" s="129"/>
      <c r="H6506" s="130"/>
      <c r="I6506" s="2" t="s">
        <v>29</v>
      </c>
      <c r="J6506" s="13"/>
      <c r="K6506" s="2"/>
      <c r="L6506" s="13"/>
      <c r="M6506" s="23"/>
    </row>
    <row r="6507" spans="1:13" x14ac:dyDescent="0.25">
      <c r="A6507" s="12"/>
      <c r="B6507" s="2"/>
      <c r="C6507" s="2"/>
      <c r="D6507" s="2"/>
      <c r="E6507" s="2"/>
      <c r="F6507" s="2"/>
      <c r="G6507" s="2"/>
      <c r="H6507" s="13"/>
      <c r="I6507" s="2" t="s">
        <v>30</v>
      </c>
      <c r="J6507" s="13"/>
      <c r="K6507" s="2"/>
      <c r="L6507" s="13"/>
      <c r="M6507" s="23"/>
    </row>
    <row r="6508" spans="1:13" x14ac:dyDescent="0.25">
      <c r="A6508" s="12"/>
      <c r="B6508" s="2"/>
      <c r="C6508" s="2"/>
      <c r="D6508" s="2"/>
      <c r="E6508" s="2"/>
      <c r="F6508" s="2"/>
      <c r="G6508" s="2"/>
      <c r="H6508" s="13"/>
      <c r="I6508" s="2" t="s">
        <v>31</v>
      </c>
      <c r="J6508" s="13"/>
      <c r="K6508" s="108">
        <v>1.1200000000000001</v>
      </c>
      <c r="L6508" s="109"/>
      <c r="M6508" s="23">
        <f>K6508*12*I6495</f>
        <v>16509.696000000004</v>
      </c>
    </row>
    <row r="6509" spans="1:13" x14ac:dyDescent="0.25">
      <c r="A6509" s="12"/>
      <c r="B6509" s="2"/>
      <c r="C6509" s="2"/>
      <c r="D6509" s="2"/>
      <c r="E6509" s="2"/>
      <c r="F6509" s="2"/>
      <c r="G6509" s="2"/>
      <c r="H6509" s="13"/>
      <c r="I6509" s="2" t="s">
        <v>32</v>
      </c>
      <c r="J6509" s="13"/>
      <c r="K6509" s="2"/>
      <c r="L6509" s="13"/>
      <c r="M6509" s="23"/>
    </row>
    <row r="6510" spans="1:13" x14ac:dyDescent="0.25">
      <c r="A6510" s="17"/>
      <c r="B6510" s="18"/>
      <c r="C6510" s="18"/>
      <c r="D6510" s="18"/>
      <c r="E6510" s="18"/>
      <c r="F6510" s="18"/>
      <c r="G6510" s="18"/>
      <c r="H6510" s="19"/>
      <c r="I6510" s="18" t="s">
        <v>33</v>
      </c>
      <c r="J6510" s="19"/>
      <c r="K6510" s="18"/>
      <c r="L6510" s="19"/>
      <c r="M6510" s="21"/>
    </row>
    <row r="6511" spans="1:13" x14ac:dyDescent="0.25">
      <c r="A6511" s="90" t="s">
        <v>34</v>
      </c>
      <c r="B6511" s="91"/>
      <c r="C6511" s="91"/>
      <c r="D6511" s="91"/>
      <c r="E6511" s="91"/>
      <c r="F6511" s="91"/>
      <c r="G6511" s="91"/>
      <c r="H6511" s="92"/>
      <c r="I6511" s="31" t="s">
        <v>46</v>
      </c>
      <c r="J6511" s="32"/>
      <c r="K6511" s="88">
        <v>1.77</v>
      </c>
      <c r="L6511" s="89"/>
      <c r="M6511" s="33">
        <f>K6511*12*I6495</f>
        <v>26091.216000000004</v>
      </c>
    </row>
    <row r="6512" spans="1:13" x14ac:dyDescent="0.25">
      <c r="A6512" s="131" t="s">
        <v>74</v>
      </c>
      <c r="B6512" s="132"/>
      <c r="C6512" s="132"/>
      <c r="D6512" s="132"/>
      <c r="E6512" s="132"/>
      <c r="F6512" s="132"/>
      <c r="G6512" s="132"/>
      <c r="H6512" s="133"/>
      <c r="I6512" s="52"/>
      <c r="J6512" s="13"/>
      <c r="K6512" s="134">
        <f>K6513+K6519</f>
        <v>1.8900000000000001</v>
      </c>
      <c r="L6512" s="135"/>
      <c r="M6512" s="53">
        <f>M6513+M6519</f>
        <v>27860.112000000005</v>
      </c>
    </row>
    <row r="6513" spans="1:13" x14ac:dyDescent="0.25">
      <c r="A6513" s="114" t="s">
        <v>75</v>
      </c>
      <c r="B6513" s="115"/>
      <c r="C6513" s="115"/>
      <c r="D6513" s="115"/>
      <c r="E6513" s="115"/>
      <c r="F6513" s="115"/>
      <c r="G6513" s="115"/>
      <c r="H6513" s="116"/>
      <c r="J6513" s="13"/>
      <c r="K6513" s="108">
        <f>K6514+K6515+K6516+K6518</f>
        <v>1.1100000000000001</v>
      </c>
      <c r="L6513" s="109"/>
      <c r="M6513" s="46">
        <f>M6514+M6515+M6516+M6518</f>
        <v>16362.288000000002</v>
      </c>
    </row>
    <row r="6514" spans="1:13" x14ac:dyDescent="0.25">
      <c r="A6514" s="12" t="s">
        <v>76</v>
      </c>
      <c r="H6514" s="13"/>
      <c r="I6514" t="s">
        <v>77</v>
      </c>
      <c r="J6514" s="13"/>
      <c r="K6514" s="112">
        <v>0.81</v>
      </c>
      <c r="L6514" s="113"/>
      <c r="M6514" s="23">
        <f>K6514*12*I6495</f>
        <v>11940.048000000003</v>
      </c>
    </row>
    <row r="6515" spans="1:13" x14ac:dyDescent="0.25">
      <c r="A6515" s="12" t="s">
        <v>78</v>
      </c>
      <c r="H6515" s="13"/>
      <c r="I6515" t="s">
        <v>79</v>
      </c>
      <c r="J6515" s="13"/>
      <c r="K6515" s="112">
        <v>0.18</v>
      </c>
      <c r="L6515" s="113"/>
      <c r="M6515" s="23">
        <f>K6515*12*I6495</f>
        <v>2653.3440000000005</v>
      </c>
    </row>
    <row r="6516" spans="1:13" x14ac:dyDescent="0.25">
      <c r="A6516" s="12" t="s">
        <v>80</v>
      </c>
      <c r="H6516" s="13"/>
      <c r="I6516" t="s">
        <v>81</v>
      </c>
      <c r="J6516" s="13"/>
      <c r="K6516" s="112">
        <v>0.08</v>
      </c>
      <c r="L6516" s="113"/>
      <c r="M6516" s="23">
        <f>K6516*12*I6495</f>
        <v>1179.2640000000001</v>
      </c>
    </row>
    <row r="6517" spans="1:13" x14ac:dyDescent="0.25">
      <c r="A6517" s="12" t="s">
        <v>82</v>
      </c>
      <c r="H6517" s="13"/>
      <c r="J6517" s="13"/>
      <c r="L6517" s="13"/>
      <c r="M6517" s="23"/>
    </row>
    <row r="6518" spans="1:13" x14ac:dyDescent="0.25">
      <c r="A6518" s="12" t="s">
        <v>83</v>
      </c>
      <c r="H6518" s="13"/>
      <c r="I6518" t="s">
        <v>84</v>
      </c>
      <c r="J6518" s="13"/>
      <c r="K6518" s="112">
        <v>0.04</v>
      </c>
      <c r="L6518" s="113"/>
      <c r="M6518" s="23">
        <f>K6518*12*I6495</f>
        <v>589.63200000000006</v>
      </c>
    </row>
    <row r="6519" spans="1:13" x14ac:dyDescent="0.25">
      <c r="A6519" s="114" t="s">
        <v>85</v>
      </c>
      <c r="B6519" s="115"/>
      <c r="C6519" s="115"/>
      <c r="D6519" s="115"/>
      <c r="E6519" s="115"/>
      <c r="F6519" s="115"/>
      <c r="G6519" s="115"/>
      <c r="H6519" s="116"/>
      <c r="J6519" s="13"/>
      <c r="K6519" s="108">
        <f>K6520+K6521+K6522</f>
        <v>0.78</v>
      </c>
      <c r="L6519" s="109"/>
      <c r="M6519" s="46">
        <f>M6520+M6521+M6522</f>
        <v>11497.824000000002</v>
      </c>
    </row>
    <row r="6520" spans="1:13" x14ac:dyDescent="0.25">
      <c r="A6520" s="12" t="s">
        <v>86</v>
      </c>
      <c r="H6520" s="13"/>
      <c r="I6520" t="s">
        <v>81</v>
      </c>
      <c r="J6520" s="13"/>
      <c r="K6520" s="112">
        <v>0.28000000000000003</v>
      </c>
      <c r="L6520" s="113"/>
      <c r="M6520" s="23">
        <f>K6520*12*I6495</f>
        <v>4127.4240000000009</v>
      </c>
    </row>
    <row r="6521" spans="1:13" x14ac:dyDescent="0.25">
      <c r="A6521" s="12" t="s">
        <v>87</v>
      </c>
      <c r="H6521" s="13"/>
      <c r="I6521" t="s">
        <v>35</v>
      </c>
      <c r="J6521" s="13"/>
      <c r="K6521" s="112">
        <v>0.46</v>
      </c>
      <c r="L6521" s="113"/>
      <c r="M6521" s="23">
        <f>K6521*12*I6495</f>
        <v>6780.7680000000009</v>
      </c>
    </row>
    <row r="6522" spans="1:13" x14ac:dyDescent="0.25">
      <c r="A6522" s="12" t="s">
        <v>88</v>
      </c>
      <c r="H6522" s="13"/>
      <c r="I6522" t="s">
        <v>81</v>
      </c>
      <c r="J6522" s="13"/>
      <c r="K6522" s="112">
        <v>0.04</v>
      </c>
      <c r="L6522" s="113"/>
      <c r="M6522" s="21">
        <f>K6522*12*I6495</f>
        <v>589.63200000000006</v>
      </c>
    </row>
    <row r="6523" spans="1:13" ht="15.75" x14ac:dyDescent="0.25">
      <c r="A6523" s="85" t="s">
        <v>36</v>
      </c>
      <c r="B6523" s="86"/>
      <c r="C6523" s="86"/>
      <c r="D6523" s="86"/>
      <c r="E6523" s="86"/>
      <c r="F6523" s="86"/>
      <c r="G6523" s="86"/>
      <c r="H6523" s="87"/>
      <c r="I6523" s="34"/>
      <c r="J6523" s="32"/>
      <c r="K6523" s="88">
        <f>K6524+K6525+K6527+K6529+K6530</f>
        <v>2.13</v>
      </c>
      <c r="L6523" s="89"/>
      <c r="M6523" s="35">
        <f>M6524+M6525+M6527+M6529+M6530</f>
        <v>31397.904000000006</v>
      </c>
    </row>
    <row r="6524" spans="1:13" x14ac:dyDescent="0.25">
      <c r="A6524" s="36" t="s">
        <v>89</v>
      </c>
      <c r="B6524" s="37"/>
      <c r="C6524" s="38"/>
      <c r="D6524" s="38"/>
      <c r="E6524" s="38"/>
      <c r="F6524" s="38"/>
      <c r="G6524" s="38"/>
      <c r="H6524" s="13"/>
      <c r="I6524" s="95" t="s">
        <v>38</v>
      </c>
      <c r="J6524" s="96"/>
      <c r="K6524" s="117">
        <v>0.56999999999999995</v>
      </c>
      <c r="L6524" s="118"/>
      <c r="M6524" s="23">
        <f>K6524*12*I6495</f>
        <v>8402.2560000000012</v>
      </c>
    </row>
    <row r="6525" spans="1:13" x14ac:dyDescent="0.25">
      <c r="A6525" s="36" t="s">
        <v>39</v>
      </c>
      <c r="B6525" s="37"/>
      <c r="C6525" s="38"/>
      <c r="D6525" s="38"/>
      <c r="E6525" s="38"/>
      <c r="F6525" s="38"/>
      <c r="G6525" s="38"/>
      <c r="H6525" s="13"/>
      <c r="I6525" s="95" t="s">
        <v>90</v>
      </c>
      <c r="J6525" s="96"/>
      <c r="K6525" s="97">
        <v>1.35</v>
      </c>
      <c r="L6525" s="98"/>
      <c r="M6525" s="23">
        <f>K6525*12*I6495</f>
        <v>19900.080000000005</v>
      </c>
    </row>
    <row r="6526" spans="1:13" x14ac:dyDescent="0.25">
      <c r="A6526" s="36" t="s">
        <v>41</v>
      </c>
      <c r="B6526" s="37"/>
      <c r="C6526" s="38"/>
      <c r="D6526" s="38"/>
      <c r="E6526" s="38"/>
      <c r="F6526" s="38"/>
      <c r="G6526" s="38"/>
      <c r="H6526" s="13"/>
      <c r="I6526" s="39"/>
      <c r="J6526" s="15"/>
      <c r="K6526" s="40"/>
      <c r="L6526" s="41"/>
      <c r="M6526" s="23"/>
    </row>
    <row r="6527" spans="1:13" x14ac:dyDescent="0.25">
      <c r="A6527" s="36" t="s">
        <v>42</v>
      </c>
      <c r="B6527" s="37"/>
      <c r="C6527" s="38"/>
      <c r="D6527" s="38"/>
      <c r="E6527" s="38"/>
      <c r="F6527" s="38"/>
      <c r="G6527" s="38"/>
      <c r="H6527" s="13"/>
      <c r="I6527" s="95" t="s">
        <v>43</v>
      </c>
      <c r="J6527" s="96"/>
      <c r="K6527" s="97">
        <v>0.09</v>
      </c>
      <c r="L6527" s="98"/>
      <c r="M6527" s="23">
        <f>K6527*12*I6495</f>
        <v>1326.6720000000003</v>
      </c>
    </row>
    <row r="6528" spans="1:13" x14ac:dyDescent="0.25">
      <c r="A6528" s="36" t="s">
        <v>44</v>
      </c>
      <c r="B6528" s="37"/>
      <c r="C6528" s="38"/>
      <c r="D6528" s="38"/>
      <c r="E6528" s="38"/>
      <c r="F6528" s="38"/>
      <c r="G6528" s="38"/>
      <c r="H6528" s="13"/>
      <c r="I6528" s="39"/>
      <c r="J6528" s="15"/>
      <c r="K6528" s="40"/>
      <c r="L6528" s="41"/>
      <c r="M6528" s="23"/>
    </row>
    <row r="6529" spans="1:13" x14ac:dyDescent="0.25">
      <c r="A6529" s="36" t="s">
        <v>45</v>
      </c>
      <c r="B6529" s="37"/>
      <c r="C6529" s="38"/>
      <c r="D6529" s="38"/>
      <c r="E6529" s="38"/>
      <c r="F6529" s="38"/>
      <c r="G6529" s="38"/>
      <c r="H6529" s="13"/>
      <c r="I6529" s="95" t="s">
        <v>43</v>
      </c>
      <c r="J6529" s="96"/>
      <c r="K6529" s="97">
        <v>0.06</v>
      </c>
      <c r="L6529" s="98"/>
      <c r="M6529" s="23">
        <f>K6529*12*I6495</f>
        <v>884.44799999999998</v>
      </c>
    </row>
    <row r="6530" spans="1:13" x14ac:dyDescent="0.25">
      <c r="A6530" s="42" t="s">
        <v>112</v>
      </c>
      <c r="B6530" s="37"/>
      <c r="C6530" s="38"/>
      <c r="D6530" s="38"/>
      <c r="E6530" s="38"/>
      <c r="F6530" s="38"/>
      <c r="G6530" s="38"/>
      <c r="H6530" s="13"/>
      <c r="I6530" s="95" t="s">
        <v>46</v>
      </c>
      <c r="J6530" s="96"/>
      <c r="K6530" s="99">
        <v>0.06</v>
      </c>
      <c r="L6530" s="100"/>
      <c r="M6530" s="21">
        <f>K6530*12*I6495</f>
        <v>884.44799999999998</v>
      </c>
    </row>
    <row r="6531" spans="1:13" ht="15.75" x14ac:dyDescent="0.25">
      <c r="A6531" s="85" t="s">
        <v>50</v>
      </c>
      <c r="B6531" s="86"/>
      <c r="C6531" s="86"/>
      <c r="D6531" s="86"/>
      <c r="E6531" s="86"/>
      <c r="F6531" s="86"/>
      <c r="G6531" s="86"/>
      <c r="H6531" s="87"/>
      <c r="I6531" s="34"/>
      <c r="J6531" s="32"/>
      <c r="K6531" s="101">
        <v>4.32</v>
      </c>
      <c r="L6531" s="102"/>
      <c r="M6531" s="35">
        <f>K6531*12*I6495</f>
        <v>63680.256000000008</v>
      </c>
    </row>
    <row r="6532" spans="1:13" x14ac:dyDescent="0.25">
      <c r="A6532" s="90" t="s">
        <v>59</v>
      </c>
      <c r="B6532" s="91"/>
      <c r="C6532" s="91"/>
      <c r="D6532" s="91"/>
      <c r="E6532" s="91"/>
      <c r="F6532" s="91"/>
      <c r="G6532" s="91"/>
      <c r="H6532" s="92"/>
      <c r="J6532" s="47"/>
      <c r="K6532" s="108">
        <f>K6501+K6505+K6508+K6511+K6512+K6531+K6523</f>
        <v>20.21</v>
      </c>
      <c r="L6532" s="109"/>
      <c r="M6532" s="21">
        <f>M6495+M6508+M6511+M6512+M6523+M6531</f>
        <v>297911.56800000003</v>
      </c>
    </row>
    <row r="6533" spans="1:13" ht="15.75" x14ac:dyDescent="0.25">
      <c r="A6533" s="85" t="s">
        <v>61</v>
      </c>
      <c r="B6533" s="86"/>
      <c r="C6533" s="86"/>
      <c r="D6533" s="86"/>
      <c r="E6533" s="86"/>
      <c r="F6533" s="86"/>
      <c r="G6533" s="86"/>
      <c r="H6533" s="87"/>
      <c r="I6533" s="34"/>
      <c r="J6533" s="32"/>
      <c r="K6533" s="88">
        <v>3.45</v>
      </c>
      <c r="L6533" s="89"/>
      <c r="M6533" s="21">
        <f>K6533*12*I6495</f>
        <v>50855.760000000009</v>
      </c>
    </row>
    <row r="6534" spans="1:13" ht="15.75" x14ac:dyDescent="0.25">
      <c r="A6534" s="85" t="s">
        <v>62</v>
      </c>
      <c r="B6534" s="86"/>
      <c r="C6534" s="86"/>
      <c r="D6534" s="86"/>
      <c r="E6534" s="86"/>
      <c r="F6534" s="86"/>
      <c r="G6534" s="86"/>
      <c r="H6534" s="87"/>
      <c r="I6534" s="34"/>
      <c r="J6534" s="32"/>
      <c r="K6534" s="88">
        <v>0.81</v>
      </c>
      <c r="L6534" s="89"/>
      <c r="M6534" s="21">
        <f>K6534*12*I6495</f>
        <v>11940.048000000003</v>
      </c>
    </row>
    <row r="6535" spans="1:13" x14ac:dyDescent="0.25">
      <c r="A6535" s="90" t="s">
        <v>92</v>
      </c>
      <c r="B6535" s="91"/>
      <c r="C6535" s="91"/>
      <c r="D6535" s="91"/>
      <c r="E6535" s="91"/>
      <c r="F6535" s="91"/>
      <c r="G6535" s="91"/>
      <c r="H6535" s="92"/>
      <c r="I6535" s="34"/>
      <c r="J6535" s="32"/>
      <c r="K6535" s="93">
        <v>1.32</v>
      </c>
      <c r="L6535" s="94"/>
      <c r="M6535" s="21">
        <f>K6535*12*I6495</f>
        <v>19457.856</v>
      </c>
    </row>
    <row r="6536" spans="1:13" ht="15.75" x14ac:dyDescent="0.25">
      <c r="A6536" s="49" t="s">
        <v>107</v>
      </c>
      <c r="B6536" s="50"/>
      <c r="C6536" s="50"/>
      <c r="D6536" s="50"/>
      <c r="E6536" s="50"/>
      <c r="F6536" s="50"/>
      <c r="G6536" s="50"/>
      <c r="H6536" s="51"/>
      <c r="I6536" s="34"/>
      <c r="J6536" s="32"/>
      <c r="K6536" s="88">
        <v>0.05</v>
      </c>
      <c r="L6536" s="89"/>
      <c r="M6536" s="21">
        <f>K6536*12*I6495</f>
        <v>737.04000000000019</v>
      </c>
    </row>
    <row r="6537" spans="1:13" ht="15.75" x14ac:dyDescent="0.25">
      <c r="A6537" s="49" t="s">
        <v>63</v>
      </c>
      <c r="B6537" s="50"/>
      <c r="C6537" s="50"/>
      <c r="D6537" s="50"/>
      <c r="E6537" s="50"/>
      <c r="F6537" s="50"/>
      <c r="G6537" s="50"/>
      <c r="H6537" s="51"/>
      <c r="I6537" s="34"/>
      <c r="J6537" s="32"/>
      <c r="K6537" s="88">
        <v>0.06</v>
      </c>
      <c r="L6537" s="89"/>
      <c r="M6537" s="21">
        <f>K6537*12*I6495</f>
        <v>884.44799999999998</v>
      </c>
    </row>
    <row r="6538" spans="1:13" ht="15.75" x14ac:dyDescent="0.25">
      <c r="A6538" s="49" t="s">
        <v>64</v>
      </c>
      <c r="B6538" s="50"/>
      <c r="C6538" s="50"/>
      <c r="D6538" s="50"/>
      <c r="E6538" s="50"/>
      <c r="F6538" s="50"/>
      <c r="G6538" s="50"/>
      <c r="H6538" s="51"/>
      <c r="I6538" s="34"/>
      <c r="J6538" s="32"/>
      <c r="K6538" s="88">
        <v>0.91</v>
      </c>
      <c r="L6538" s="89"/>
      <c r="M6538" s="21">
        <f>K6538*12*I6495</f>
        <v>13414.128000000001</v>
      </c>
    </row>
    <row r="6539" spans="1:13" x14ac:dyDescent="0.25">
      <c r="A6539" s="90" t="s">
        <v>65</v>
      </c>
      <c r="B6539" s="91"/>
      <c r="C6539" s="91"/>
      <c r="D6539" s="91"/>
      <c r="E6539" s="91"/>
      <c r="F6539" s="91"/>
      <c r="G6539" s="91"/>
      <c r="H6539" s="92"/>
      <c r="I6539" s="34"/>
      <c r="J6539" s="48"/>
      <c r="K6539" s="88">
        <f>K6532+K6533+K6534+K6535+K6536+K6537+K6538</f>
        <v>26.81</v>
      </c>
      <c r="L6539" s="89"/>
      <c r="M6539" s="21">
        <f>M6532+M6533+M6534+M6535+M6536+M6537+M6538</f>
        <v>395200.84800000006</v>
      </c>
    </row>
    <row r="6540" spans="1:13" x14ac:dyDescent="0.25">
      <c r="M6540" s="5"/>
    </row>
    <row r="6541" spans="1:13" x14ac:dyDescent="0.25">
      <c r="A6541" s="119" t="s">
        <v>0</v>
      </c>
      <c r="B6541" s="119"/>
      <c r="C6541" s="119"/>
      <c r="D6541" s="119"/>
      <c r="E6541" s="119"/>
      <c r="F6541" s="119"/>
      <c r="G6541" s="119"/>
      <c r="H6541" s="119"/>
      <c r="I6541" s="119"/>
      <c r="J6541" s="119"/>
      <c r="K6541" s="119"/>
      <c r="L6541" s="119"/>
      <c r="M6541" s="5"/>
    </row>
    <row r="6542" spans="1:13" x14ac:dyDescent="0.25">
      <c r="A6542" s="120" t="s">
        <v>1</v>
      </c>
      <c r="B6542" s="120"/>
      <c r="C6542" s="120"/>
      <c r="D6542" s="120"/>
      <c r="E6542" s="120"/>
      <c r="F6542" s="120"/>
      <c r="G6542" s="120"/>
      <c r="H6542" s="120"/>
      <c r="I6542" s="120"/>
      <c r="J6542" s="120"/>
      <c r="K6542" s="120"/>
      <c r="L6542" s="120"/>
      <c r="M6542" s="120"/>
    </row>
    <row r="6543" spans="1:13" x14ac:dyDescent="0.25">
      <c r="A6543" s="121" t="s">
        <v>229</v>
      </c>
      <c r="B6543" s="121"/>
      <c r="C6543" s="121"/>
      <c r="D6543" s="121"/>
      <c r="E6543" s="121"/>
      <c r="F6543" s="121"/>
      <c r="G6543" s="121"/>
      <c r="H6543" s="121"/>
      <c r="I6543" s="121"/>
      <c r="J6543" s="121"/>
      <c r="K6543" s="121"/>
      <c r="L6543" s="121"/>
      <c r="M6543" s="121"/>
    </row>
    <row r="6544" spans="1:13" x14ac:dyDescent="0.25">
      <c r="A6544" s="6"/>
      <c r="B6544" s="7"/>
      <c r="C6544" s="7" t="s">
        <v>3</v>
      </c>
      <c r="D6544" s="7"/>
      <c r="E6544" s="7"/>
      <c r="F6544" s="7"/>
      <c r="G6544" s="7"/>
      <c r="H6544" s="8"/>
      <c r="I6544" s="7" t="s">
        <v>4</v>
      </c>
      <c r="J6544" s="8"/>
      <c r="K6544" s="9" t="s">
        <v>5</v>
      </c>
      <c r="L6544" s="10"/>
      <c r="M6544" s="11"/>
    </row>
    <row r="6545" spans="1:13" x14ac:dyDescent="0.25">
      <c r="A6545" s="12"/>
      <c r="B6545" s="2"/>
      <c r="C6545" s="2"/>
      <c r="D6545" s="2"/>
      <c r="E6545" s="2"/>
      <c r="F6545" s="2"/>
      <c r="G6545" s="2"/>
      <c r="H6545" s="13"/>
      <c r="I6545" s="2"/>
      <c r="J6545" s="13"/>
      <c r="K6545" s="14" t="s">
        <v>7</v>
      </c>
      <c r="L6545" s="15"/>
      <c r="M6545" s="16" t="s">
        <v>8</v>
      </c>
    </row>
    <row r="6546" spans="1:13" x14ac:dyDescent="0.25">
      <c r="A6546" s="17"/>
      <c r="B6546" s="18"/>
      <c r="C6546" s="18"/>
      <c r="D6546" s="18"/>
      <c r="E6546" s="18"/>
      <c r="F6546" s="18"/>
      <c r="G6546" s="18"/>
      <c r="H6546" s="19"/>
      <c r="I6546" s="122" t="s">
        <v>9</v>
      </c>
      <c r="J6546" s="123"/>
      <c r="K6546" s="18" t="s">
        <v>10</v>
      </c>
      <c r="L6546" s="19"/>
      <c r="M6546" s="20" t="s">
        <v>11</v>
      </c>
    </row>
    <row r="6547" spans="1:13" x14ac:dyDescent="0.25">
      <c r="A6547" s="90" t="s">
        <v>12</v>
      </c>
      <c r="B6547" s="91"/>
      <c r="C6547" s="91"/>
      <c r="D6547" s="91"/>
      <c r="E6547" s="91"/>
      <c r="F6547" s="91"/>
      <c r="G6547" s="91"/>
      <c r="H6547" s="92"/>
      <c r="I6547" s="124">
        <v>281.89999999999998</v>
      </c>
      <c r="J6547" s="125"/>
      <c r="K6547" s="126">
        <f>K6553+K6560</f>
        <v>8.98</v>
      </c>
      <c r="L6547" s="127"/>
      <c r="M6547" s="21">
        <f>M6553+M6560</f>
        <v>30377.543999999998</v>
      </c>
    </row>
    <row r="6548" spans="1:13" x14ac:dyDescent="0.25">
      <c r="A6548" s="22" t="s">
        <v>13</v>
      </c>
      <c r="F6548" s="2"/>
      <c r="H6548" s="13"/>
      <c r="J6548" s="13"/>
      <c r="L6548" s="13"/>
      <c r="M6548" s="23"/>
    </row>
    <row r="6549" spans="1:13" x14ac:dyDescent="0.25">
      <c r="A6549" s="22" t="s">
        <v>14</v>
      </c>
      <c r="F6549" s="2"/>
      <c r="H6549" s="13"/>
      <c r="J6549" s="13"/>
      <c r="L6549" s="13"/>
      <c r="M6549" s="23"/>
    </row>
    <row r="6550" spans="1:13" x14ac:dyDescent="0.25">
      <c r="A6550" s="24" t="s">
        <v>15</v>
      </c>
      <c r="B6550" s="25"/>
      <c r="C6550" s="25"/>
      <c r="D6550" s="25"/>
      <c r="E6550" s="25"/>
      <c r="F6550" s="26"/>
      <c r="G6550" s="25"/>
      <c r="H6550" s="27"/>
      <c r="J6550" s="13"/>
      <c r="L6550" s="13"/>
      <c r="M6550" s="23"/>
    </row>
    <row r="6551" spans="1:13" x14ac:dyDescent="0.25">
      <c r="A6551" s="24" t="s">
        <v>16</v>
      </c>
      <c r="B6551" s="25"/>
      <c r="C6551" s="25"/>
      <c r="D6551" s="25"/>
      <c r="E6551" s="25"/>
      <c r="F6551" s="26"/>
      <c r="G6551" s="25"/>
      <c r="H6551" s="27"/>
      <c r="J6551" s="13"/>
      <c r="L6551" s="13"/>
      <c r="M6551" s="23"/>
    </row>
    <row r="6552" spans="1:13" x14ac:dyDescent="0.25">
      <c r="A6552" s="24" t="s">
        <v>17</v>
      </c>
      <c r="B6552" s="25"/>
      <c r="C6552" s="25"/>
      <c r="D6552" s="25"/>
      <c r="E6552" s="25"/>
      <c r="F6552" s="26"/>
      <c r="G6552" s="25"/>
      <c r="H6552" s="27"/>
      <c r="J6552" s="13"/>
      <c r="L6552" s="13"/>
      <c r="M6552" s="23"/>
    </row>
    <row r="6553" spans="1:13" x14ac:dyDescent="0.25">
      <c r="A6553" s="24" t="s">
        <v>18</v>
      </c>
      <c r="B6553" s="25"/>
      <c r="C6553" s="25"/>
      <c r="D6553" s="25"/>
      <c r="E6553" s="25"/>
      <c r="F6553" s="26"/>
      <c r="G6553" s="25"/>
      <c r="H6553" s="27"/>
      <c r="J6553" s="13"/>
      <c r="K6553" s="112">
        <v>4.93</v>
      </c>
      <c r="L6553" s="113"/>
      <c r="M6553" s="23">
        <f>K6553*I6547*12</f>
        <v>16677.203999999998</v>
      </c>
    </row>
    <row r="6554" spans="1:13" x14ac:dyDescent="0.25">
      <c r="A6554" s="24" t="s">
        <v>19</v>
      </c>
      <c r="B6554" s="25"/>
      <c r="C6554" s="25"/>
      <c r="D6554" s="25"/>
      <c r="E6554" s="25"/>
      <c r="F6554" s="26"/>
      <c r="G6554" s="25"/>
      <c r="H6554" s="27"/>
      <c r="J6554" s="13"/>
      <c r="L6554" s="13"/>
      <c r="M6554" s="23"/>
    </row>
    <row r="6555" spans="1:13" x14ac:dyDescent="0.25">
      <c r="A6555" s="24" t="s">
        <v>20</v>
      </c>
      <c r="B6555" s="25"/>
      <c r="C6555" s="25"/>
      <c r="D6555" s="25"/>
      <c r="E6555" s="25"/>
      <c r="F6555" s="26"/>
      <c r="G6555" s="25"/>
      <c r="H6555" s="27"/>
      <c r="J6555" s="13"/>
      <c r="L6555" s="13"/>
      <c r="M6555" s="23"/>
    </row>
    <row r="6556" spans="1:13" x14ac:dyDescent="0.25">
      <c r="A6556" s="24" t="s">
        <v>21</v>
      </c>
      <c r="B6556" s="25"/>
      <c r="C6556" s="25"/>
      <c r="D6556" s="25"/>
      <c r="E6556" s="25"/>
      <c r="F6556" s="26"/>
      <c r="G6556" s="25"/>
      <c r="H6556" s="27"/>
      <c r="J6556" s="13"/>
      <c r="L6556" s="13"/>
      <c r="M6556" s="23"/>
    </row>
    <row r="6557" spans="1:13" x14ac:dyDescent="0.25">
      <c r="A6557" s="22" t="s">
        <v>22</v>
      </c>
      <c r="B6557" s="25"/>
      <c r="C6557" s="25"/>
      <c r="D6557" s="25"/>
      <c r="E6557" s="25"/>
      <c r="F6557" s="26"/>
      <c r="G6557" s="25"/>
      <c r="H6557" s="27"/>
      <c r="J6557" s="13"/>
      <c r="L6557" s="13"/>
      <c r="M6557" s="23"/>
    </row>
    <row r="6558" spans="1:13" x14ac:dyDescent="0.25">
      <c r="A6558" s="24" t="s">
        <v>23</v>
      </c>
      <c r="B6558" s="25"/>
      <c r="C6558" s="25"/>
      <c r="D6558" s="25"/>
      <c r="E6558" s="25"/>
      <c r="F6558" s="26"/>
      <c r="G6558" s="25"/>
      <c r="H6558" s="27"/>
      <c r="J6558" s="13"/>
      <c r="L6558" s="13"/>
      <c r="M6558" s="23"/>
    </row>
    <row r="6559" spans="1:13" x14ac:dyDescent="0.25">
      <c r="A6559" s="24" t="s">
        <v>24</v>
      </c>
      <c r="B6559" s="25"/>
      <c r="C6559" s="25"/>
      <c r="D6559" s="25"/>
      <c r="E6559" s="25"/>
      <c r="F6559" s="26"/>
      <c r="G6559" s="25"/>
      <c r="H6559" s="27"/>
      <c r="J6559" s="13"/>
      <c r="L6559" s="13"/>
      <c r="M6559" s="23"/>
    </row>
    <row r="6560" spans="1:13" x14ac:dyDescent="0.25">
      <c r="A6560" s="24" t="s">
        <v>25</v>
      </c>
      <c r="B6560" s="25"/>
      <c r="C6560" s="25"/>
      <c r="D6560" s="25"/>
      <c r="E6560" s="25"/>
      <c r="F6560" s="26"/>
      <c r="G6560" s="25"/>
      <c r="H6560" s="27"/>
      <c r="J6560" s="13"/>
      <c r="K6560" s="112">
        <v>4.05</v>
      </c>
      <c r="L6560" s="113"/>
      <c r="M6560" s="23">
        <f>K6560*I6547*12</f>
        <v>13700.34</v>
      </c>
    </row>
    <row r="6561" spans="1:13" x14ac:dyDescent="0.25">
      <c r="A6561" s="24" t="s">
        <v>26</v>
      </c>
      <c r="B6561" s="25"/>
      <c r="C6561" s="25"/>
      <c r="D6561" s="25"/>
      <c r="E6561" s="25"/>
      <c r="F6561" s="26"/>
      <c r="G6561" s="25"/>
      <c r="H6561" s="27"/>
      <c r="J6561" s="13"/>
      <c r="L6561" s="13"/>
      <c r="M6561" s="23"/>
    </row>
    <row r="6562" spans="1:13" x14ac:dyDescent="0.25">
      <c r="A6562" s="28" t="s">
        <v>27</v>
      </c>
      <c r="B6562" s="29"/>
      <c r="C6562" s="29"/>
      <c r="D6562" s="29"/>
      <c r="E6562" s="29"/>
      <c r="F6562" s="29"/>
      <c r="G6562" s="29"/>
      <c r="H6562" s="30"/>
      <c r="I6562" s="18"/>
      <c r="J6562" s="19"/>
      <c r="K6562" s="18"/>
      <c r="L6562" s="19"/>
      <c r="M6562" s="21"/>
    </row>
    <row r="6563" spans="1:13" x14ac:dyDescent="0.25">
      <c r="A6563" s="128" t="s">
        <v>28</v>
      </c>
      <c r="B6563" s="129"/>
      <c r="C6563" s="129"/>
      <c r="D6563" s="129"/>
      <c r="E6563" s="129"/>
      <c r="F6563" s="129"/>
      <c r="G6563" s="129"/>
      <c r="H6563" s="130"/>
      <c r="I6563" s="2" t="s">
        <v>29</v>
      </c>
      <c r="J6563" s="13"/>
      <c r="K6563" s="2"/>
      <c r="L6563" s="13"/>
      <c r="M6563" s="23"/>
    </row>
    <row r="6564" spans="1:13" x14ac:dyDescent="0.25">
      <c r="A6564" s="12"/>
      <c r="B6564" s="2"/>
      <c r="C6564" s="2"/>
      <c r="D6564" s="2"/>
      <c r="E6564" s="2"/>
      <c r="F6564" s="2"/>
      <c r="G6564" s="2"/>
      <c r="H6564" s="13"/>
      <c r="I6564" s="2" t="s">
        <v>30</v>
      </c>
      <c r="J6564" s="13"/>
      <c r="K6564" s="2"/>
      <c r="L6564" s="13"/>
      <c r="M6564" s="23"/>
    </row>
    <row r="6565" spans="1:13" x14ac:dyDescent="0.25">
      <c r="A6565" s="12"/>
      <c r="B6565" s="2"/>
      <c r="C6565" s="2"/>
      <c r="D6565" s="2"/>
      <c r="E6565" s="2"/>
      <c r="F6565" s="2"/>
      <c r="G6565" s="2"/>
      <c r="H6565" s="13"/>
      <c r="I6565" s="2" t="s">
        <v>31</v>
      </c>
      <c r="J6565" s="13"/>
      <c r="K6565" s="108">
        <v>1.1200000000000001</v>
      </c>
      <c r="L6565" s="109"/>
      <c r="M6565" s="23">
        <f>K6565*12*I6547</f>
        <v>3788.7359999999999</v>
      </c>
    </row>
    <row r="6566" spans="1:13" x14ac:dyDescent="0.25">
      <c r="A6566" s="12"/>
      <c r="B6566" s="2"/>
      <c r="C6566" s="2"/>
      <c r="D6566" s="2"/>
      <c r="E6566" s="2"/>
      <c r="F6566" s="2"/>
      <c r="G6566" s="2"/>
      <c r="H6566" s="13"/>
      <c r="I6566" s="2" t="s">
        <v>32</v>
      </c>
      <c r="J6566" s="13"/>
      <c r="K6566" s="2"/>
      <c r="L6566" s="13"/>
      <c r="M6566" s="23"/>
    </row>
    <row r="6567" spans="1:13" x14ac:dyDescent="0.25">
      <c r="A6567" s="17"/>
      <c r="B6567" s="18"/>
      <c r="C6567" s="18"/>
      <c r="D6567" s="18"/>
      <c r="E6567" s="18"/>
      <c r="F6567" s="18"/>
      <c r="G6567" s="18"/>
      <c r="H6567" s="19"/>
      <c r="I6567" s="18" t="s">
        <v>33</v>
      </c>
      <c r="J6567" s="19"/>
      <c r="K6567" s="18"/>
      <c r="L6567" s="19"/>
      <c r="M6567" s="21"/>
    </row>
    <row r="6568" spans="1:13" x14ac:dyDescent="0.25">
      <c r="A6568" s="90" t="s">
        <v>34</v>
      </c>
      <c r="B6568" s="91"/>
      <c r="C6568" s="91"/>
      <c r="D6568" s="91"/>
      <c r="E6568" s="91"/>
      <c r="F6568" s="91"/>
      <c r="G6568" s="91"/>
      <c r="H6568" s="92"/>
      <c r="I6568" s="31" t="s">
        <v>35</v>
      </c>
      <c r="J6568" s="32"/>
      <c r="K6568" s="88">
        <v>0.37</v>
      </c>
      <c r="L6568" s="89"/>
      <c r="M6568" s="33">
        <f>K6568*12*I6547</f>
        <v>1251.6359999999997</v>
      </c>
    </row>
    <row r="6569" spans="1:13" ht="15.75" x14ac:dyDescent="0.25">
      <c r="A6569" s="85" t="s">
        <v>36</v>
      </c>
      <c r="B6569" s="86"/>
      <c r="C6569" s="86"/>
      <c r="D6569" s="86"/>
      <c r="E6569" s="86"/>
      <c r="F6569" s="86"/>
      <c r="G6569" s="86"/>
      <c r="H6569" s="87"/>
      <c r="I6569" s="34"/>
      <c r="J6569" s="32"/>
      <c r="K6569" s="88">
        <f>K6570+K6571+K6573+K6575+K6576</f>
        <v>0.53</v>
      </c>
      <c r="L6569" s="89"/>
      <c r="M6569" s="35">
        <f>M6570+M6571+M6573+M6575+M6576</f>
        <v>1792.8839999999996</v>
      </c>
    </row>
    <row r="6570" spans="1:13" x14ac:dyDescent="0.25">
      <c r="A6570" s="36" t="s">
        <v>37</v>
      </c>
      <c r="B6570" s="37"/>
      <c r="C6570" s="38"/>
      <c r="D6570" s="38"/>
      <c r="E6570" s="38"/>
      <c r="F6570" s="38"/>
      <c r="G6570" s="38"/>
      <c r="H6570" s="13"/>
      <c r="I6570" s="95" t="s">
        <v>38</v>
      </c>
      <c r="J6570" s="96"/>
      <c r="K6570" s="117">
        <v>0.37</v>
      </c>
      <c r="L6570" s="118"/>
      <c r="M6570" s="23">
        <f>K6570*12*I6547</f>
        <v>1251.6359999999997</v>
      </c>
    </row>
    <row r="6571" spans="1:13" x14ac:dyDescent="0.25">
      <c r="A6571" s="36" t="s">
        <v>39</v>
      </c>
      <c r="B6571" s="37"/>
      <c r="C6571" s="38"/>
      <c r="D6571" s="38"/>
      <c r="E6571" s="38"/>
      <c r="F6571" s="38"/>
      <c r="G6571" s="38"/>
      <c r="H6571" s="13"/>
      <c r="I6571" s="95" t="s">
        <v>40</v>
      </c>
      <c r="J6571" s="96"/>
      <c r="K6571" s="97">
        <v>0.06</v>
      </c>
      <c r="L6571" s="98"/>
      <c r="M6571" s="23">
        <f>K6571*12*I6547</f>
        <v>202.96799999999999</v>
      </c>
    </row>
    <row r="6572" spans="1:13" x14ac:dyDescent="0.25">
      <c r="A6572" s="36" t="s">
        <v>41</v>
      </c>
      <c r="B6572" s="37"/>
      <c r="C6572" s="38"/>
      <c r="D6572" s="38"/>
      <c r="E6572" s="38"/>
      <c r="F6572" s="38"/>
      <c r="G6572" s="38"/>
      <c r="H6572" s="13"/>
      <c r="I6572" s="39"/>
      <c r="J6572" s="15"/>
      <c r="K6572" s="40"/>
      <c r="L6572" s="41"/>
      <c r="M6572" s="23"/>
    </row>
    <row r="6573" spans="1:13" x14ac:dyDescent="0.25">
      <c r="A6573" s="36" t="s">
        <v>42</v>
      </c>
      <c r="B6573" s="37"/>
      <c r="C6573" s="38"/>
      <c r="D6573" s="38"/>
      <c r="E6573" s="38"/>
      <c r="F6573" s="38"/>
      <c r="G6573" s="38"/>
      <c r="H6573" s="13"/>
      <c r="I6573" s="95" t="s">
        <v>43</v>
      </c>
      <c r="J6573" s="96"/>
      <c r="K6573" s="97">
        <v>0.04</v>
      </c>
      <c r="L6573" s="98"/>
      <c r="M6573" s="23">
        <f>K6573*12*I6547</f>
        <v>135.31199999999998</v>
      </c>
    </row>
    <row r="6574" spans="1:13" x14ac:dyDescent="0.25">
      <c r="A6574" s="36" t="s">
        <v>44</v>
      </c>
      <c r="B6574" s="37"/>
      <c r="C6574" s="38"/>
      <c r="D6574" s="38"/>
      <c r="E6574" s="38"/>
      <c r="F6574" s="38"/>
      <c r="G6574" s="38"/>
      <c r="H6574" s="13"/>
      <c r="I6574" s="39"/>
      <c r="J6574" s="15"/>
      <c r="K6574" s="40"/>
      <c r="L6574" s="41"/>
      <c r="M6574" s="23"/>
    </row>
    <row r="6575" spans="1:13" x14ac:dyDescent="0.25">
      <c r="A6575" s="36" t="s">
        <v>45</v>
      </c>
      <c r="B6575" s="37"/>
      <c r="C6575" s="38"/>
      <c r="D6575" s="38"/>
      <c r="E6575" s="38"/>
      <c r="F6575" s="38"/>
      <c r="G6575" s="38"/>
      <c r="H6575" s="13"/>
      <c r="I6575" s="95" t="s">
        <v>46</v>
      </c>
      <c r="J6575" s="96"/>
      <c r="K6575" s="97">
        <v>0.03</v>
      </c>
      <c r="L6575" s="98"/>
      <c r="M6575" s="23">
        <f>K6575*12*I6547</f>
        <v>101.48399999999999</v>
      </c>
    </row>
    <row r="6576" spans="1:13" x14ac:dyDescent="0.25">
      <c r="A6576" s="42" t="s">
        <v>47</v>
      </c>
      <c r="B6576" s="37"/>
      <c r="C6576" s="38"/>
      <c r="D6576" s="38"/>
      <c r="E6576" s="38"/>
      <c r="F6576" s="38"/>
      <c r="G6576" s="38"/>
      <c r="H6576" s="13"/>
      <c r="I6576" s="95" t="s">
        <v>46</v>
      </c>
      <c r="J6576" s="96"/>
      <c r="K6576" s="99">
        <v>0.03</v>
      </c>
      <c r="L6576" s="100"/>
      <c r="M6576" s="21">
        <f>K6576*12*I6547</f>
        <v>101.48399999999999</v>
      </c>
    </row>
    <row r="6577" spans="1:13" ht="15.75" x14ac:dyDescent="0.25">
      <c r="A6577" s="85" t="s">
        <v>48</v>
      </c>
      <c r="B6577" s="86"/>
      <c r="C6577" s="86"/>
      <c r="D6577" s="86"/>
      <c r="E6577" s="86"/>
      <c r="F6577" s="86"/>
      <c r="G6577" s="86"/>
      <c r="H6577" s="87"/>
      <c r="I6577" s="34" t="s">
        <v>49</v>
      </c>
      <c r="J6577" s="32"/>
      <c r="K6577" s="101">
        <v>0.16</v>
      </c>
      <c r="L6577" s="102"/>
      <c r="M6577" s="35">
        <f>K6577*12*I6547</f>
        <v>541.24799999999993</v>
      </c>
    </row>
    <row r="6578" spans="1:13" ht="15.75" x14ac:dyDescent="0.25">
      <c r="A6578" s="103" t="s">
        <v>50</v>
      </c>
      <c r="B6578" s="104"/>
      <c r="C6578" s="104"/>
      <c r="D6578" s="104"/>
      <c r="E6578" s="104"/>
      <c r="F6578" s="104"/>
      <c r="G6578" s="104"/>
      <c r="H6578" s="105"/>
      <c r="J6578" s="13"/>
      <c r="K6578" s="106"/>
      <c r="L6578" s="107"/>
      <c r="M6578" s="23"/>
    </row>
    <row r="6579" spans="1:13" x14ac:dyDescent="0.25">
      <c r="A6579" s="12" t="s">
        <v>51</v>
      </c>
      <c r="D6579" s="5"/>
      <c r="H6579" s="13"/>
      <c r="J6579" s="13"/>
      <c r="K6579" s="43"/>
      <c r="L6579" s="44"/>
      <c r="M6579" s="23"/>
    </row>
    <row r="6580" spans="1:13" x14ac:dyDescent="0.25">
      <c r="A6580" s="12" t="s">
        <v>52</v>
      </c>
      <c r="D6580" s="5"/>
      <c r="H6580" s="13"/>
      <c r="J6580" s="13"/>
      <c r="K6580" s="43"/>
      <c r="L6580" s="44"/>
      <c r="M6580" s="23"/>
    </row>
    <row r="6581" spans="1:13" x14ac:dyDescent="0.25">
      <c r="A6581" s="12" t="s">
        <v>53</v>
      </c>
      <c r="D6581" s="5"/>
      <c r="H6581" s="13"/>
      <c r="J6581" s="13"/>
      <c r="K6581" s="43"/>
      <c r="L6581" s="44"/>
      <c r="M6581" s="23"/>
    </row>
    <row r="6582" spans="1:13" x14ac:dyDescent="0.25">
      <c r="A6582" s="12" t="s">
        <v>54</v>
      </c>
      <c r="D6582" s="5"/>
      <c r="F6582" s="45"/>
      <c r="H6582" s="13"/>
      <c r="J6582" s="13"/>
      <c r="K6582" s="43"/>
      <c r="L6582" s="44"/>
      <c r="M6582" s="23"/>
    </row>
    <row r="6583" spans="1:13" x14ac:dyDescent="0.25">
      <c r="A6583" s="12" t="s">
        <v>55</v>
      </c>
      <c r="H6583" s="13"/>
      <c r="J6583" s="13"/>
      <c r="K6583" s="108">
        <f>2.51+3</f>
        <v>5.51</v>
      </c>
      <c r="L6583" s="109"/>
      <c r="M6583" s="46">
        <f>K6583*12*I6547</f>
        <v>18639.227999999999</v>
      </c>
    </row>
    <row r="6584" spans="1:13" x14ac:dyDescent="0.25">
      <c r="A6584" s="12" t="s">
        <v>56</v>
      </c>
      <c r="H6584" s="13"/>
      <c r="J6584" s="13"/>
      <c r="L6584" s="13"/>
      <c r="M6584" s="23"/>
    </row>
    <row r="6585" spans="1:13" x14ac:dyDescent="0.25">
      <c r="A6585" s="12" t="s">
        <v>57</v>
      </c>
      <c r="H6585" s="13"/>
      <c r="J6585" s="13"/>
      <c r="L6585" s="13"/>
      <c r="M6585" s="23"/>
    </row>
    <row r="6586" spans="1:13" x14ac:dyDescent="0.25">
      <c r="A6586" s="17" t="s">
        <v>58</v>
      </c>
      <c r="B6586" s="18"/>
      <c r="C6586" s="18"/>
      <c r="D6586" s="18"/>
      <c r="E6586" s="18"/>
      <c r="F6586" s="18"/>
      <c r="G6586" s="18"/>
      <c r="H6586" s="19"/>
      <c r="I6586" s="18"/>
      <c r="J6586" s="19"/>
      <c r="K6586" s="18"/>
      <c r="L6586" s="19"/>
      <c r="M6586" s="21"/>
    </row>
    <row r="6587" spans="1:13" x14ac:dyDescent="0.25">
      <c r="A6587" s="90" t="s">
        <v>59</v>
      </c>
      <c r="B6587" s="91"/>
      <c r="C6587" s="91"/>
      <c r="D6587" s="91"/>
      <c r="E6587" s="91"/>
      <c r="F6587" s="91"/>
      <c r="G6587" s="91"/>
      <c r="H6587" s="92"/>
      <c r="J6587" s="47"/>
      <c r="K6587" s="108">
        <f>K6553+K6560+K6565+K6568+K6577+K6569+K6583</f>
        <v>16.670000000000002</v>
      </c>
      <c r="L6587" s="109"/>
      <c r="M6587" s="21">
        <f>M6547+M6565+M6568+M6569+M6577+M6583</f>
        <v>56391.275999999998</v>
      </c>
    </row>
    <row r="6588" spans="1:13" x14ac:dyDescent="0.25">
      <c r="A6588" s="90" t="s">
        <v>60</v>
      </c>
      <c r="B6588" s="91"/>
      <c r="C6588" s="91"/>
      <c r="D6588" s="91"/>
      <c r="E6588" s="91"/>
      <c r="F6588" s="91"/>
      <c r="G6588" s="91"/>
      <c r="H6588" s="92"/>
      <c r="I6588" s="34"/>
      <c r="J6588" s="48"/>
      <c r="K6588" s="110">
        <v>15.79</v>
      </c>
      <c r="L6588" s="111"/>
      <c r="M6588" s="21">
        <f>K6588*12*I6547</f>
        <v>53414.411999999989</v>
      </c>
    </row>
    <row r="6589" spans="1:13" ht="15.75" x14ac:dyDescent="0.25">
      <c r="A6589" s="85" t="s">
        <v>61</v>
      </c>
      <c r="B6589" s="86"/>
      <c r="C6589" s="86"/>
      <c r="D6589" s="86"/>
      <c r="E6589" s="86"/>
      <c r="F6589" s="86"/>
      <c r="G6589" s="86"/>
      <c r="H6589" s="87"/>
      <c r="I6589" s="34"/>
      <c r="J6589" s="32"/>
      <c r="K6589" s="88">
        <v>3.45</v>
      </c>
      <c r="L6589" s="89"/>
      <c r="M6589" s="21">
        <f>K6589*12*I6547</f>
        <v>11670.66</v>
      </c>
    </row>
    <row r="6590" spans="1:13" ht="15.75" x14ac:dyDescent="0.25">
      <c r="A6590" s="85" t="s">
        <v>62</v>
      </c>
      <c r="B6590" s="86"/>
      <c r="C6590" s="86"/>
      <c r="D6590" s="86"/>
      <c r="E6590" s="86"/>
      <c r="F6590" s="86"/>
      <c r="G6590" s="86"/>
      <c r="H6590" s="87"/>
      <c r="I6590" s="34"/>
      <c r="J6590" s="32"/>
      <c r="K6590" s="88">
        <v>0.81</v>
      </c>
      <c r="L6590" s="89"/>
      <c r="M6590" s="21">
        <f>K6590*12*I6547</f>
        <v>2740.0679999999998</v>
      </c>
    </row>
    <row r="6591" spans="1:13" x14ac:dyDescent="0.25">
      <c r="A6591" s="90" t="s">
        <v>92</v>
      </c>
      <c r="B6591" s="91"/>
      <c r="C6591" s="91"/>
      <c r="D6591" s="91"/>
      <c r="E6591" s="91"/>
      <c r="F6591" s="91"/>
      <c r="G6591" s="91"/>
      <c r="H6591" s="92"/>
      <c r="I6591" s="34"/>
      <c r="J6591" s="32"/>
      <c r="K6591" s="93">
        <v>1.32</v>
      </c>
      <c r="L6591" s="94"/>
      <c r="M6591" s="21">
        <f>K6591*12*I6547</f>
        <v>4465.2959999999994</v>
      </c>
    </row>
    <row r="6592" spans="1:13" ht="15.75" x14ac:dyDescent="0.25">
      <c r="A6592" s="49" t="s">
        <v>107</v>
      </c>
      <c r="B6592" s="50"/>
      <c r="C6592" s="50"/>
      <c r="D6592" s="50"/>
      <c r="E6592" s="50"/>
      <c r="F6592" s="50"/>
      <c r="G6592" s="50"/>
      <c r="H6592" s="51"/>
      <c r="I6592" s="34"/>
      <c r="J6592" s="32"/>
      <c r="K6592" s="88">
        <v>4.6500000000000004</v>
      </c>
      <c r="L6592" s="89"/>
      <c r="M6592" s="21">
        <f>K6592*12*I6547</f>
        <v>15730.02</v>
      </c>
    </row>
    <row r="6593" spans="1:13" ht="15.75" x14ac:dyDescent="0.25">
      <c r="A6593" s="49" t="s">
        <v>63</v>
      </c>
      <c r="B6593" s="50"/>
      <c r="C6593" s="50"/>
      <c r="D6593" s="50"/>
      <c r="E6593" s="50"/>
      <c r="F6593" s="50"/>
      <c r="G6593" s="50"/>
      <c r="H6593" s="51"/>
      <c r="I6593" s="34"/>
      <c r="J6593" s="32"/>
      <c r="K6593" s="88">
        <v>0.05</v>
      </c>
      <c r="L6593" s="89"/>
      <c r="M6593" s="21">
        <f>K6593*12*I6547</f>
        <v>169.14000000000001</v>
      </c>
    </row>
    <row r="6594" spans="1:13" ht="15.75" x14ac:dyDescent="0.25">
      <c r="A6594" s="49" t="s">
        <v>64</v>
      </c>
      <c r="B6594" s="50"/>
      <c r="C6594" s="50"/>
      <c r="D6594" s="50"/>
      <c r="E6594" s="50"/>
      <c r="F6594" s="50"/>
      <c r="G6594" s="50"/>
      <c r="H6594" s="51"/>
      <c r="I6594" s="34"/>
      <c r="J6594" s="32"/>
      <c r="K6594" s="88">
        <v>7.0000000000000007E-2</v>
      </c>
      <c r="L6594" s="89"/>
      <c r="M6594" s="21">
        <f>K6594*12*I6547</f>
        <v>236.79599999999999</v>
      </c>
    </row>
    <row r="6595" spans="1:13" x14ac:dyDescent="0.25">
      <c r="A6595" s="90" t="s">
        <v>65</v>
      </c>
      <c r="B6595" s="91"/>
      <c r="C6595" s="91"/>
      <c r="D6595" s="91"/>
      <c r="E6595" s="91"/>
      <c r="F6595" s="91"/>
      <c r="G6595" s="91"/>
      <c r="H6595" s="92"/>
      <c r="I6595" s="34"/>
      <c r="J6595" s="48"/>
      <c r="K6595" s="88">
        <f>K6587+K6589+K6590+K6591+K6588+K6592+K6593+K6594</f>
        <v>42.809999999999995</v>
      </c>
      <c r="L6595" s="89"/>
      <c r="M6595" s="21">
        <f>M6587+M6588+M6589+M6590+M6591+M6592+M6593+M6594</f>
        <v>144817.66800000001</v>
      </c>
    </row>
    <row r="6596" spans="1:13" x14ac:dyDescent="0.25">
      <c r="M6596" s="5"/>
    </row>
    <row r="6597" spans="1:13" x14ac:dyDescent="0.25">
      <c r="A6597" s="119" t="s">
        <v>0</v>
      </c>
      <c r="B6597" s="119"/>
      <c r="C6597" s="119"/>
      <c r="D6597" s="119"/>
      <c r="E6597" s="119"/>
      <c r="F6597" s="119"/>
      <c r="G6597" s="119"/>
      <c r="H6597" s="119"/>
      <c r="I6597" s="119"/>
      <c r="J6597" s="119"/>
      <c r="K6597" s="119"/>
      <c r="L6597" s="119"/>
      <c r="M6597" s="5"/>
    </row>
    <row r="6598" spans="1:13" x14ac:dyDescent="0.25">
      <c r="A6598" s="120" t="s">
        <v>1</v>
      </c>
      <c r="B6598" s="120"/>
      <c r="C6598" s="120"/>
      <c r="D6598" s="120"/>
      <c r="E6598" s="120"/>
      <c r="F6598" s="120"/>
      <c r="G6598" s="120"/>
      <c r="H6598" s="120"/>
      <c r="I6598" s="120"/>
      <c r="J6598" s="120"/>
      <c r="K6598" s="120"/>
      <c r="L6598" s="120"/>
      <c r="M6598" s="120"/>
    </row>
    <row r="6599" spans="1:13" x14ac:dyDescent="0.25">
      <c r="A6599" s="121" t="s">
        <v>230</v>
      </c>
      <c r="B6599" s="121"/>
      <c r="C6599" s="121"/>
      <c r="D6599" s="121"/>
      <c r="E6599" s="121"/>
      <c r="F6599" s="121"/>
      <c r="G6599" s="121"/>
      <c r="H6599" s="121"/>
      <c r="I6599" s="121"/>
      <c r="J6599" s="121"/>
      <c r="K6599" s="121"/>
      <c r="L6599" s="121"/>
      <c r="M6599" s="121"/>
    </row>
    <row r="6600" spans="1:13" x14ac:dyDescent="0.25">
      <c r="A6600" s="6"/>
      <c r="B6600" s="7"/>
      <c r="C6600" s="7" t="s">
        <v>3</v>
      </c>
      <c r="D6600" s="7"/>
      <c r="E6600" s="7"/>
      <c r="F6600" s="7"/>
      <c r="G6600" s="7"/>
      <c r="H6600" s="8"/>
      <c r="I6600" s="7" t="s">
        <v>4</v>
      </c>
      <c r="J6600" s="8"/>
      <c r="K6600" s="9" t="s">
        <v>5</v>
      </c>
      <c r="L6600" s="10"/>
      <c r="M6600" s="11"/>
    </row>
    <row r="6601" spans="1:13" x14ac:dyDescent="0.25">
      <c r="A6601" s="12"/>
      <c r="B6601" s="2"/>
      <c r="C6601" s="2"/>
      <c r="D6601" s="2"/>
      <c r="E6601" s="2"/>
      <c r="F6601" s="2"/>
      <c r="G6601" s="2"/>
      <c r="H6601" s="13"/>
      <c r="I6601" s="2"/>
      <c r="J6601" s="13"/>
      <c r="K6601" s="14" t="s">
        <v>7</v>
      </c>
      <c r="L6601" s="15"/>
      <c r="M6601" s="16" t="s">
        <v>8</v>
      </c>
    </row>
    <row r="6602" spans="1:13" x14ac:dyDescent="0.25">
      <c r="A6602" s="17"/>
      <c r="B6602" s="18"/>
      <c r="C6602" s="18"/>
      <c r="D6602" s="18"/>
      <c r="E6602" s="18"/>
      <c r="F6602" s="18"/>
      <c r="G6602" s="18"/>
      <c r="H6602" s="19"/>
      <c r="I6602" s="122" t="s">
        <v>9</v>
      </c>
      <c r="J6602" s="123"/>
      <c r="K6602" s="18" t="s">
        <v>10</v>
      </c>
      <c r="L6602" s="19"/>
      <c r="M6602" s="20" t="s">
        <v>11</v>
      </c>
    </row>
    <row r="6603" spans="1:13" x14ac:dyDescent="0.25">
      <c r="A6603" s="90" t="s">
        <v>12</v>
      </c>
      <c r="B6603" s="91"/>
      <c r="C6603" s="91"/>
      <c r="D6603" s="91"/>
      <c r="E6603" s="91"/>
      <c r="F6603" s="91"/>
      <c r="G6603" s="91"/>
      <c r="H6603" s="92"/>
      <c r="I6603" s="124">
        <v>365.3</v>
      </c>
      <c r="J6603" s="125"/>
      <c r="K6603" s="126">
        <f>K6609+K6616</f>
        <v>8.98</v>
      </c>
      <c r="L6603" s="127"/>
      <c r="M6603" s="21">
        <f>M6609+M6616</f>
        <v>39364.727999999996</v>
      </c>
    </row>
    <row r="6604" spans="1:13" x14ac:dyDescent="0.25">
      <c r="A6604" s="22" t="s">
        <v>13</v>
      </c>
      <c r="F6604" s="2"/>
      <c r="H6604" s="13"/>
      <c r="J6604" s="13"/>
      <c r="L6604" s="13"/>
      <c r="M6604" s="23"/>
    </row>
    <row r="6605" spans="1:13" x14ac:dyDescent="0.25">
      <c r="A6605" s="22" t="s">
        <v>14</v>
      </c>
      <c r="F6605" s="2"/>
      <c r="H6605" s="13"/>
      <c r="J6605" s="13"/>
      <c r="L6605" s="13"/>
      <c r="M6605" s="23"/>
    </row>
    <row r="6606" spans="1:13" x14ac:dyDescent="0.25">
      <c r="A6606" s="24" t="s">
        <v>15</v>
      </c>
      <c r="B6606" s="25"/>
      <c r="C6606" s="25"/>
      <c r="D6606" s="25"/>
      <c r="E6606" s="25"/>
      <c r="F6606" s="26"/>
      <c r="G6606" s="25"/>
      <c r="H6606" s="27"/>
      <c r="J6606" s="13"/>
      <c r="L6606" s="13"/>
      <c r="M6606" s="23"/>
    </row>
    <row r="6607" spans="1:13" x14ac:dyDescent="0.25">
      <c r="A6607" s="24" t="s">
        <v>16</v>
      </c>
      <c r="B6607" s="25"/>
      <c r="C6607" s="25"/>
      <c r="D6607" s="25"/>
      <c r="E6607" s="25"/>
      <c r="F6607" s="26"/>
      <c r="G6607" s="25"/>
      <c r="H6607" s="27"/>
      <c r="J6607" s="13"/>
      <c r="L6607" s="13"/>
      <c r="M6607" s="23"/>
    </row>
    <row r="6608" spans="1:13" x14ac:dyDescent="0.25">
      <c r="A6608" s="24" t="s">
        <v>17</v>
      </c>
      <c r="B6608" s="25"/>
      <c r="C6608" s="25"/>
      <c r="D6608" s="25"/>
      <c r="E6608" s="25"/>
      <c r="F6608" s="26"/>
      <c r="G6608" s="25"/>
      <c r="H6608" s="27"/>
      <c r="J6608" s="13"/>
      <c r="L6608" s="13"/>
      <c r="M6608" s="23"/>
    </row>
    <row r="6609" spans="1:13" x14ac:dyDescent="0.25">
      <c r="A6609" s="24" t="s">
        <v>18</v>
      </c>
      <c r="B6609" s="25"/>
      <c r="C6609" s="25"/>
      <c r="D6609" s="25"/>
      <c r="E6609" s="25"/>
      <c r="F6609" s="26"/>
      <c r="G6609" s="25"/>
      <c r="H6609" s="27"/>
      <c r="J6609" s="13"/>
      <c r="K6609" s="112">
        <v>4.93</v>
      </c>
      <c r="L6609" s="113"/>
      <c r="M6609" s="23">
        <f>K6609*I6603*12</f>
        <v>21611.147999999997</v>
      </c>
    </row>
    <row r="6610" spans="1:13" x14ac:dyDescent="0.25">
      <c r="A6610" s="24" t="s">
        <v>19</v>
      </c>
      <c r="B6610" s="25"/>
      <c r="C6610" s="25"/>
      <c r="D6610" s="25"/>
      <c r="E6610" s="25"/>
      <c r="F6610" s="26"/>
      <c r="G6610" s="25"/>
      <c r="H6610" s="27"/>
      <c r="J6610" s="13"/>
      <c r="L6610" s="13"/>
      <c r="M6610" s="23"/>
    </row>
    <row r="6611" spans="1:13" x14ac:dyDescent="0.25">
      <c r="A6611" s="24" t="s">
        <v>20</v>
      </c>
      <c r="B6611" s="25"/>
      <c r="C6611" s="25"/>
      <c r="D6611" s="25"/>
      <c r="E6611" s="25"/>
      <c r="F6611" s="26"/>
      <c r="G6611" s="25"/>
      <c r="H6611" s="27"/>
      <c r="J6611" s="13"/>
      <c r="L6611" s="13"/>
      <c r="M6611" s="23"/>
    </row>
    <row r="6612" spans="1:13" x14ac:dyDescent="0.25">
      <c r="A6612" s="24" t="s">
        <v>21</v>
      </c>
      <c r="B6612" s="25"/>
      <c r="C6612" s="25"/>
      <c r="D6612" s="25"/>
      <c r="E6612" s="25"/>
      <c r="F6612" s="26"/>
      <c r="G6612" s="25"/>
      <c r="H6612" s="27"/>
      <c r="J6612" s="13"/>
      <c r="L6612" s="13"/>
      <c r="M6612" s="23"/>
    </row>
    <row r="6613" spans="1:13" x14ac:dyDescent="0.25">
      <c r="A6613" s="22" t="s">
        <v>22</v>
      </c>
      <c r="B6613" s="25"/>
      <c r="C6613" s="25"/>
      <c r="D6613" s="25"/>
      <c r="E6613" s="25"/>
      <c r="F6613" s="26"/>
      <c r="G6613" s="25"/>
      <c r="H6613" s="27"/>
      <c r="J6613" s="13"/>
      <c r="L6613" s="13"/>
      <c r="M6613" s="23"/>
    </row>
    <row r="6614" spans="1:13" x14ac:dyDescent="0.25">
      <c r="A6614" s="24" t="s">
        <v>23</v>
      </c>
      <c r="B6614" s="25"/>
      <c r="C6614" s="25"/>
      <c r="D6614" s="25"/>
      <c r="E6614" s="25"/>
      <c r="F6614" s="26"/>
      <c r="G6614" s="25"/>
      <c r="H6614" s="27"/>
      <c r="J6614" s="13"/>
      <c r="L6614" s="13"/>
      <c r="M6614" s="23"/>
    </row>
    <row r="6615" spans="1:13" x14ac:dyDescent="0.25">
      <c r="A6615" s="24" t="s">
        <v>24</v>
      </c>
      <c r="B6615" s="25"/>
      <c r="C6615" s="25"/>
      <c r="D6615" s="25"/>
      <c r="E6615" s="25"/>
      <c r="F6615" s="26"/>
      <c r="G6615" s="25"/>
      <c r="H6615" s="27"/>
      <c r="J6615" s="13"/>
      <c r="L6615" s="13"/>
      <c r="M6615" s="23"/>
    </row>
    <row r="6616" spans="1:13" x14ac:dyDescent="0.25">
      <c r="A6616" s="24" t="s">
        <v>25</v>
      </c>
      <c r="B6616" s="25"/>
      <c r="C6616" s="25"/>
      <c r="D6616" s="25"/>
      <c r="E6616" s="25"/>
      <c r="F6616" s="26"/>
      <c r="G6616" s="25"/>
      <c r="H6616" s="27"/>
      <c r="J6616" s="13"/>
      <c r="K6616" s="112">
        <v>4.05</v>
      </c>
      <c r="L6616" s="113"/>
      <c r="M6616" s="23">
        <f>K6616*I6603*12</f>
        <v>17753.579999999998</v>
      </c>
    </row>
    <row r="6617" spans="1:13" x14ac:dyDescent="0.25">
      <c r="A6617" s="24" t="s">
        <v>26</v>
      </c>
      <c r="B6617" s="25"/>
      <c r="C6617" s="25"/>
      <c r="D6617" s="25"/>
      <c r="E6617" s="25"/>
      <c r="F6617" s="26"/>
      <c r="G6617" s="25"/>
      <c r="H6617" s="27"/>
      <c r="J6617" s="13"/>
      <c r="L6617" s="13"/>
      <c r="M6617" s="23"/>
    </row>
    <row r="6618" spans="1:13" x14ac:dyDescent="0.25">
      <c r="A6618" s="28" t="s">
        <v>27</v>
      </c>
      <c r="B6618" s="29"/>
      <c r="C6618" s="29"/>
      <c r="D6618" s="29"/>
      <c r="E6618" s="29"/>
      <c r="F6618" s="29"/>
      <c r="G6618" s="29"/>
      <c r="H6618" s="30"/>
      <c r="I6618" s="18"/>
      <c r="J6618" s="19"/>
      <c r="K6618" s="18"/>
      <c r="L6618" s="19"/>
      <c r="M6618" s="21"/>
    </row>
    <row r="6619" spans="1:13" x14ac:dyDescent="0.25">
      <c r="A6619" s="128" t="s">
        <v>28</v>
      </c>
      <c r="B6619" s="129"/>
      <c r="C6619" s="129"/>
      <c r="D6619" s="129"/>
      <c r="E6619" s="129"/>
      <c r="F6619" s="129"/>
      <c r="G6619" s="129"/>
      <c r="H6619" s="130"/>
      <c r="I6619" s="2" t="s">
        <v>29</v>
      </c>
      <c r="J6619" s="13"/>
      <c r="K6619" s="2"/>
      <c r="L6619" s="13"/>
      <c r="M6619" s="23"/>
    </row>
    <row r="6620" spans="1:13" x14ac:dyDescent="0.25">
      <c r="A6620" s="12"/>
      <c r="B6620" s="2"/>
      <c r="C6620" s="2"/>
      <c r="D6620" s="2"/>
      <c r="E6620" s="2"/>
      <c r="F6620" s="2"/>
      <c r="G6620" s="2"/>
      <c r="H6620" s="13"/>
      <c r="I6620" s="2" t="s">
        <v>30</v>
      </c>
      <c r="J6620" s="13"/>
      <c r="K6620" s="2"/>
      <c r="L6620" s="13"/>
      <c r="M6620" s="23"/>
    </row>
    <row r="6621" spans="1:13" x14ac:dyDescent="0.25">
      <c r="A6621" s="12"/>
      <c r="B6621" s="2"/>
      <c r="C6621" s="2"/>
      <c r="D6621" s="2"/>
      <c r="E6621" s="2"/>
      <c r="F6621" s="2"/>
      <c r="G6621" s="2"/>
      <c r="H6621" s="13"/>
      <c r="I6621" s="2" t="s">
        <v>31</v>
      </c>
      <c r="J6621" s="13"/>
      <c r="K6621" s="108">
        <v>1.1200000000000001</v>
      </c>
      <c r="L6621" s="109"/>
      <c r="M6621" s="23">
        <f>K6621*12*I6603</f>
        <v>4909.6320000000005</v>
      </c>
    </row>
    <row r="6622" spans="1:13" x14ac:dyDescent="0.25">
      <c r="A6622" s="12"/>
      <c r="B6622" s="2"/>
      <c r="C6622" s="2"/>
      <c r="D6622" s="2"/>
      <c r="E6622" s="2"/>
      <c r="F6622" s="2"/>
      <c r="G6622" s="2"/>
      <c r="H6622" s="13"/>
      <c r="I6622" s="2" t="s">
        <v>32</v>
      </c>
      <c r="J6622" s="13"/>
      <c r="K6622" s="2"/>
      <c r="L6622" s="13"/>
      <c r="M6622" s="23"/>
    </row>
    <row r="6623" spans="1:13" x14ac:dyDescent="0.25">
      <c r="A6623" s="17"/>
      <c r="B6623" s="18"/>
      <c r="C6623" s="18"/>
      <c r="D6623" s="18"/>
      <c r="E6623" s="18"/>
      <c r="F6623" s="18"/>
      <c r="G6623" s="18"/>
      <c r="H6623" s="19"/>
      <c r="I6623" s="18" t="s">
        <v>33</v>
      </c>
      <c r="J6623" s="19"/>
      <c r="K6623" s="18"/>
      <c r="L6623" s="19"/>
      <c r="M6623" s="21"/>
    </row>
    <row r="6624" spans="1:13" x14ac:dyDescent="0.25">
      <c r="A6624" s="131" t="s">
        <v>74</v>
      </c>
      <c r="B6624" s="132"/>
      <c r="C6624" s="132"/>
      <c r="D6624" s="132"/>
      <c r="E6624" s="132"/>
      <c r="F6624" s="132"/>
      <c r="G6624" s="132"/>
      <c r="H6624" s="133"/>
      <c r="I6624" s="52"/>
      <c r="J6624" s="13"/>
      <c r="K6624" s="134">
        <f>K6625+K6633</f>
        <v>1.8900000000000001</v>
      </c>
      <c r="L6624" s="135"/>
      <c r="M6624" s="53">
        <f>M6625+M6633</f>
        <v>8285.0040000000008</v>
      </c>
    </row>
    <row r="6625" spans="1:13" x14ac:dyDescent="0.25">
      <c r="A6625" s="114" t="s">
        <v>75</v>
      </c>
      <c r="B6625" s="115"/>
      <c r="C6625" s="115"/>
      <c r="D6625" s="115"/>
      <c r="E6625" s="115"/>
      <c r="F6625" s="115"/>
      <c r="G6625" s="115"/>
      <c r="H6625" s="116"/>
      <c r="J6625" s="13"/>
      <c r="K6625" s="108">
        <f>K6626+K6627+K6628+K6630+K6632</f>
        <v>1.1100000000000001</v>
      </c>
      <c r="L6625" s="109"/>
      <c r="M6625" s="46">
        <f>M6626+M6627+M6628+M6630+M6632</f>
        <v>4865.7960000000003</v>
      </c>
    </row>
    <row r="6626" spans="1:13" x14ac:dyDescent="0.25">
      <c r="A6626" s="12" t="s">
        <v>76</v>
      </c>
      <c r="H6626" s="13"/>
      <c r="I6626" t="s">
        <v>77</v>
      </c>
      <c r="J6626" s="13"/>
      <c r="K6626" s="112">
        <v>0.39</v>
      </c>
      <c r="L6626" s="113"/>
      <c r="M6626" s="23">
        <f>K6626*12*I6603</f>
        <v>1709.604</v>
      </c>
    </row>
    <row r="6627" spans="1:13" x14ac:dyDescent="0.25">
      <c r="A6627" s="12" t="s">
        <v>78</v>
      </c>
      <c r="H6627" s="13"/>
      <c r="I6627" t="s">
        <v>79</v>
      </c>
      <c r="J6627" s="13"/>
      <c r="K6627" s="112">
        <v>0.18</v>
      </c>
      <c r="L6627" s="113"/>
      <c r="M6627" s="23">
        <f>K6627*12*I6603</f>
        <v>789.04800000000012</v>
      </c>
    </row>
    <row r="6628" spans="1:13" x14ac:dyDescent="0.25">
      <c r="A6628" s="12" t="s">
        <v>80</v>
      </c>
      <c r="H6628" s="13"/>
      <c r="I6628" t="s">
        <v>81</v>
      </c>
      <c r="J6628" s="13"/>
      <c r="K6628" s="112">
        <v>0.08</v>
      </c>
      <c r="L6628" s="113"/>
      <c r="M6628" s="23">
        <f>K6628*12*I6603</f>
        <v>350.68799999999999</v>
      </c>
    </row>
    <row r="6629" spans="1:13" x14ac:dyDescent="0.25">
      <c r="A6629" s="12" t="s">
        <v>82</v>
      </c>
      <c r="H6629" s="13"/>
      <c r="J6629" s="13"/>
      <c r="L6629" s="13"/>
      <c r="M6629" s="23"/>
    </row>
    <row r="6630" spans="1:13" x14ac:dyDescent="0.25">
      <c r="A6630" s="12" t="s">
        <v>97</v>
      </c>
      <c r="H6630" s="13"/>
      <c r="I6630" t="s">
        <v>98</v>
      </c>
      <c r="J6630" s="13"/>
      <c r="K6630" s="112">
        <v>0.42</v>
      </c>
      <c r="L6630" s="113"/>
      <c r="M6630" s="23">
        <f>K6630*12*I6603</f>
        <v>1841.1120000000001</v>
      </c>
    </row>
    <row r="6631" spans="1:13" x14ac:dyDescent="0.25">
      <c r="A6631" s="12" t="s">
        <v>99</v>
      </c>
      <c r="H6631" s="13"/>
      <c r="I6631" t="s">
        <v>100</v>
      </c>
      <c r="J6631" s="13"/>
      <c r="L6631" s="13"/>
      <c r="M6631" s="23"/>
    </row>
    <row r="6632" spans="1:13" x14ac:dyDescent="0.25">
      <c r="A6632" s="12" t="s">
        <v>101</v>
      </c>
      <c r="H6632" s="13"/>
      <c r="I6632" t="s">
        <v>84</v>
      </c>
      <c r="J6632" s="13"/>
      <c r="K6632" s="112">
        <v>0.04</v>
      </c>
      <c r="L6632" s="113"/>
      <c r="M6632" s="23">
        <f>K6632*12*I6603</f>
        <v>175.34399999999999</v>
      </c>
    </row>
    <row r="6633" spans="1:13" x14ac:dyDescent="0.25">
      <c r="A6633" s="114" t="s">
        <v>85</v>
      </c>
      <c r="B6633" s="115"/>
      <c r="C6633" s="115"/>
      <c r="D6633" s="115"/>
      <c r="E6633" s="115"/>
      <c r="F6633" s="115"/>
      <c r="G6633" s="115"/>
      <c r="H6633" s="116"/>
      <c r="J6633" s="13"/>
      <c r="K6633" s="108">
        <f>K6634+K6635+K6636+K6637</f>
        <v>0.78</v>
      </c>
      <c r="L6633" s="109"/>
      <c r="M6633" s="46">
        <f>M6634+M6635+M6636+M6637</f>
        <v>3419.2080000000005</v>
      </c>
    </row>
    <row r="6634" spans="1:13" x14ac:dyDescent="0.25">
      <c r="A6634" s="12" t="s">
        <v>102</v>
      </c>
      <c r="H6634" s="13"/>
      <c r="I6634" t="s">
        <v>81</v>
      </c>
      <c r="J6634" s="13"/>
      <c r="K6634" s="112">
        <v>0.22</v>
      </c>
      <c r="L6634" s="113"/>
      <c r="M6634" s="23">
        <f>K6634*12*I6603</f>
        <v>964.39200000000005</v>
      </c>
    </row>
    <row r="6635" spans="1:13" x14ac:dyDescent="0.25">
      <c r="A6635" s="12" t="s">
        <v>103</v>
      </c>
      <c r="H6635" s="13"/>
      <c r="I6635" t="s">
        <v>104</v>
      </c>
      <c r="J6635" s="13"/>
      <c r="K6635" s="112">
        <v>0.06</v>
      </c>
      <c r="L6635" s="113"/>
      <c r="M6635" s="23">
        <f>K6635*12*I6603</f>
        <v>263.01600000000002</v>
      </c>
    </row>
    <row r="6636" spans="1:13" x14ac:dyDescent="0.25">
      <c r="A6636" s="12" t="s">
        <v>105</v>
      </c>
      <c r="H6636" s="13"/>
      <c r="I6636" t="s">
        <v>77</v>
      </c>
      <c r="J6636" s="13"/>
      <c r="K6636" s="112">
        <v>0.46</v>
      </c>
      <c r="L6636" s="113"/>
      <c r="M6636" s="23">
        <f>K6636*12*I6603</f>
        <v>2016.4560000000001</v>
      </c>
    </row>
    <row r="6637" spans="1:13" x14ac:dyDescent="0.25">
      <c r="A6637" s="12" t="s">
        <v>106</v>
      </c>
      <c r="H6637" s="13"/>
      <c r="I6637" t="s">
        <v>81</v>
      </c>
      <c r="J6637" s="13"/>
      <c r="K6637" s="112">
        <v>0.04</v>
      </c>
      <c r="L6637" s="113"/>
      <c r="M6637" s="21">
        <f>K6637*12*I6603</f>
        <v>175.34399999999999</v>
      </c>
    </row>
    <row r="6638" spans="1:13" ht="15.75" x14ac:dyDescent="0.25">
      <c r="A6638" s="85" t="s">
        <v>36</v>
      </c>
      <c r="B6638" s="86"/>
      <c r="C6638" s="86"/>
      <c r="D6638" s="86"/>
      <c r="E6638" s="86"/>
      <c r="F6638" s="86"/>
      <c r="G6638" s="86"/>
      <c r="H6638" s="87"/>
      <c r="I6638" s="34"/>
      <c r="J6638" s="32"/>
      <c r="K6638" s="88">
        <f>K6639+K6640+K6642+K6644+K6645</f>
        <v>0.53</v>
      </c>
      <c r="L6638" s="89"/>
      <c r="M6638" s="35">
        <f>M6639+M6640+M6642+M6644+M6645</f>
        <v>2323.3079999999995</v>
      </c>
    </row>
    <row r="6639" spans="1:13" x14ac:dyDescent="0.25">
      <c r="A6639" s="36" t="s">
        <v>37</v>
      </c>
      <c r="B6639" s="37"/>
      <c r="C6639" s="38"/>
      <c r="D6639" s="38"/>
      <c r="E6639" s="38"/>
      <c r="F6639" s="38"/>
      <c r="G6639" s="38"/>
      <c r="H6639" s="13"/>
      <c r="I6639" s="95" t="s">
        <v>38</v>
      </c>
      <c r="J6639" s="96"/>
      <c r="K6639" s="117">
        <v>0.37</v>
      </c>
      <c r="L6639" s="118"/>
      <c r="M6639" s="23">
        <f>K6639*12*I6603</f>
        <v>1621.9319999999998</v>
      </c>
    </row>
    <row r="6640" spans="1:13" x14ac:dyDescent="0.25">
      <c r="A6640" s="36" t="s">
        <v>39</v>
      </c>
      <c r="B6640" s="37"/>
      <c r="C6640" s="38"/>
      <c r="D6640" s="38"/>
      <c r="E6640" s="38"/>
      <c r="F6640" s="38"/>
      <c r="G6640" s="38"/>
      <c r="H6640" s="13"/>
      <c r="I6640" s="95" t="s">
        <v>40</v>
      </c>
      <c r="J6640" s="96"/>
      <c r="K6640" s="97">
        <v>0.06</v>
      </c>
      <c r="L6640" s="98"/>
      <c r="M6640" s="23">
        <f>K6640*12*I6603</f>
        <v>263.01600000000002</v>
      </c>
    </row>
    <row r="6641" spans="1:13" x14ac:dyDescent="0.25">
      <c r="A6641" s="36" t="s">
        <v>41</v>
      </c>
      <c r="B6641" s="37"/>
      <c r="C6641" s="38"/>
      <c r="D6641" s="38"/>
      <c r="E6641" s="38"/>
      <c r="F6641" s="38"/>
      <c r="G6641" s="38"/>
      <c r="H6641" s="13"/>
      <c r="I6641" s="39"/>
      <c r="J6641" s="15"/>
      <c r="K6641" s="40"/>
      <c r="L6641" s="41"/>
      <c r="M6641" s="23"/>
    </row>
    <row r="6642" spans="1:13" x14ac:dyDescent="0.25">
      <c r="A6642" s="36" t="s">
        <v>42</v>
      </c>
      <c r="B6642" s="37"/>
      <c r="C6642" s="38"/>
      <c r="D6642" s="38"/>
      <c r="E6642" s="38"/>
      <c r="F6642" s="38"/>
      <c r="G6642" s="38"/>
      <c r="H6642" s="13"/>
      <c r="I6642" s="95" t="s">
        <v>43</v>
      </c>
      <c r="J6642" s="96"/>
      <c r="K6642" s="97">
        <v>0.04</v>
      </c>
      <c r="L6642" s="98"/>
      <c r="M6642" s="23">
        <f>K6642*12*I6603</f>
        <v>175.34399999999999</v>
      </c>
    </row>
    <row r="6643" spans="1:13" x14ac:dyDescent="0.25">
      <c r="A6643" s="36" t="s">
        <v>44</v>
      </c>
      <c r="B6643" s="37"/>
      <c r="C6643" s="38"/>
      <c r="D6643" s="38"/>
      <c r="E6643" s="38"/>
      <c r="F6643" s="38"/>
      <c r="G6643" s="38"/>
      <c r="H6643" s="13"/>
      <c r="I6643" s="39"/>
      <c r="J6643" s="15"/>
      <c r="K6643" s="40"/>
      <c r="L6643" s="41"/>
      <c r="M6643" s="23"/>
    </row>
    <row r="6644" spans="1:13" x14ac:dyDescent="0.25">
      <c r="A6644" s="36" t="s">
        <v>45</v>
      </c>
      <c r="B6644" s="37"/>
      <c r="C6644" s="38"/>
      <c r="D6644" s="38"/>
      <c r="E6644" s="38"/>
      <c r="F6644" s="38"/>
      <c r="G6644" s="38"/>
      <c r="H6644" s="13"/>
      <c r="I6644" s="95" t="s">
        <v>46</v>
      </c>
      <c r="J6644" s="96"/>
      <c r="K6644" s="97">
        <v>0.03</v>
      </c>
      <c r="L6644" s="98"/>
      <c r="M6644" s="23">
        <f>K6644*12*I6603</f>
        <v>131.50800000000001</v>
      </c>
    </row>
    <row r="6645" spans="1:13" x14ac:dyDescent="0.25">
      <c r="A6645" s="42" t="s">
        <v>47</v>
      </c>
      <c r="B6645" s="37"/>
      <c r="C6645" s="38"/>
      <c r="D6645" s="38"/>
      <c r="E6645" s="38"/>
      <c r="F6645" s="38"/>
      <c r="G6645" s="38"/>
      <c r="H6645" s="13"/>
      <c r="I6645" s="95" t="s">
        <v>46</v>
      </c>
      <c r="J6645" s="96"/>
      <c r="K6645" s="99">
        <v>0.03</v>
      </c>
      <c r="L6645" s="100"/>
      <c r="M6645" s="21">
        <f>K6645*12*I6603</f>
        <v>131.50800000000001</v>
      </c>
    </row>
    <row r="6646" spans="1:13" ht="15.75" x14ac:dyDescent="0.25">
      <c r="A6646" s="85" t="s">
        <v>48</v>
      </c>
      <c r="B6646" s="86"/>
      <c r="C6646" s="86"/>
      <c r="D6646" s="86"/>
      <c r="E6646" s="86"/>
      <c r="F6646" s="86"/>
      <c r="G6646" s="86"/>
      <c r="H6646" s="87"/>
      <c r="I6646" s="34" t="s">
        <v>49</v>
      </c>
      <c r="J6646" s="32"/>
      <c r="K6646" s="101">
        <v>0.16</v>
      </c>
      <c r="L6646" s="102"/>
      <c r="M6646" s="35">
        <f>K6646*12*I6603</f>
        <v>701.37599999999998</v>
      </c>
    </row>
    <row r="6647" spans="1:13" ht="15.75" x14ac:dyDescent="0.25">
      <c r="A6647" s="103" t="s">
        <v>50</v>
      </c>
      <c r="B6647" s="104"/>
      <c r="C6647" s="104"/>
      <c r="D6647" s="104"/>
      <c r="E6647" s="104"/>
      <c r="F6647" s="104"/>
      <c r="G6647" s="104"/>
      <c r="H6647" s="105"/>
      <c r="J6647" s="13"/>
      <c r="K6647" s="106"/>
      <c r="L6647" s="107"/>
      <c r="M6647" s="23"/>
    </row>
    <row r="6648" spans="1:13" x14ac:dyDescent="0.25">
      <c r="A6648" s="12" t="s">
        <v>51</v>
      </c>
      <c r="D6648" s="5"/>
      <c r="H6648" s="13"/>
      <c r="J6648" s="13"/>
      <c r="K6648" s="43"/>
      <c r="L6648" s="44"/>
      <c r="M6648" s="23"/>
    </row>
    <row r="6649" spans="1:13" x14ac:dyDescent="0.25">
      <c r="A6649" s="12" t="s">
        <v>52</v>
      </c>
      <c r="D6649" s="5"/>
      <c r="H6649" s="13"/>
      <c r="J6649" s="13"/>
      <c r="K6649" s="43"/>
      <c r="L6649" s="44"/>
      <c r="M6649" s="23"/>
    </row>
    <row r="6650" spans="1:13" x14ac:dyDescent="0.25">
      <c r="A6650" s="12" t="s">
        <v>53</v>
      </c>
      <c r="D6650" s="5"/>
      <c r="H6650" s="13"/>
      <c r="J6650" s="13"/>
      <c r="K6650" s="43"/>
      <c r="L6650" s="44"/>
      <c r="M6650" s="23"/>
    </row>
    <row r="6651" spans="1:13" x14ac:dyDescent="0.25">
      <c r="A6651" s="12" t="s">
        <v>54</v>
      </c>
      <c r="D6651" s="5"/>
      <c r="F6651" s="45"/>
      <c r="H6651" s="13"/>
      <c r="J6651" s="13"/>
      <c r="K6651" s="43"/>
      <c r="L6651" s="44"/>
      <c r="M6651" s="23"/>
    </row>
    <row r="6652" spans="1:13" x14ac:dyDescent="0.25">
      <c r="A6652" s="12" t="s">
        <v>55</v>
      </c>
      <c r="H6652" s="13"/>
      <c r="J6652" s="13"/>
      <c r="K6652" s="108">
        <f>2.51+3</f>
        <v>5.51</v>
      </c>
      <c r="L6652" s="109"/>
      <c r="M6652" s="46">
        <f>K6652*12*I6603</f>
        <v>24153.636000000002</v>
      </c>
    </row>
    <row r="6653" spans="1:13" x14ac:dyDescent="0.25">
      <c r="A6653" s="12" t="s">
        <v>56</v>
      </c>
      <c r="H6653" s="13"/>
      <c r="J6653" s="13"/>
      <c r="L6653" s="13"/>
      <c r="M6653" s="23"/>
    </row>
    <row r="6654" spans="1:13" x14ac:dyDescent="0.25">
      <c r="A6654" s="12" t="s">
        <v>57</v>
      </c>
      <c r="H6654" s="13"/>
      <c r="J6654" s="13"/>
      <c r="L6654" s="13"/>
      <c r="M6654" s="23"/>
    </row>
    <row r="6655" spans="1:13" x14ac:dyDescent="0.25">
      <c r="A6655" s="17" t="s">
        <v>58</v>
      </c>
      <c r="B6655" s="18"/>
      <c r="C6655" s="18"/>
      <c r="D6655" s="18"/>
      <c r="E6655" s="18"/>
      <c r="F6655" s="18"/>
      <c r="G6655" s="18"/>
      <c r="H6655" s="19"/>
      <c r="I6655" s="18"/>
      <c r="J6655" s="19"/>
      <c r="K6655" s="18"/>
      <c r="L6655" s="19"/>
      <c r="M6655" s="21"/>
    </row>
    <row r="6656" spans="1:13" x14ac:dyDescent="0.25">
      <c r="A6656" s="90" t="s">
        <v>59</v>
      </c>
      <c r="B6656" s="91"/>
      <c r="C6656" s="91"/>
      <c r="D6656" s="91"/>
      <c r="E6656" s="91"/>
      <c r="F6656" s="91"/>
      <c r="G6656" s="91"/>
      <c r="H6656" s="92"/>
      <c r="J6656" s="47"/>
      <c r="K6656" s="108">
        <f>K6609+K6616+K6621+K6624+K6646+K6638+K6652</f>
        <v>18.190000000000001</v>
      </c>
      <c r="L6656" s="109"/>
      <c r="M6656" s="21">
        <f>M6603+M6621+M6624+M6638+M6646+M6652</f>
        <v>79737.683999999994</v>
      </c>
    </row>
    <row r="6657" spans="1:13" x14ac:dyDescent="0.25">
      <c r="A6657" s="90" t="s">
        <v>60</v>
      </c>
      <c r="B6657" s="91"/>
      <c r="C6657" s="91"/>
      <c r="D6657" s="91"/>
      <c r="E6657" s="91"/>
      <c r="F6657" s="91"/>
      <c r="G6657" s="91"/>
      <c r="H6657" s="92"/>
      <c r="I6657" s="34"/>
      <c r="J6657" s="48"/>
      <c r="K6657" s="110">
        <v>14.09</v>
      </c>
      <c r="L6657" s="111"/>
      <c r="M6657" s="21">
        <f>K6657*12*I6603</f>
        <v>61764.923999999999</v>
      </c>
    </row>
    <row r="6658" spans="1:13" ht="15.75" x14ac:dyDescent="0.25">
      <c r="A6658" s="85" t="s">
        <v>61</v>
      </c>
      <c r="B6658" s="86"/>
      <c r="C6658" s="86"/>
      <c r="D6658" s="86"/>
      <c r="E6658" s="86"/>
      <c r="F6658" s="86"/>
      <c r="G6658" s="86"/>
      <c r="H6658" s="87"/>
      <c r="I6658" s="34"/>
      <c r="J6658" s="32"/>
      <c r="K6658" s="88">
        <v>3.45</v>
      </c>
      <c r="L6658" s="89"/>
      <c r="M6658" s="21">
        <f>K6658*12*I6603</f>
        <v>15123.420000000002</v>
      </c>
    </row>
    <row r="6659" spans="1:13" ht="15.75" x14ac:dyDescent="0.25">
      <c r="A6659" s="85" t="s">
        <v>62</v>
      </c>
      <c r="B6659" s="86"/>
      <c r="C6659" s="86"/>
      <c r="D6659" s="86"/>
      <c r="E6659" s="86"/>
      <c r="F6659" s="86"/>
      <c r="G6659" s="86"/>
      <c r="H6659" s="87"/>
      <c r="I6659" s="34"/>
      <c r="J6659" s="32"/>
      <c r="K6659" s="88">
        <v>0.81</v>
      </c>
      <c r="L6659" s="89"/>
      <c r="M6659" s="21">
        <f>K6659*12*I6603</f>
        <v>3550.7160000000003</v>
      </c>
    </row>
    <row r="6660" spans="1:13" ht="15.75" x14ac:dyDescent="0.25">
      <c r="A6660" s="49" t="s">
        <v>107</v>
      </c>
      <c r="B6660" s="50"/>
      <c r="C6660" s="50"/>
      <c r="D6660" s="50"/>
      <c r="E6660" s="50"/>
      <c r="F6660" s="50"/>
      <c r="G6660" s="50"/>
      <c r="H6660" s="51"/>
      <c r="I6660" s="34"/>
      <c r="J6660" s="32"/>
      <c r="K6660" s="88">
        <v>0</v>
      </c>
      <c r="L6660" s="89"/>
      <c r="M6660" s="21">
        <v>0</v>
      </c>
    </row>
    <row r="6661" spans="1:13" ht="15.75" x14ac:dyDescent="0.25">
      <c r="A6661" s="49" t="s">
        <v>63</v>
      </c>
      <c r="B6661" s="50"/>
      <c r="C6661" s="50"/>
      <c r="D6661" s="50"/>
      <c r="E6661" s="50"/>
      <c r="F6661" s="50"/>
      <c r="G6661" s="50"/>
      <c r="H6661" s="51"/>
      <c r="I6661" s="34"/>
      <c r="J6661" s="32"/>
      <c r="K6661" s="88">
        <v>0.11</v>
      </c>
      <c r="L6661" s="89"/>
      <c r="M6661" s="21">
        <f>K6661*12*I6603</f>
        <v>482.19600000000003</v>
      </c>
    </row>
    <row r="6662" spans="1:13" ht="15.75" x14ac:dyDescent="0.25">
      <c r="A6662" s="49" t="s">
        <v>64</v>
      </c>
      <c r="B6662" s="50"/>
      <c r="C6662" s="50"/>
      <c r="D6662" s="50"/>
      <c r="E6662" s="50"/>
      <c r="F6662" s="50"/>
      <c r="G6662" s="50"/>
      <c r="H6662" s="51"/>
      <c r="I6662" s="34"/>
      <c r="J6662" s="32"/>
      <c r="K6662" s="88">
        <v>0.38</v>
      </c>
      <c r="L6662" s="89"/>
      <c r="M6662" s="21">
        <f>K6662*12*I6603</f>
        <v>1665.7680000000003</v>
      </c>
    </row>
    <row r="6663" spans="1:13" x14ac:dyDescent="0.25">
      <c r="A6663" s="90" t="s">
        <v>65</v>
      </c>
      <c r="B6663" s="91"/>
      <c r="C6663" s="91"/>
      <c r="D6663" s="91"/>
      <c r="E6663" s="91"/>
      <c r="F6663" s="91"/>
      <c r="G6663" s="91"/>
      <c r="H6663" s="92"/>
      <c r="I6663" s="34"/>
      <c r="J6663" s="48"/>
      <c r="K6663" s="88">
        <f>K6656+K6658+K6659+K6657+K6660+K6661+K6662</f>
        <v>37.03</v>
      </c>
      <c r="L6663" s="89"/>
      <c r="M6663" s="21">
        <f>M6656+M6657+M6658+M6659+M6660+M6661+M6662</f>
        <v>162324.70800000001</v>
      </c>
    </row>
    <row r="6664" spans="1:13" x14ac:dyDescent="0.25">
      <c r="M6664" s="5"/>
    </row>
    <row r="6665" spans="1:13" x14ac:dyDescent="0.25">
      <c r="M6665" s="5"/>
    </row>
    <row r="6666" spans="1:13" x14ac:dyDescent="0.25">
      <c r="A6666" s="119" t="s">
        <v>0</v>
      </c>
      <c r="B6666" s="119"/>
      <c r="C6666" s="119"/>
      <c r="D6666" s="119"/>
      <c r="E6666" s="119"/>
      <c r="F6666" s="119"/>
      <c r="G6666" s="119"/>
      <c r="H6666" s="119"/>
      <c r="I6666" s="119"/>
      <c r="J6666" s="119"/>
      <c r="K6666" s="119"/>
      <c r="L6666" s="119"/>
      <c r="M6666" s="5"/>
    </row>
    <row r="6667" spans="1:13" x14ac:dyDescent="0.25">
      <c r="A6667" s="120" t="s">
        <v>1</v>
      </c>
      <c r="B6667" s="120"/>
      <c r="C6667" s="120"/>
      <c r="D6667" s="120"/>
      <c r="E6667" s="120"/>
      <c r="F6667" s="120"/>
      <c r="G6667" s="120"/>
      <c r="H6667" s="120"/>
      <c r="I6667" s="120"/>
      <c r="J6667" s="120"/>
      <c r="K6667" s="120"/>
      <c r="L6667" s="120"/>
      <c r="M6667" s="120"/>
    </row>
    <row r="6668" spans="1:13" x14ac:dyDescent="0.25">
      <c r="A6668" s="121" t="s">
        <v>231</v>
      </c>
      <c r="B6668" s="121"/>
      <c r="C6668" s="121"/>
      <c r="D6668" s="121"/>
      <c r="E6668" s="121"/>
      <c r="F6668" s="121"/>
      <c r="G6668" s="121"/>
      <c r="H6668" s="121"/>
      <c r="I6668" s="121"/>
      <c r="J6668" s="121"/>
      <c r="K6668" s="121"/>
      <c r="L6668" s="121"/>
      <c r="M6668" s="121"/>
    </row>
    <row r="6669" spans="1:13" x14ac:dyDescent="0.25">
      <c r="A6669" s="6"/>
      <c r="B6669" s="7"/>
      <c r="C6669" s="7" t="s">
        <v>3</v>
      </c>
      <c r="D6669" s="7"/>
      <c r="E6669" s="7"/>
      <c r="F6669" s="7"/>
      <c r="G6669" s="7"/>
      <c r="H6669" s="8"/>
      <c r="I6669" s="7" t="s">
        <v>4</v>
      </c>
      <c r="J6669" s="8"/>
      <c r="K6669" s="9" t="s">
        <v>5</v>
      </c>
      <c r="L6669" s="10"/>
      <c r="M6669" s="11"/>
    </row>
    <row r="6670" spans="1:13" x14ac:dyDescent="0.25">
      <c r="A6670" s="12"/>
      <c r="B6670" s="2"/>
      <c r="C6670" s="2"/>
      <c r="D6670" s="2"/>
      <c r="E6670" s="2"/>
      <c r="F6670" s="2"/>
      <c r="G6670" s="2"/>
      <c r="H6670" s="13"/>
      <c r="I6670" s="2"/>
      <c r="J6670" s="13"/>
      <c r="K6670" s="14" t="s">
        <v>7</v>
      </c>
      <c r="L6670" s="15"/>
      <c r="M6670" s="16" t="s">
        <v>8</v>
      </c>
    </row>
    <row r="6671" spans="1:13" x14ac:dyDescent="0.25">
      <c r="A6671" s="17"/>
      <c r="B6671" s="18"/>
      <c r="C6671" s="18"/>
      <c r="D6671" s="18"/>
      <c r="E6671" s="18"/>
      <c r="F6671" s="18"/>
      <c r="G6671" s="18"/>
      <c r="H6671" s="19"/>
      <c r="I6671" s="122" t="s">
        <v>9</v>
      </c>
      <c r="J6671" s="123"/>
      <c r="K6671" s="18" t="s">
        <v>10</v>
      </c>
      <c r="L6671" s="19"/>
      <c r="M6671" s="20" t="s">
        <v>11</v>
      </c>
    </row>
    <row r="6672" spans="1:13" x14ac:dyDescent="0.25">
      <c r="A6672" s="90"/>
      <c r="B6672" s="91"/>
      <c r="C6672" s="91"/>
      <c r="D6672" s="91"/>
      <c r="E6672" s="91"/>
      <c r="F6672" s="91"/>
      <c r="G6672" s="91"/>
      <c r="H6672" s="92"/>
      <c r="I6672" s="124">
        <v>401.7</v>
      </c>
      <c r="J6672" s="125"/>
      <c r="K6672" s="126">
        <f>K6678+K6682</f>
        <v>8.98</v>
      </c>
      <c r="L6672" s="127"/>
      <c r="M6672" s="21">
        <f>M6678+M6682</f>
        <v>43287.191999999995</v>
      </c>
    </row>
    <row r="6673" spans="1:13" x14ac:dyDescent="0.25">
      <c r="A6673" s="22" t="s">
        <v>13</v>
      </c>
      <c r="F6673" s="2"/>
      <c r="H6673" s="13"/>
      <c r="J6673" s="13"/>
      <c r="L6673" s="13"/>
      <c r="M6673" s="23"/>
    </row>
    <row r="6674" spans="1:13" x14ac:dyDescent="0.25">
      <c r="A6674" s="22" t="s">
        <v>14</v>
      </c>
      <c r="F6674" s="2"/>
      <c r="H6674" s="13"/>
      <c r="J6674" s="13"/>
      <c r="L6674" s="13"/>
      <c r="M6674" s="23"/>
    </row>
    <row r="6675" spans="1:13" x14ac:dyDescent="0.25">
      <c r="A6675" s="24" t="s">
        <v>15</v>
      </c>
      <c r="B6675" s="25"/>
      <c r="C6675" s="25"/>
      <c r="D6675" s="25"/>
      <c r="E6675" s="25"/>
      <c r="F6675" s="26"/>
      <c r="G6675" s="25"/>
      <c r="H6675" s="27"/>
      <c r="J6675" s="13"/>
      <c r="L6675" s="13"/>
      <c r="M6675" s="23"/>
    </row>
    <row r="6676" spans="1:13" x14ac:dyDescent="0.25">
      <c r="A6676" s="24" t="s">
        <v>16</v>
      </c>
      <c r="B6676" s="25"/>
      <c r="C6676" s="25"/>
      <c r="D6676" s="25"/>
      <c r="E6676" s="25"/>
      <c r="F6676" s="26"/>
      <c r="G6676" s="25"/>
      <c r="H6676" s="27"/>
      <c r="J6676" s="13"/>
      <c r="L6676" s="13"/>
      <c r="M6676" s="23"/>
    </row>
    <row r="6677" spans="1:13" x14ac:dyDescent="0.25">
      <c r="A6677" s="24" t="s">
        <v>68</v>
      </c>
      <c r="B6677" s="25"/>
      <c r="C6677" s="25"/>
      <c r="D6677" s="25"/>
      <c r="E6677" s="25"/>
      <c r="F6677" s="26"/>
      <c r="G6677" s="25"/>
      <c r="H6677" s="27"/>
      <c r="J6677" s="13"/>
      <c r="L6677" s="13"/>
      <c r="M6677" s="23"/>
    </row>
    <row r="6678" spans="1:13" x14ac:dyDescent="0.25">
      <c r="A6678" s="24"/>
      <c r="B6678" s="25"/>
      <c r="C6678" s="25"/>
      <c r="D6678" s="25"/>
      <c r="E6678" s="25"/>
      <c r="F6678" s="26"/>
      <c r="G6678" s="25"/>
      <c r="H6678" s="27"/>
      <c r="J6678" s="13"/>
      <c r="K6678" s="112">
        <v>4.93</v>
      </c>
      <c r="L6678" s="113"/>
      <c r="M6678" s="23">
        <f>K6678*I6672*12</f>
        <v>23764.572</v>
      </c>
    </row>
    <row r="6679" spans="1:13" x14ac:dyDescent="0.25">
      <c r="A6679" s="22" t="s">
        <v>22</v>
      </c>
      <c r="B6679" s="25"/>
      <c r="C6679" s="25"/>
      <c r="D6679" s="25"/>
      <c r="E6679" s="25"/>
      <c r="F6679" s="26"/>
      <c r="G6679" s="25"/>
      <c r="H6679" s="27"/>
      <c r="J6679" s="13"/>
      <c r="L6679" s="13"/>
      <c r="M6679" s="23"/>
    </row>
    <row r="6680" spans="1:13" x14ac:dyDescent="0.25">
      <c r="A6680" s="24" t="s">
        <v>23</v>
      </c>
      <c r="B6680" s="25"/>
      <c r="C6680" s="25"/>
      <c r="D6680" s="25"/>
      <c r="E6680" s="25"/>
      <c r="F6680" s="26"/>
      <c r="G6680" s="25"/>
      <c r="H6680" s="27"/>
      <c r="J6680" s="13"/>
      <c r="L6680" s="13"/>
      <c r="M6680" s="23"/>
    </row>
    <row r="6681" spans="1:13" x14ac:dyDescent="0.25">
      <c r="A6681" s="24" t="s">
        <v>69</v>
      </c>
      <c r="B6681" s="25"/>
      <c r="C6681" s="25"/>
      <c r="D6681" s="25"/>
      <c r="E6681" s="25"/>
      <c r="F6681" s="26"/>
      <c r="G6681" s="25"/>
      <c r="H6681" s="27"/>
      <c r="J6681" s="13"/>
      <c r="L6681" s="13"/>
      <c r="M6681" s="23"/>
    </row>
    <row r="6682" spans="1:13" x14ac:dyDescent="0.25">
      <c r="A6682" s="24"/>
      <c r="B6682" s="25"/>
      <c r="C6682" s="25"/>
      <c r="D6682" s="25"/>
      <c r="E6682" s="25"/>
      <c r="F6682" s="26"/>
      <c r="G6682" s="25"/>
      <c r="H6682" s="27"/>
      <c r="I6682" s="17"/>
      <c r="J6682" s="19"/>
      <c r="K6682" s="138">
        <v>4.05</v>
      </c>
      <c r="L6682" s="139"/>
      <c r="M6682" s="21">
        <f>K6682*I6672*12</f>
        <v>19522.62</v>
      </c>
    </row>
    <row r="6683" spans="1:13" x14ac:dyDescent="0.25">
      <c r="A6683" s="128" t="s">
        <v>28</v>
      </c>
      <c r="B6683" s="129"/>
      <c r="C6683" s="129"/>
      <c r="D6683" s="129"/>
      <c r="E6683" s="129"/>
      <c r="F6683" s="129"/>
      <c r="G6683" s="129"/>
      <c r="H6683" s="130"/>
      <c r="I6683" s="2" t="s">
        <v>29</v>
      </c>
      <c r="J6683" s="13"/>
      <c r="K6683" s="2"/>
      <c r="L6683" s="13"/>
      <c r="M6683" s="23"/>
    </row>
    <row r="6684" spans="1:13" x14ac:dyDescent="0.25">
      <c r="A6684" s="12"/>
      <c r="B6684" s="2"/>
      <c r="C6684" s="2"/>
      <c r="D6684" s="2"/>
      <c r="E6684" s="2"/>
      <c r="F6684" s="2"/>
      <c r="G6684" s="2"/>
      <c r="H6684" s="13"/>
      <c r="I6684" s="2" t="s">
        <v>30</v>
      </c>
      <c r="J6684" s="13"/>
      <c r="K6684" s="2"/>
      <c r="L6684" s="13"/>
      <c r="M6684" s="23"/>
    </row>
    <row r="6685" spans="1:13" x14ac:dyDescent="0.25">
      <c r="A6685" s="12"/>
      <c r="B6685" s="2"/>
      <c r="C6685" s="2"/>
      <c r="D6685" s="2"/>
      <c r="E6685" s="2"/>
      <c r="F6685" s="2"/>
      <c r="G6685" s="2"/>
      <c r="H6685" s="13"/>
      <c r="I6685" s="2" t="s">
        <v>31</v>
      </c>
      <c r="J6685" s="13"/>
      <c r="K6685" s="108">
        <v>1.1200000000000001</v>
      </c>
      <c r="L6685" s="109"/>
      <c r="M6685" s="23">
        <f>K6685*12*I6672</f>
        <v>5398.848</v>
      </c>
    </row>
    <row r="6686" spans="1:13" x14ac:dyDescent="0.25">
      <c r="A6686" s="12"/>
      <c r="B6686" s="2"/>
      <c r="C6686" s="2"/>
      <c r="D6686" s="2"/>
      <c r="E6686" s="2"/>
      <c r="F6686" s="2"/>
      <c r="G6686" s="2"/>
      <c r="H6686" s="13"/>
      <c r="I6686" s="2" t="s">
        <v>32</v>
      </c>
      <c r="J6686" s="13"/>
      <c r="K6686" s="2"/>
      <c r="L6686" s="13"/>
      <c r="M6686" s="23"/>
    </row>
    <row r="6687" spans="1:13" x14ac:dyDescent="0.25">
      <c r="A6687" s="17"/>
      <c r="B6687" s="18"/>
      <c r="C6687" s="18"/>
      <c r="D6687" s="18"/>
      <c r="E6687" s="18"/>
      <c r="F6687" s="18"/>
      <c r="G6687" s="18"/>
      <c r="H6687" s="19"/>
      <c r="I6687" s="18" t="s">
        <v>33</v>
      </c>
      <c r="J6687" s="19"/>
      <c r="K6687" s="18"/>
      <c r="L6687" s="19"/>
      <c r="M6687" s="21"/>
    </row>
    <row r="6688" spans="1:13" x14ac:dyDescent="0.25">
      <c r="A6688" s="131" t="s">
        <v>74</v>
      </c>
      <c r="B6688" s="132"/>
      <c r="C6688" s="132"/>
      <c r="D6688" s="132"/>
      <c r="E6688" s="132"/>
      <c r="F6688" s="132"/>
      <c r="G6688" s="132"/>
      <c r="H6688" s="133"/>
      <c r="I6688" s="52"/>
      <c r="J6688" s="13"/>
      <c r="K6688" s="134">
        <f>K6689+K6695</f>
        <v>1.8900000000000001</v>
      </c>
      <c r="L6688" s="135"/>
      <c r="M6688" s="53">
        <f>M6689+M6695</f>
        <v>9110.5559999999987</v>
      </c>
    </row>
    <row r="6689" spans="1:13" x14ac:dyDescent="0.25">
      <c r="A6689" s="114" t="s">
        <v>75</v>
      </c>
      <c r="B6689" s="115"/>
      <c r="C6689" s="115"/>
      <c r="D6689" s="115"/>
      <c r="E6689" s="115"/>
      <c r="F6689" s="115"/>
      <c r="G6689" s="115"/>
      <c r="H6689" s="116"/>
      <c r="J6689" s="13"/>
      <c r="K6689" s="108">
        <f>K6690+K6691+K6692+K6694</f>
        <v>1.1100000000000001</v>
      </c>
      <c r="L6689" s="109"/>
      <c r="M6689" s="46">
        <f>M6690+M6691+M6692+M6694</f>
        <v>5350.6439999999993</v>
      </c>
    </row>
    <row r="6690" spans="1:13" x14ac:dyDescent="0.25">
      <c r="A6690" s="12" t="s">
        <v>76</v>
      </c>
      <c r="H6690" s="13"/>
      <c r="I6690" t="s">
        <v>77</v>
      </c>
      <c r="J6690" s="13"/>
      <c r="K6690" s="112">
        <v>0.81</v>
      </c>
      <c r="L6690" s="113"/>
      <c r="M6690" s="23">
        <f>K6690*12*I6672</f>
        <v>3904.5240000000003</v>
      </c>
    </row>
    <row r="6691" spans="1:13" x14ac:dyDescent="0.25">
      <c r="A6691" s="12" t="s">
        <v>78</v>
      </c>
      <c r="H6691" s="13"/>
      <c r="I6691" t="s">
        <v>79</v>
      </c>
      <c r="J6691" s="13"/>
      <c r="K6691" s="112">
        <v>0.18</v>
      </c>
      <c r="L6691" s="113"/>
      <c r="M6691" s="23">
        <f>K6691*12*I6672</f>
        <v>867.67200000000003</v>
      </c>
    </row>
    <row r="6692" spans="1:13" x14ac:dyDescent="0.25">
      <c r="A6692" s="12" t="s">
        <v>80</v>
      </c>
      <c r="H6692" s="13"/>
      <c r="I6692" t="s">
        <v>81</v>
      </c>
      <c r="J6692" s="13"/>
      <c r="K6692" s="112">
        <v>0.08</v>
      </c>
      <c r="L6692" s="113"/>
      <c r="M6692" s="23">
        <f>K6692*12*I6672</f>
        <v>385.63199999999995</v>
      </c>
    </row>
    <row r="6693" spans="1:13" x14ac:dyDescent="0.25">
      <c r="A6693" s="12" t="s">
        <v>82</v>
      </c>
      <c r="H6693" s="13"/>
      <c r="J6693" s="13"/>
      <c r="L6693" s="13"/>
      <c r="M6693" s="23"/>
    </row>
    <row r="6694" spans="1:13" x14ac:dyDescent="0.25">
      <c r="A6694" s="12" t="s">
        <v>83</v>
      </c>
      <c r="H6694" s="13"/>
      <c r="I6694" t="s">
        <v>84</v>
      </c>
      <c r="J6694" s="13"/>
      <c r="K6694" s="112">
        <v>0.04</v>
      </c>
      <c r="L6694" s="113"/>
      <c r="M6694" s="23">
        <f>K6694*12*I6672</f>
        <v>192.81599999999997</v>
      </c>
    </row>
    <row r="6695" spans="1:13" x14ac:dyDescent="0.25">
      <c r="A6695" s="114" t="s">
        <v>85</v>
      </c>
      <c r="B6695" s="115"/>
      <c r="C6695" s="115"/>
      <c r="D6695" s="115"/>
      <c r="E6695" s="115"/>
      <c r="F6695" s="115"/>
      <c r="G6695" s="115"/>
      <c r="H6695" s="116"/>
      <c r="J6695" s="13"/>
      <c r="K6695" s="108">
        <f>K6696+K6697+K6698</f>
        <v>0.78</v>
      </c>
      <c r="L6695" s="109"/>
      <c r="M6695" s="46">
        <f>M6696+M6697+M6698</f>
        <v>3759.9119999999998</v>
      </c>
    </row>
    <row r="6696" spans="1:13" x14ac:dyDescent="0.25">
      <c r="A6696" s="12" t="s">
        <v>86</v>
      </c>
      <c r="H6696" s="13"/>
      <c r="I6696" t="s">
        <v>81</v>
      </c>
      <c r="J6696" s="13"/>
      <c r="K6696" s="112">
        <v>0.28000000000000003</v>
      </c>
      <c r="L6696" s="113"/>
      <c r="M6696" s="23">
        <f>K6696*12*I6672</f>
        <v>1349.712</v>
      </c>
    </row>
    <row r="6697" spans="1:13" x14ac:dyDescent="0.25">
      <c r="A6697" s="12" t="s">
        <v>87</v>
      </c>
      <c r="H6697" s="13"/>
      <c r="I6697" t="s">
        <v>77</v>
      </c>
      <c r="J6697" s="13"/>
      <c r="K6697" s="112">
        <v>0.46</v>
      </c>
      <c r="L6697" s="113"/>
      <c r="M6697" s="23">
        <f>K6697*12*I6672</f>
        <v>2217.384</v>
      </c>
    </row>
    <row r="6698" spans="1:13" x14ac:dyDescent="0.25">
      <c r="A6698" s="12" t="s">
        <v>88</v>
      </c>
      <c r="H6698" s="13"/>
      <c r="I6698" t="s">
        <v>81</v>
      </c>
      <c r="J6698" s="13"/>
      <c r="K6698" s="112">
        <v>0.04</v>
      </c>
      <c r="L6698" s="113"/>
      <c r="M6698" s="21">
        <f>K6698*12*I6672</f>
        <v>192.81599999999997</v>
      </c>
    </row>
    <row r="6699" spans="1:13" ht="15.75" x14ac:dyDescent="0.25">
      <c r="A6699" s="85" t="s">
        <v>36</v>
      </c>
      <c r="B6699" s="86"/>
      <c r="C6699" s="86"/>
      <c r="D6699" s="86"/>
      <c r="E6699" s="86"/>
      <c r="F6699" s="86"/>
      <c r="G6699" s="86"/>
      <c r="H6699" s="87"/>
      <c r="I6699" s="34"/>
      <c r="J6699" s="32"/>
      <c r="K6699" s="88">
        <f>K6700+K6701+K6703+K6705+K6706</f>
        <v>2.13</v>
      </c>
      <c r="L6699" s="89"/>
      <c r="M6699" s="35">
        <f>M6700+M6701+M6703+M6705+M6706</f>
        <v>10267.452000000001</v>
      </c>
    </row>
    <row r="6700" spans="1:13" x14ac:dyDescent="0.25">
      <c r="A6700" s="36" t="s">
        <v>89</v>
      </c>
      <c r="B6700" s="37"/>
      <c r="C6700" s="38"/>
      <c r="D6700" s="38"/>
      <c r="E6700" s="38"/>
      <c r="F6700" s="38"/>
      <c r="G6700" s="38"/>
      <c r="H6700" s="13"/>
      <c r="I6700" s="95" t="s">
        <v>38</v>
      </c>
      <c r="J6700" s="96"/>
      <c r="K6700" s="117">
        <v>0.56999999999999995</v>
      </c>
      <c r="L6700" s="118"/>
      <c r="M6700" s="23">
        <f>K6700*12*I6672</f>
        <v>2747.6279999999997</v>
      </c>
    </row>
    <row r="6701" spans="1:13" x14ac:dyDescent="0.25">
      <c r="A6701" s="36" t="s">
        <v>39</v>
      </c>
      <c r="B6701" s="37"/>
      <c r="C6701" s="38"/>
      <c r="D6701" s="38"/>
      <c r="E6701" s="38"/>
      <c r="F6701" s="38"/>
      <c r="G6701" s="38"/>
      <c r="H6701" s="13"/>
      <c r="I6701" s="95" t="s">
        <v>90</v>
      </c>
      <c r="J6701" s="96"/>
      <c r="K6701" s="97">
        <v>1.35</v>
      </c>
      <c r="L6701" s="98"/>
      <c r="M6701" s="23">
        <f>K6701*12*I6672</f>
        <v>6507.5400000000009</v>
      </c>
    </row>
    <row r="6702" spans="1:13" x14ac:dyDescent="0.25">
      <c r="A6702" s="36" t="s">
        <v>41</v>
      </c>
      <c r="B6702" s="37"/>
      <c r="C6702" s="38"/>
      <c r="D6702" s="38"/>
      <c r="E6702" s="38"/>
      <c r="F6702" s="38"/>
      <c r="G6702" s="38"/>
      <c r="H6702" s="13"/>
      <c r="I6702" s="39"/>
      <c r="J6702" s="15"/>
      <c r="K6702" s="40"/>
      <c r="L6702" s="41"/>
      <c r="M6702" s="23"/>
    </row>
    <row r="6703" spans="1:13" x14ac:dyDescent="0.25">
      <c r="A6703" s="36" t="s">
        <v>42</v>
      </c>
      <c r="B6703" s="37"/>
      <c r="C6703" s="38"/>
      <c r="D6703" s="38"/>
      <c r="E6703" s="38"/>
      <c r="F6703" s="38"/>
      <c r="G6703" s="38"/>
      <c r="H6703" s="13"/>
      <c r="I6703" s="95" t="s">
        <v>43</v>
      </c>
      <c r="J6703" s="96"/>
      <c r="K6703" s="97">
        <v>0.09</v>
      </c>
      <c r="L6703" s="98"/>
      <c r="M6703" s="23">
        <f>K6703*12*I6672</f>
        <v>433.83600000000001</v>
      </c>
    </row>
    <row r="6704" spans="1:13" x14ac:dyDescent="0.25">
      <c r="A6704" s="36" t="s">
        <v>44</v>
      </c>
      <c r="B6704" s="37"/>
      <c r="C6704" s="38"/>
      <c r="D6704" s="38"/>
      <c r="E6704" s="38"/>
      <c r="F6704" s="38"/>
      <c r="G6704" s="38"/>
      <c r="H6704" s="13"/>
      <c r="I6704" s="39"/>
      <c r="J6704" s="15"/>
      <c r="K6704" s="40"/>
      <c r="L6704" s="41"/>
      <c r="M6704" s="23"/>
    </row>
    <row r="6705" spans="1:13" x14ac:dyDescent="0.25">
      <c r="A6705" s="36" t="s">
        <v>45</v>
      </c>
      <c r="B6705" s="37"/>
      <c r="C6705" s="38"/>
      <c r="D6705" s="38"/>
      <c r="E6705" s="38"/>
      <c r="F6705" s="38"/>
      <c r="G6705" s="38"/>
      <c r="H6705" s="13"/>
      <c r="I6705" s="95" t="s">
        <v>43</v>
      </c>
      <c r="J6705" s="96"/>
      <c r="K6705" s="97">
        <v>0.06</v>
      </c>
      <c r="L6705" s="98"/>
      <c r="M6705" s="23">
        <f>K6705*12*I6672</f>
        <v>289.22399999999999</v>
      </c>
    </row>
    <row r="6706" spans="1:13" x14ac:dyDescent="0.25">
      <c r="A6706" s="42" t="s">
        <v>112</v>
      </c>
      <c r="B6706" s="37"/>
      <c r="C6706" s="38"/>
      <c r="D6706" s="38"/>
      <c r="E6706" s="38"/>
      <c r="F6706" s="38"/>
      <c r="G6706" s="38"/>
      <c r="H6706" s="13"/>
      <c r="I6706" s="95" t="s">
        <v>46</v>
      </c>
      <c r="J6706" s="96"/>
      <c r="K6706" s="99">
        <v>0.06</v>
      </c>
      <c r="L6706" s="100"/>
      <c r="M6706" s="21">
        <f>K6706*12*I6672</f>
        <v>289.22399999999999</v>
      </c>
    </row>
    <row r="6707" spans="1:13" ht="15.75" x14ac:dyDescent="0.25">
      <c r="A6707" s="85" t="s">
        <v>50</v>
      </c>
      <c r="B6707" s="86"/>
      <c r="C6707" s="86"/>
      <c r="D6707" s="86"/>
      <c r="E6707" s="86"/>
      <c r="F6707" s="86"/>
      <c r="G6707" s="86"/>
      <c r="H6707" s="87"/>
      <c r="I6707" s="34"/>
      <c r="J6707" s="32"/>
      <c r="K6707" s="101">
        <v>5.67</v>
      </c>
      <c r="L6707" s="102"/>
      <c r="M6707" s="35">
        <f>K6707*12*I6672</f>
        <v>27331.667999999998</v>
      </c>
    </row>
    <row r="6708" spans="1:13" x14ac:dyDescent="0.25">
      <c r="A6708" s="90" t="s">
        <v>59</v>
      </c>
      <c r="B6708" s="91"/>
      <c r="C6708" s="91"/>
      <c r="D6708" s="91"/>
      <c r="E6708" s="91"/>
      <c r="F6708" s="91"/>
      <c r="G6708" s="91"/>
      <c r="H6708" s="92"/>
      <c r="J6708" s="47"/>
      <c r="K6708" s="108">
        <f>K6678+K6682+K6685+K6688+K6707+K6699</f>
        <v>19.790000000000003</v>
      </c>
      <c r="L6708" s="109"/>
      <c r="M6708" s="21">
        <f>M6672+M6685+M6688+M6699+M6707</f>
        <v>95395.715999999986</v>
      </c>
    </row>
    <row r="6709" spans="1:13" x14ac:dyDescent="0.25">
      <c r="A6709" s="90" t="s">
        <v>60</v>
      </c>
      <c r="B6709" s="91"/>
      <c r="C6709" s="91"/>
      <c r="D6709" s="91"/>
      <c r="E6709" s="91"/>
      <c r="F6709" s="91"/>
      <c r="G6709" s="91"/>
      <c r="H6709" s="92"/>
      <c r="I6709" s="34"/>
      <c r="J6709" s="48"/>
      <c r="K6709" s="110">
        <v>7.12</v>
      </c>
      <c r="L6709" s="111"/>
      <c r="M6709" s="21">
        <f>K6709*12*I6672</f>
        <v>34321.248</v>
      </c>
    </row>
    <row r="6710" spans="1:13" ht="15.75" x14ac:dyDescent="0.25">
      <c r="A6710" s="85" t="s">
        <v>61</v>
      </c>
      <c r="B6710" s="86"/>
      <c r="C6710" s="86"/>
      <c r="D6710" s="86"/>
      <c r="E6710" s="86"/>
      <c r="F6710" s="86"/>
      <c r="G6710" s="86"/>
      <c r="H6710" s="87"/>
      <c r="I6710" s="34"/>
      <c r="J6710" s="32"/>
      <c r="K6710" s="88">
        <v>3.45</v>
      </c>
      <c r="L6710" s="89"/>
      <c r="M6710" s="21">
        <f>K6710*12*I6672</f>
        <v>16630.38</v>
      </c>
    </row>
    <row r="6711" spans="1:13" ht="15.75" x14ac:dyDescent="0.25">
      <c r="A6711" s="85" t="s">
        <v>62</v>
      </c>
      <c r="B6711" s="86"/>
      <c r="C6711" s="86"/>
      <c r="D6711" s="86"/>
      <c r="E6711" s="86"/>
      <c r="F6711" s="86"/>
      <c r="G6711" s="86"/>
      <c r="H6711" s="87"/>
      <c r="I6711" s="34"/>
      <c r="J6711" s="32"/>
      <c r="K6711" s="88">
        <v>0.81</v>
      </c>
      <c r="L6711" s="89"/>
      <c r="M6711" s="21">
        <f>K6711*12*I6672</f>
        <v>3904.5240000000003</v>
      </c>
    </row>
    <row r="6712" spans="1:13" ht="15.75" x14ac:dyDescent="0.25">
      <c r="A6712" s="49" t="s">
        <v>107</v>
      </c>
      <c r="B6712" s="50"/>
      <c r="C6712" s="50"/>
      <c r="D6712" s="50"/>
      <c r="E6712" s="50"/>
      <c r="F6712" s="50"/>
      <c r="G6712" s="50"/>
      <c r="H6712" s="51"/>
      <c r="I6712" s="34"/>
      <c r="J6712" s="32"/>
      <c r="K6712" s="88">
        <v>0</v>
      </c>
      <c r="L6712" s="89"/>
      <c r="M6712" s="21">
        <v>0</v>
      </c>
    </row>
    <row r="6713" spans="1:13" ht="15.75" x14ac:dyDescent="0.25">
      <c r="A6713" s="49" t="s">
        <v>63</v>
      </c>
      <c r="B6713" s="50"/>
      <c r="C6713" s="50"/>
      <c r="D6713" s="50"/>
      <c r="E6713" s="50"/>
      <c r="F6713" s="50"/>
      <c r="G6713" s="50"/>
      <c r="H6713" s="51"/>
      <c r="I6713" s="34"/>
      <c r="J6713" s="32"/>
      <c r="K6713" s="88">
        <v>0.06</v>
      </c>
      <c r="L6713" s="89"/>
      <c r="M6713" s="21">
        <f>K6713*12*I6672</f>
        <v>289.22399999999999</v>
      </c>
    </row>
    <row r="6714" spans="1:13" ht="15.75" x14ac:dyDescent="0.25">
      <c r="A6714" s="49" t="s">
        <v>64</v>
      </c>
      <c r="B6714" s="50"/>
      <c r="C6714" s="50"/>
      <c r="D6714" s="50"/>
      <c r="E6714" s="50"/>
      <c r="F6714" s="50"/>
      <c r="G6714" s="50"/>
      <c r="H6714" s="51"/>
      <c r="I6714" s="34"/>
      <c r="J6714" s="32"/>
      <c r="K6714" s="88">
        <v>0.15</v>
      </c>
      <c r="L6714" s="89"/>
      <c r="M6714" s="21">
        <f>K6714*12*I6672</f>
        <v>723.06</v>
      </c>
    </row>
    <row r="6715" spans="1:13" x14ac:dyDescent="0.25">
      <c r="A6715" s="90" t="s">
        <v>65</v>
      </c>
      <c r="B6715" s="91"/>
      <c r="C6715" s="91"/>
      <c r="D6715" s="91"/>
      <c r="E6715" s="91"/>
      <c r="F6715" s="91"/>
      <c r="G6715" s="91"/>
      <c r="H6715" s="92"/>
      <c r="I6715" s="34"/>
      <c r="J6715" s="48"/>
      <c r="K6715" s="88">
        <f>K6708+K6710+K6711+K6709+K6712+K6713+K6714</f>
        <v>31.38</v>
      </c>
      <c r="L6715" s="89"/>
      <c r="M6715" s="21">
        <f>M6708+M6709+M6710+M6711+M6712+M6713+M6714</f>
        <v>151264.15199999997</v>
      </c>
    </row>
    <row r="6716" spans="1:13" x14ac:dyDescent="0.25">
      <c r="M6716" s="5"/>
    </row>
    <row r="6717" spans="1:13" x14ac:dyDescent="0.25">
      <c r="A6717" s="119" t="s">
        <v>0</v>
      </c>
      <c r="B6717" s="119"/>
      <c r="C6717" s="119"/>
      <c r="D6717" s="119"/>
      <c r="E6717" s="119"/>
      <c r="F6717" s="119"/>
      <c r="G6717" s="119"/>
      <c r="H6717" s="119"/>
      <c r="I6717" s="119"/>
      <c r="J6717" s="119"/>
      <c r="K6717" s="119"/>
      <c r="L6717" s="119"/>
      <c r="M6717" s="5"/>
    </row>
    <row r="6718" spans="1:13" x14ac:dyDescent="0.25">
      <c r="A6718" s="120" t="s">
        <v>1</v>
      </c>
      <c r="B6718" s="120"/>
      <c r="C6718" s="120"/>
      <c r="D6718" s="120"/>
      <c r="E6718" s="120"/>
      <c r="F6718" s="120"/>
      <c r="G6718" s="120"/>
      <c r="H6718" s="120"/>
      <c r="I6718" s="120"/>
      <c r="J6718" s="120"/>
      <c r="K6718" s="120"/>
      <c r="L6718" s="120"/>
      <c r="M6718" s="120"/>
    </row>
    <row r="6719" spans="1:13" x14ac:dyDescent="0.25">
      <c r="A6719" s="121" t="s">
        <v>232</v>
      </c>
      <c r="B6719" s="121"/>
      <c r="C6719" s="121"/>
      <c r="D6719" s="121"/>
      <c r="E6719" s="121"/>
      <c r="F6719" s="121"/>
      <c r="G6719" s="121"/>
      <c r="H6719" s="121"/>
      <c r="I6719" s="121"/>
      <c r="J6719" s="121"/>
      <c r="K6719" s="121"/>
      <c r="L6719" s="121"/>
      <c r="M6719" s="121"/>
    </row>
    <row r="6720" spans="1:13" x14ac:dyDescent="0.25">
      <c r="A6720" s="6"/>
      <c r="B6720" s="7"/>
      <c r="C6720" s="7" t="s">
        <v>3</v>
      </c>
      <c r="D6720" s="7"/>
      <c r="E6720" s="7"/>
      <c r="F6720" s="7"/>
      <c r="G6720" s="7"/>
      <c r="H6720" s="8"/>
      <c r="I6720" s="7" t="s">
        <v>4</v>
      </c>
      <c r="J6720" s="8"/>
      <c r="K6720" s="9" t="s">
        <v>5</v>
      </c>
      <c r="L6720" s="10"/>
      <c r="M6720" s="11"/>
    </row>
    <row r="6721" spans="1:13" x14ac:dyDescent="0.25">
      <c r="A6721" s="12"/>
      <c r="B6721" s="2"/>
      <c r="C6721" s="2"/>
      <c r="D6721" s="2"/>
      <c r="E6721" s="2"/>
      <c r="F6721" s="2"/>
      <c r="G6721" s="2"/>
      <c r="H6721" s="13"/>
      <c r="I6721" s="2"/>
      <c r="J6721" s="13"/>
      <c r="K6721" s="14" t="s">
        <v>7</v>
      </c>
      <c r="L6721" s="15"/>
      <c r="M6721" s="16" t="s">
        <v>8</v>
      </c>
    </row>
    <row r="6722" spans="1:13" x14ac:dyDescent="0.25">
      <c r="A6722" s="17"/>
      <c r="B6722" s="18"/>
      <c r="C6722" s="18"/>
      <c r="D6722" s="18"/>
      <c r="E6722" s="18"/>
      <c r="F6722" s="18"/>
      <c r="G6722" s="18"/>
      <c r="H6722" s="19"/>
      <c r="I6722" s="122" t="s">
        <v>9</v>
      </c>
      <c r="J6722" s="123"/>
      <c r="K6722" s="18" t="s">
        <v>10</v>
      </c>
      <c r="L6722" s="19"/>
      <c r="M6722" s="20" t="s">
        <v>11</v>
      </c>
    </row>
    <row r="6723" spans="1:13" x14ac:dyDescent="0.25">
      <c r="A6723" s="90" t="s">
        <v>12</v>
      </c>
      <c r="B6723" s="91"/>
      <c r="C6723" s="91"/>
      <c r="D6723" s="91"/>
      <c r="E6723" s="91"/>
      <c r="F6723" s="91"/>
      <c r="G6723" s="91"/>
      <c r="H6723" s="92"/>
      <c r="I6723" s="124">
        <v>274.5</v>
      </c>
      <c r="J6723" s="125"/>
      <c r="K6723" s="126">
        <f>K6729+K6736</f>
        <v>8.98</v>
      </c>
      <c r="L6723" s="127"/>
      <c r="M6723" s="21">
        <f>M6729+M6736</f>
        <v>29580.119999999995</v>
      </c>
    </row>
    <row r="6724" spans="1:13" x14ac:dyDescent="0.25">
      <c r="A6724" s="22" t="s">
        <v>13</v>
      </c>
      <c r="F6724" s="2"/>
      <c r="H6724" s="13"/>
      <c r="J6724" s="13"/>
      <c r="L6724" s="13"/>
      <c r="M6724" s="23"/>
    </row>
    <row r="6725" spans="1:13" x14ac:dyDescent="0.25">
      <c r="A6725" s="22" t="s">
        <v>14</v>
      </c>
      <c r="F6725" s="2"/>
      <c r="H6725" s="13"/>
      <c r="J6725" s="13"/>
      <c r="L6725" s="13"/>
      <c r="M6725" s="23"/>
    </row>
    <row r="6726" spans="1:13" x14ac:dyDescent="0.25">
      <c r="A6726" s="24" t="s">
        <v>15</v>
      </c>
      <c r="B6726" s="25"/>
      <c r="C6726" s="25"/>
      <c r="D6726" s="25"/>
      <c r="E6726" s="25"/>
      <c r="F6726" s="26"/>
      <c r="G6726" s="25"/>
      <c r="H6726" s="27"/>
      <c r="J6726" s="13"/>
      <c r="L6726" s="13"/>
      <c r="M6726" s="23"/>
    </row>
    <row r="6727" spans="1:13" x14ac:dyDescent="0.25">
      <c r="A6727" s="24" t="s">
        <v>16</v>
      </c>
      <c r="B6727" s="25"/>
      <c r="C6727" s="25"/>
      <c r="D6727" s="25"/>
      <c r="E6727" s="25"/>
      <c r="F6727" s="26"/>
      <c r="G6727" s="25"/>
      <c r="H6727" s="27"/>
      <c r="J6727" s="13"/>
      <c r="L6727" s="13"/>
      <c r="M6727" s="23"/>
    </row>
    <row r="6728" spans="1:13" x14ac:dyDescent="0.25">
      <c r="A6728" s="24" t="s">
        <v>17</v>
      </c>
      <c r="B6728" s="25"/>
      <c r="C6728" s="25"/>
      <c r="D6728" s="25"/>
      <c r="E6728" s="25"/>
      <c r="F6728" s="26"/>
      <c r="G6728" s="25"/>
      <c r="H6728" s="27"/>
      <c r="J6728" s="13"/>
      <c r="L6728" s="13"/>
      <c r="M6728" s="23"/>
    </row>
    <row r="6729" spans="1:13" x14ac:dyDescent="0.25">
      <c r="A6729" s="24" t="s">
        <v>18</v>
      </c>
      <c r="B6729" s="25"/>
      <c r="C6729" s="25"/>
      <c r="D6729" s="25"/>
      <c r="E6729" s="25"/>
      <c r="F6729" s="26"/>
      <c r="G6729" s="25"/>
      <c r="H6729" s="27"/>
      <c r="J6729" s="13"/>
      <c r="K6729" s="112">
        <v>4.93</v>
      </c>
      <c r="L6729" s="113"/>
      <c r="M6729" s="23">
        <f>K6729*I6723*12</f>
        <v>16239.419999999998</v>
      </c>
    </row>
    <row r="6730" spans="1:13" x14ac:dyDescent="0.25">
      <c r="A6730" s="24" t="s">
        <v>19</v>
      </c>
      <c r="B6730" s="25"/>
      <c r="C6730" s="25"/>
      <c r="D6730" s="25"/>
      <c r="E6730" s="25"/>
      <c r="F6730" s="26"/>
      <c r="G6730" s="25"/>
      <c r="H6730" s="27"/>
      <c r="J6730" s="13"/>
      <c r="L6730" s="13"/>
      <c r="M6730" s="23"/>
    </row>
    <row r="6731" spans="1:13" x14ac:dyDescent="0.25">
      <c r="A6731" s="24" t="s">
        <v>20</v>
      </c>
      <c r="B6731" s="25"/>
      <c r="C6731" s="25"/>
      <c r="D6731" s="25"/>
      <c r="E6731" s="25"/>
      <c r="F6731" s="26"/>
      <c r="G6731" s="25"/>
      <c r="H6731" s="27"/>
      <c r="J6731" s="13"/>
      <c r="L6731" s="13"/>
      <c r="M6731" s="23"/>
    </row>
    <row r="6732" spans="1:13" x14ac:dyDescent="0.25">
      <c r="A6732" s="24" t="s">
        <v>21</v>
      </c>
      <c r="B6732" s="25"/>
      <c r="C6732" s="25"/>
      <c r="D6732" s="25"/>
      <c r="E6732" s="25"/>
      <c r="F6732" s="26"/>
      <c r="G6732" s="25"/>
      <c r="H6732" s="27"/>
      <c r="J6732" s="13"/>
      <c r="L6732" s="13"/>
      <c r="M6732" s="23"/>
    </row>
    <row r="6733" spans="1:13" x14ac:dyDescent="0.25">
      <c r="A6733" s="22" t="s">
        <v>22</v>
      </c>
      <c r="B6733" s="25"/>
      <c r="C6733" s="25"/>
      <c r="D6733" s="25"/>
      <c r="E6733" s="25"/>
      <c r="F6733" s="26"/>
      <c r="G6733" s="25"/>
      <c r="H6733" s="27"/>
      <c r="J6733" s="13"/>
      <c r="L6733" s="13"/>
      <c r="M6733" s="23"/>
    </row>
    <row r="6734" spans="1:13" x14ac:dyDescent="0.25">
      <c r="A6734" s="24" t="s">
        <v>23</v>
      </c>
      <c r="B6734" s="25"/>
      <c r="C6734" s="25"/>
      <c r="D6734" s="25"/>
      <c r="E6734" s="25"/>
      <c r="F6734" s="26"/>
      <c r="G6734" s="25"/>
      <c r="H6734" s="27"/>
      <c r="J6734" s="13"/>
      <c r="L6734" s="13"/>
      <c r="M6734" s="23"/>
    </row>
    <row r="6735" spans="1:13" x14ac:dyDescent="0.25">
      <c r="A6735" s="24" t="s">
        <v>24</v>
      </c>
      <c r="B6735" s="25"/>
      <c r="C6735" s="25"/>
      <c r="D6735" s="25"/>
      <c r="E6735" s="25"/>
      <c r="F6735" s="26"/>
      <c r="G6735" s="25"/>
      <c r="H6735" s="27"/>
      <c r="J6735" s="13"/>
      <c r="L6735" s="13"/>
      <c r="M6735" s="23"/>
    </row>
    <row r="6736" spans="1:13" x14ac:dyDescent="0.25">
      <c r="A6736" s="24" t="s">
        <v>25</v>
      </c>
      <c r="B6736" s="25"/>
      <c r="C6736" s="25"/>
      <c r="D6736" s="25"/>
      <c r="E6736" s="25"/>
      <c r="F6736" s="26"/>
      <c r="G6736" s="25"/>
      <c r="H6736" s="27"/>
      <c r="J6736" s="13"/>
      <c r="K6736" s="112">
        <v>4.05</v>
      </c>
      <c r="L6736" s="113"/>
      <c r="M6736" s="23">
        <f>K6736*I6723*12</f>
        <v>13340.699999999999</v>
      </c>
    </row>
    <row r="6737" spans="1:13" x14ac:dyDescent="0.25">
      <c r="A6737" s="24" t="s">
        <v>26</v>
      </c>
      <c r="B6737" s="25"/>
      <c r="C6737" s="25"/>
      <c r="D6737" s="25"/>
      <c r="E6737" s="25"/>
      <c r="F6737" s="26"/>
      <c r="G6737" s="25"/>
      <c r="H6737" s="27"/>
      <c r="J6737" s="13"/>
      <c r="L6737" s="13"/>
      <c r="M6737" s="23"/>
    </row>
    <row r="6738" spans="1:13" x14ac:dyDescent="0.25">
      <c r="A6738" s="28" t="s">
        <v>27</v>
      </c>
      <c r="B6738" s="29"/>
      <c r="C6738" s="29"/>
      <c r="D6738" s="29"/>
      <c r="E6738" s="29"/>
      <c r="F6738" s="29"/>
      <c r="G6738" s="29"/>
      <c r="H6738" s="30"/>
      <c r="I6738" s="18"/>
      <c r="J6738" s="19"/>
      <c r="K6738" s="18"/>
      <c r="L6738" s="19"/>
      <c r="M6738" s="21"/>
    </row>
    <row r="6739" spans="1:13" x14ac:dyDescent="0.25">
      <c r="A6739" s="128" t="s">
        <v>28</v>
      </c>
      <c r="B6739" s="129"/>
      <c r="C6739" s="129"/>
      <c r="D6739" s="129"/>
      <c r="E6739" s="129"/>
      <c r="F6739" s="129"/>
      <c r="G6739" s="129"/>
      <c r="H6739" s="130"/>
      <c r="I6739" s="2" t="s">
        <v>29</v>
      </c>
      <c r="J6739" s="13"/>
      <c r="K6739" s="2"/>
      <c r="L6739" s="13"/>
      <c r="M6739" s="23"/>
    </row>
    <row r="6740" spans="1:13" x14ac:dyDescent="0.25">
      <c r="A6740" s="12"/>
      <c r="B6740" s="2"/>
      <c r="C6740" s="2"/>
      <c r="D6740" s="2"/>
      <c r="E6740" s="2"/>
      <c r="F6740" s="2"/>
      <c r="G6740" s="2"/>
      <c r="H6740" s="13"/>
      <c r="I6740" s="2" t="s">
        <v>30</v>
      </c>
      <c r="J6740" s="13"/>
      <c r="K6740" s="2"/>
      <c r="L6740" s="13"/>
      <c r="M6740" s="23"/>
    </row>
    <row r="6741" spans="1:13" x14ac:dyDescent="0.25">
      <c r="A6741" s="12"/>
      <c r="B6741" s="2"/>
      <c r="C6741" s="2"/>
      <c r="D6741" s="2"/>
      <c r="E6741" s="2"/>
      <c r="F6741" s="2"/>
      <c r="G6741" s="2"/>
      <c r="H6741" s="13"/>
      <c r="I6741" s="2" t="s">
        <v>31</v>
      </c>
      <c r="J6741" s="13"/>
      <c r="K6741" s="108">
        <v>1.1200000000000001</v>
      </c>
      <c r="L6741" s="109"/>
      <c r="M6741" s="23">
        <f>K6741*12*I6723</f>
        <v>3689.28</v>
      </c>
    </row>
    <row r="6742" spans="1:13" x14ac:dyDescent="0.25">
      <c r="A6742" s="12"/>
      <c r="B6742" s="2"/>
      <c r="C6742" s="2"/>
      <c r="D6742" s="2"/>
      <c r="E6742" s="2"/>
      <c r="F6742" s="2"/>
      <c r="G6742" s="2"/>
      <c r="H6742" s="13"/>
      <c r="I6742" s="2" t="s">
        <v>32</v>
      </c>
      <c r="J6742" s="13"/>
      <c r="K6742" s="2"/>
      <c r="L6742" s="13"/>
      <c r="M6742" s="23"/>
    </row>
    <row r="6743" spans="1:13" x14ac:dyDescent="0.25">
      <c r="A6743" s="17"/>
      <c r="B6743" s="18"/>
      <c r="C6743" s="18"/>
      <c r="D6743" s="18"/>
      <c r="E6743" s="18"/>
      <c r="F6743" s="18"/>
      <c r="G6743" s="18"/>
      <c r="H6743" s="19"/>
      <c r="I6743" s="18" t="s">
        <v>33</v>
      </c>
      <c r="J6743" s="19"/>
      <c r="K6743" s="18"/>
      <c r="L6743" s="19"/>
      <c r="M6743" s="21"/>
    </row>
    <row r="6744" spans="1:13" ht="15.75" x14ac:dyDescent="0.25">
      <c r="A6744" s="85" t="s">
        <v>36</v>
      </c>
      <c r="B6744" s="86"/>
      <c r="C6744" s="86"/>
      <c r="D6744" s="86"/>
      <c r="E6744" s="86"/>
      <c r="F6744" s="86"/>
      <c r="G6744" s="86"/>
      <c r="H6744" s="87"/>
      <c r="I6744" s="34"/>
      <c r="J6744" s="32"/>
      <c r="K6744" s="88">
        <f>K6745+K6746+K6748+K6750+K6751</f>
        <v>0.53</v>
      </c>
      <c r="L6744" s="89"/>
      <c r="M6744" s="35">
        <f>M6745+M6746+M6748+M6750+M6751</f>
        <v>1745.82</v>
      </c>
    </row>
    <row r="6745" spans="1:13" x14ac:dyDescent="0.25">
      <c r="A6745" s="36" t="s">
        <v>37</v>
      </c>
      <c r="B6745" s="37"/>
      <c r="C6745" s="38"/>
      <c r="D6745" s="38"/>
      <c r="E6745" s="38"/>
      <c r="F6745" s="38"/>
      <c r="G6745" s="38"/>
      <c r="H6745" s="13"/>
      <c r="I6745" s="95" t="s">
        <v>38</v>
      </c>
      <c r="J6745" s="96"/>
      <c r="K6745" s="117">
        <v>0.37</v>
      </c>
      <c r="L6745" s="118"/>
      <c r="M6745" s="23">
        <f>K6745*12*I6723</f>
        <v>1218.78</v>
      </c>
    </row>
    <row r="6746" spans="1:13" x14ac:dyDescent="0.25">
      <c r="A6746" s="36" t="s">
        <v>39</v>
      </c>
      <c r="B6746" s="37"/>
      <c r="C6746" s="38"/>
      <c r="D6746" s="38"/>
      <c r="E6746" s="38"/>
      <c r="F6746" s="38"/>
      <c r="G6746" s="38"/>
      <c r="H6746" s="13"/>
      <c r="I6746" s="95" t="s">
        <v>40</v>
      </c>
      <c r="J6746" s="96"/>
      <c r="K6746" s="97">
        <v>0.06</v>
      </c>
      <c r="L6746" s="98"/>
      <c r="M6746" s="23">
        <f>K6746*12*I6723</f>
        <v>197.64</v>
      </c>
    </row>
    <row r="6747" spans="1:13" x14ac:dyDescent="0.25">
      <c r="A6747" s="36" t="s">
        <v>41</v>
      </c>
      <c r="B6747" s="37"/>
      <c r="C6747" s="38"/>
      <c r="D6747" s="38"/>
      <c r="E6747" s="38"/>
      <c r="F6747" s="38"/>
      <c r="G6747" s="38"/>
      <c r="H6747" s="13"/>
      <c r="I6747" s="39"/>
      <c r="J6747" s="15"/>
      <c r="K6747" s="40"/>
      <c r="L6747" s="41"/>
      <c r="M6747" s="23"/>
    </row>
    <row r="6748" spans="1:13" x14ac:dyDescent="0.25">
      <c r="A6748" s="36" t="s">
        <v>42</v>
      </c>
      <c r="B6748" s="37"/>
      <c r="C6748" s="38"/>
      <c r="D6748" s="38"/>
      <c r="E6748" s="38"/>
      <c r="F6748" s="38"/>
      <c r="G6748" s="38"/>
      <c r="H6748" s="13"/>
      <c r="I6748" s="95" t="s">
        <v>43</v>
      </c>
      <c r="J6748" s="96"/>
      <c r="K6748" s="97">
        <v>0.04</v>
      </c>
      <c r="L6748" s="98"/>
      <c r="M6748" s="23">
        <f>K6748*12*I6723</f>
        <v>131.76</v>
      </c>
    </row>
    <row r="6749" spans="1:13" x14ac:dyDescent="0.25">
      <c r="A6749" s="36" t="s">
        <v>44</v>
      </c>
      <c r="B6749" s="37"/>
      <c r="C6749" s="38"/>
      <c r="D6749" s="38"/>
      <c r="E6749" s="38"/>
      <c r="F6749" s="38"/>
      <c r="G6749" s="38"/>
      <c r="H6749" s="13"/>
      <c r="I6749" s="39"/>
      <c r="J6749" s="15"/>
      <c r="K6749" s="40"/>
      <c r="L6749" s="41"/>
      <c r="M6749" s="23"/>
    </row>
    <row r="6750" spans="1:13" x14ac:dyDescent="0.25">
      <c r="A6750" s="36" t="s">
        <v>45</v>
      </c>
      <c r="B6750" s="37"/>
      <c r="C6750" s="38"/>
      <c r="D6750" s="38"/>
      <c r="E6750" s="38"/>
      <c r="F6750" s="38"/>
      <c r="G6750" s="38"/>
      <c r="H6750" s="13"/>
      <c r="I6750" s="95" t="s">
        <v>46</v>
      </c>
      <c r="J6750" s="96"/>
      <c r="K6750" s="97">
        <v>0.03</v>
      </c>
      <c r="L6750" s="98"/>
      <c r="M6750" s="23">
        <f>K6750*12*I6723</f>
        <v>98.82</v>
      </c>
    </row>
    <row r="6751" spans="1:13" x14ac:dyDescent="0.25">
      <c r="A6751" s="42" t="s">
        <v>47</v>
      </c>
      <c r="B6751" s="37"/>
      <c r="C6751" s="38"/>
      <c r="D6751" s="38"/>
      <c r="E6751" s="38"/>
      <c r="F6751" s="38"/>
      <c r="G6751" s="38"/>
      <c r="H6751" s="13"/>
      <c r="I6751" s="95" t="s">
        <v>46</v>
      </c>
      <c r="J6751" s="96"/>
      <c r="K6751" s="99">
        <v>0.03</v>
      </c>
      <c r="L6751" s="100"/>
      <c r="M6751" s="21">
        <f>K6751*12*I6723</f>
        <v>98.82</v>
      </c>
    </row>
    <row r="6752" spans="1:13" ht="15.75" x14ac:dyDescent="0.25">
      <c r="A6752" s="85" t="s">
        <v>48</v>
      </c>
      <c r="B6752" s="86"/>
      <c r="C6752" s="86"/>
      <c r="D6752" s="86"/>
      <c r="E6752" s="86"/>
      <c r="F6752" s="86"/>
      <c r="G6752" s="86"/>
      <c r="H6752" s="87"/>
      <c r="I6752" s="34" t="s">
        <v>49</v>
      </c>
      <c r="J6752" s="32"/>
      <c r="K6752" s="101">
        <v>0.16</v>
      </c>
      <c r="L6752" s="102"/>
      <c r="M6752" s="35">
        <f>K6752*12*I6723</f>
        <v>527.04</v>
      </c>
    </row>
    <row r="6753" spans="1:13" ht="15.75" x14ac:dyDescent="0.25">
      <c r="A6753" s="103" t="s">
        <v>50</v>
      </c>
      <c r="B6753" s="104"/>
      <c r="C6753" s="104"/>
      <c r="D6753" s="104"/>
      <c r="E6753" s="104"/>
      <c r="F6753" s="104"/>
      <c r="G6753" s="104"/>
      <c r="H6753" s="105"/>
      <c r="J6753" s="13"/>
      <c r="K6753" s="106"/>
      <c r="L6753" s="107"/>
      <c r="M6753" s="23"/>
    </row>
    <row r="6754" spans="1:13" x14ac:dyDescent="0.25">
      <c r="A6754" s="12" t="s">
        <v>51</v>
      </c>
      <c r="D6754" s="5"/>
      <c r="H6754" s="13"/>
      <c r="J6754" s="13"/>
      <c r="K6754" s="43"/>
      <c r="L6754" s="44"/>
      <c r="M6754" s="23"/>
    </row>
    <row r="6755" spans="1:13" x14ac:dyDescent="0.25">
      <c r="A6755" s="12" t="s">
        <v>52</v>
      </c>
      <c r="D6755" s="5"/>
      <c r="H6755" s="13"/>
      <c r="J6755" s="13"/>
      <c r="K6755" s="43"/>
      <c r="L6755" s="44"/>
      <c r="M6755" s="23"/>
    </row>
    <row r="6756" spans="1:13" x14ac:dyDescent="0.25">
      <c r="A6756" s="12" t="s">
        <v>53</v>
      </c>
      <c r="D6756" s="5"/>
      <c r="H6756" s="13"/>
      <c r="J6756" s="13"/>
      <c r="K6756" s="43"/>
      <c r="L6756" s="44"/>
      <c r="M6756" s="23"/>
    </row>
    <row r="6757" spans="1:13" x14ac:dyDescent="0.25">
      <c r="A6757" s="12" t="s">
        <v>54</v>
      </c>
      <c r="D6757" s="5"/>
      <c r="F6757" s="45"/>
      <c r="H6757" s="13"/>
      <c r="J6757" s="13"/>
      <c r="K6757" s="43"/>
      <c r="L6757" s="44"/>
      <c r="M6757" s="23"/>
    </row>
    <row r="6758" spans="1:13" x14ac:dyDescent="0.25">
      <c r="A6758" s="12" t="s">
        <v>55</v>
      </c>
      <c r="H6758" s="13"/>
      <c r="J6758" s="13"/>
      <c r="K6758" s="108">
        <f>2.51+3</f>
        <v>5.51</v>
      </c>
      <c r="L6758" s="109"/>
      <c r="M6758" s="46">
        <f>K6758*12*I6723</f>
        <v>18149.940000000002</v>
      </c>
    </row>
    <row r="6759" spans="1:13" x14ac:dyDescent="0.25">
      <c r="A6759" s="12" t="s">
        <v>56</v>
      </c>
      <c r="H6759" s="13"/>
      <c r="J6759" s="13"/>
      <c r="L6759" s="13"/>
      <c r="M6759" s="23"/>
    </row>
    <row r="6760" spans="1:13" x14ac:dyDescent="0.25">
      <c r="A6760" s="12" t="s">
        <v>57</v>
      </c>
      <c r="H6760" s="13"/>
      <c r="J6760" s="13"/>
      <c r="L6760" s="13"/>
      <c r="M6760" s="23"/>
    </row>
    <row r="6761" spans="1:13" x14ac:dyDescent="0.25">
      <c r="A6761" s="17" t="s">
        <v>58</v>
      </c>
      <c r="B6761" s="18"/>
      <c r="C6761" s="18"/>
      <c r="D6761" s="18"/>
      <c r="E6761" s="18"/>
      <c r="F6761" s="18"/>
      <c r="G6761" s="18"/>
      <c r="H6761" s="19"/>
      <c r="I6761" s="18"/>
      <c r="J6761" s="19"/>
      <c r="K6761" s="18"/>
      <c r="L6761" s="19"/>
      <c r="M6761" s="21"/>
    </row>
    <row r="6762" spans="1:13" x14ac:dyDescent="0.25">
      <c r="A6762" s="90" t="s">
        <v>59</v>
      </c>
      <c r="B6762" s="91"/>
      <c r="C6762" s="91"/>
      <c r="D6762" s="91"/>
      <c r="E6762" s="91"/>
      <c r="F6762" s="91"/>
      <c r="G6762" s="91"/>
      <c r="H6762" s="92"/>
      <c r="J6762" s="47"/>
      <c r="K6762" s="108">
        <f>K6729+K6736+K6741+K6752+K6744+K6758</f>
        <v>16.3</v>
      </c>
      <c r="L6762" s="109"/>
      <c r="M6762" s="21">
        <f>M6723+M6741+M6744+M6752+M6758</f>
        <v>53692.2</v>
      </c>
    </row>
    <row r="6763" spans="1:13" x14ac:dyDescent="0.25">
      <c r="A6763" s="90" t="s">
        <v>60</v>
      </c>
      <c r="B6763" s="91"/>
      <c r="C6763" s="91"/>
      <c r="D6763" s="91"/>
      <c r="E6763" s="91"/>
      <c r="F6763" s="91"/>
      <c r="G6763" s="91"/>
      <c r="H6763" s="92"/>
      <c r="I6763" s="34"/>
      <c r="J6763" s="48"/>
      <c r="K6763" s="110">
        <v>13.2</v>
      </c>
      <c r="L6763" s="111"/>
      <c r="M6763" s="21">
        <f>K6763*12*I6723</f>
        <v>43480.799999999996</v>
      </c>
    </row>
    <row r="6764" spans="1:13" ht="15.75" x14ac:dyDescent="0.25">
      <c r="A6764" s="85" t="s">
        <v>61</v>
      </c>
      <c r="B6764" s="86"/>
      <c r="C6764" s="86"/>
      <c r="D6764" s="86"/>
      <c r="E6764" s="86"/>
      <c r="F6764" s="86"/>
      <c r="G6764" s="86"/>
      <c r="H6764" s="87"/>
      <c r="I6764" s="34"/>
      <c r="J6764" s="32"/>
      <c r="K6764" s="88">
        <v>3.45</v>
      </c>
      <c r="L6764" s="89"/>
      <c r="M6764" s="21">
        <f>K6764*12*I6723</f>
        <v>11364.300000000001</v>
      </c>
    </row>
    <row r="6765" spans="1:13" ht="15.75" x14ac:dyDescent="0.25">
      <c r="A6765" s="85" t="s">
        <v>62</v>
      </c>
      <c r="B6765" s="86"/>
      <c r="C6765" s="86"/>
      <c r="D6765" s="86"/>
      <c r="E6765" s="86"/>
      <c r="F6765" s="86"/>
      <c r="G6765" s="86"/>
      <c r="H6765" s="87"/>
      <c r="I6765" s="34"/>
      <c r="J6765" s="32"/>
      <c r="K6765" s="88">
        <v>0.81</v>
      </c>
      <c r="L6765" s="89"/>
      <c r="M6765" s="21">
        <f>K6765*12*I6723</f>
        <v>2668.1400000000003</v>
      </c>
    </row>
    <row r="6766" spans="1:13" ht="15.75" x14ac:dyDescent="0.25">
      <c r="A6766" s="49" t="s">
        <v>107</v>
      </c>
      <c r="B6766" s="50"/>
      <c r="C6766" s="50"/>
      <c r="D6766" s="50"/>
      <c r="E6766" s="50"/>
      <c r="F6766" s="50"/>
      <c r="G6766" s="50"/>
      <c r="H6766" s="51"/>
      <c r="I6766" s="34"/>
      <c r="J6766" s="32"/>
      <c r="K6766" s="88">
        <v>0</v>
      </c>
      <c r="L6766" s="89"/>
      <c r="M6766" s="21">
        <v>0</v>
      </c>
    </row>
    <row r="6767" spans="1:13" ht="15.75" x14ac:dyDescent="0.25">
      <c r="A6767" s="49" t="s">
        <v>63</v>
      </c>
      <c r="B6767" s="50"/>
      <c r="C6767" s="50"/>
      <c r="D6767" s="50"/>
      <c r="E6767" s="50"/>
      <c r="F6767" s="50"/>
      <c r="G6767" s="50"/>
      <c r="H6767" s="51"/>
      <c r="I6767" s="34"/>
      <c r="J6767" s="32"/>
      <c r="K6767" s="88">
        <v>0.09</v>
      </c>
      <c r="L6767" s="89"/>
      <c r="M6767" s="21">
        <f>K6767*12*I6723</f>
        <v>296.46000000000004</v>
      </c>
    </row>
    <row r="6768" spans="1:13" ht="15.75" x14ac:dyDescent="0.25">
      <c r="A6768" s="49" t="s">
        <v>64</v>
      </c>
      <c r="B6768" s="50"/>
      <c r="C6768" s="50"/>
      <c r="D6768" s="50"/>
      <c r="E6768" s="50"/>
      <c r="F6768" s="50"/>
      <c r="G6768" s="50"/>
      <c r="H6768" s="51"/>
      <c r="I6768" s="34"/>
      <c r="J6768" s="32"/>
      <c r="K6768" s="88">
        <v>0.21</v>
      </c>
      <c r="L6768" s="89"/>
      <c r="M6768" s="21">
        <f>K6768*12*I6723</f>
        <v>691.74</v>
      </c>
    </row>
    <row r="6769" spans="1:13" x14ac:dyDescent="0.25">
      <c r="A6769" s="90" t="s">
        <v>65</v>
      </c>
      <c r="B6769" s="91"/>
      <c r="C6769" s="91"/>
      <c r="D6769" s="91"/>
      <c r="E6769" s="91"/>
      <c r="F6769" s="91"/>
      <c r="G6769" s="91"/>
      <c r="H6769" s="92"/>
      <c r="I6769" s="34"/>
      <c r="J6769" s="48"/>
      <c r="K6769" s="88">
        <f>K6762+K6764+K6765+K6763+K6766+K6767+K6768</f>
        <v>34.06</v>
      </c>
      <c r="L6769" s="89"/>
      <c r="M6769" s="21">
        <f>M6762+M6763+M6764+M6765+M6766+M6767+M6768</f>
        <v>112193.64000000001</v>
      </c>
    </row>
    <row r="6770" spans="1:13" x14ac:dyDescent="0.25">
      <c r="M6770" s="5"/>
    </row>
    <row r="6771" spans="1:13" x14ac:dyDescent="0.25">
      <c r="A6771" s="119" t="s">
        <v>0</v>
      </c>
      <c r="B6771" s="119"/>
      <c r="C6771" s="119"/>
      <c r="D6771" s="119"/>
      <c r="E6771" s="119"/>
      <c r="F6771" s="119"/>
      <c r="G6771" s="119"/>
      <c r="H6771" s="119"/>
      <c r="I6771" s="119"/>
      <c r="J6771" s="119"/>
      <c r="K6771" s="119"/>
      <c r="L6771" s="119"/>
      <c r="M6771" s="5"/>
    </row>
    <row r="6772" spans="1:13" x14ac:dyDescent="0.25">
      <c r="A6772" s="120" t="s">
        <v>1</v>
      </c>
      <c r="B6772" s="120"/>
      <c r="C6772" s="120"/>
      <c r="D6772" s="120"/>
      <c r="E6772" s="120"/>
      <c r="F6772" s="120"/>
      <c r="G6772" s="120"/>
      <c r="H6772" s="120"/>
      <c r="I6772" s="120"/>
      <c r="J6772" s="120"/>
      <c r="K6772" s="120"/>
      <c r="L6772" s="120"/>
      <c r="M6772" s="120"/>
    </row>
    <row r="6773" spans="1:13" x14ac:dyDescent="0.25">
      <c r="A6773" s="121" t="s">
        <v>233</v>
      </c>
      <c r="B6773" s="121"/>
      <c r="C6773" s="121"/>
      <c r="D6773" s="121"/>
      <c r="E6773" s="121"/>
      <c r="F6773" s="121"/>
      <c r="G6773" s="121"/>
      <c r="H6773" s="121"/>
      <c r="I6773" s="121"/>
      <c r="J6773" s="121"/>
      <c r="K6773" s="121"/>
      <c r="L6773" s="121"/>
      <c r="M6773" s="121"/>
    </row>
    <row r="6774" spans="1:13" x14ac:dyDescent="0.25">
      <c r="A6774" s="6"/>
      <c r="B6774" s="7"/>
      <c r="C6774" s="7" t="s">
        <v>3</v>
      </c>
      <c r="D6774" s="7"/>
      <c r="E6774" s="7"/>
      <c r="F6774" s="7"/>
      <c r="G6774" s="7"/>
      <c r="H6774" s="8"/>
      <c r="I6774" s="7" t="s">
        <v>4</v>
      </c>
      <c r="J6774" s="8"/>
      <c r="K6774" s="9" t="s">
        <v>5</v>
      </c>
      <c r="L6774" s="10"/>
      <c r="M6774" s="11"/>
    </row>
    <row r="6775" spans="1:13" x14ac:dyDescent="0.25">
      <c r="A6775" s="12"/>
      <c r="B6775" s="2"/>
      <c r="C6775" s="2"/>
      <c r="D6775" s="2"/>
      <c r="E6775" s="2"/>
      <c r="F6775" s="2"/>
      <c r="G6775" s="2"/>
      <c r="H6775" s="13"/>
      <c r="I6775" s="2"/>
      <c r="J6775" s="13"/>
      <c r="K6775" s="14" t="s">
        <v>7</v>
      </c>
      <c r="L6775" s="15"/>
      <c r="M6775" s="16" t="s">
        <v>8</v>
      </c>
    </row>
    <row r="6776" spans="1:13" x14ac:dyDescent="0.25">
      <c r="A6776" s="17"/>
      <c r="B6776" s="18"/>
      <c r="C6776" s="18"/>
      <c r="D6776" s="18"/>
      <c r="E6776" s="18"/>
      <c r="F6776" s="18"/>
      <c r="G6776" s="18"/>
      <c r="H6776" s="19"/>
      <c r="I6776" s="122" t="s">
        <v>9</v>
      </c>
      <c r="J6776" s="123"/>
      <c r="K6776" s="18" t="s">
        <v>10</v>
      </c>
      <c r="L6776" s="19"/>
      <c r="M6776" s="20" t="s">
        <v>11</v>
      </c>
    </row>
    <row r="6777" spans="1:13" x14ac:dyDescent="0.25">
      <c r="A6777" s="90" t="s">
        <v>12</v>
      </c>
      <c r="B6777" s="91"/>
      <c r="C6777" s="91"/>
      <c r="D6777" s="91"/>
      <c r="E6777" s="91"/>
      <c r="F6777" s="91"/>
      <c r="G6777" s="91"/>
      <c r="H6777" s="92"/>
      <c r="I6777" s="124">
        <v>270.7</v>
      </c>
      <c r="J6777" s="125"/>
      <c r="K6777" s="126">
        <f>K6783+K6790</f>
        <v>8.98</v>
      </c>
      <c r="L6777" s="127"/>
      <c r="M6777" s="21">
        <f>M6783+M6790</f>
        <v>29170.631999999998</v>
      </c>
    </row>
    <row r="6778" spans="1:13" x14ac:dyDescent="0.25">
      <c r="A6778" s="22" t="s">
        <v>13</v>
      </c>
      <c r="F6778" s="2"/>
      <c r="H6778" s="13"/>
      <c r="J6778" s="13"/>
      <c r="L6778" s="13"/>
      <c r="M6778" s="23"/>
    </row>
    <row r="6779" spans="1:13" x14ac:dyDescent="0.25">
      <c r="A6779" s="22" t="s">
        <v>14</v>
      </c>
      <c r="F6779" s="2"/>
      <c r="H6779" s="13"/>
      <c r="J6779" s="13"/>
      <c r="L6779" s="13"/>
      <c r="M6779" s="23"/>
    </row>
    <row r="6780" spans="1:13" x14ac:dyDescent="0.25">
      <c r="A6780" s="24" t="s">
        <v>15</v>
      </c>
      <c r="B6780" s="25"/>
      <c r="C6780" s="25"/>
      <c r="D6780" s="25"/>
      <c r="E6780" s="25"/>
      <c r="F6780" s="26"/>
      <c r="G6780" s="25"/>
      <c r="H6780" s="27"/>
      <c r="J6780" s="13"/>
      <c r="L6780" s="13"/>
      <c r="M6780" s="23"/>
    </row>
    <row r="6781" spans="1:13" x14ac:dyDescent="0.25">
      <c r="A6781" s="24" t="s">
        <v>16</v>
      </c>
      <c r="B6781" s="25"/>
      <c r="C6781" s="25"/>
      <c r="D6781" s="25"/>
      <c r="E6781" s="25"/>
      <c r="F6781" s="26"/>
      <c r="G6781" s="25"/>
      <c r="H6781" s="27"/>
      <c r="J6781" s="13"/>
      <c r="L6781" s="13"/>
      <c r="M6781" s="23"/>
    </row>
    <row r="6782" spans="1:13" x14ac:dyDescent="0.25">
      <c r="A6782" s="24" t="s">
        <v>17</v>
      </c>
      <c r="B6782" s="25"/>
      <c r="C6782" s="25"/>
      <c r="D6782" s="25"/>
      <c r="E6782" s="25"/>
      <c r="F6782" s="26"/>
      <c r="G6782" s="25"/>
      <c r="H6782" s="27"/>
      <c r="J6782" s="13"/>
      <c r="L6782" s="13"/>
      <c r="M6782" s="23"/>
    </row>
    <row r="6783" spans="1:13" x14ac:dyDescent="0.25">
      <c r="A6783" s="24" t="s">
        <v>18</v>
      </c>
      <c r="B6783" s="25"/>
      <c r="C6783" s="25"/>
      <c r="D6783" s="25"/>
      <c r="E6783" s="25"/>
      <c r="F6783" s="26"/>
      <c r="G6783" s="25"/>
      <c r="H6783" s="27"/>
      <c r="J6783" s="13"/>
      <c r="K6783" s="112">
        <v>4.93</v>
      </c>
      <c r="L6783" s="113"/>
      <c r="M6783" s="23">
        <f>K6783*I6777*12</f>
        <v>16014.611999999999</v>
      </c>
    </row>
    <row r="6784" spans="1:13" x14ac:dyDescent="0.25">
      <c r="A6784" s="24" t="s">
        <v>19</v>
      </c>
      <c r="B6784" s="25"/>
      <c r="C6784" s="25"/>
      <c r="D6784" s="25"/>
      <c r="E6784" s="25"/>
      <c r="F6784" s="26"/>
      <c r="G6784" s="25"/>
      <c r="H6784" s="27"/>
      <c r="J6784" s="13"/>
      <c r="L6784" s="13"/>
      <c r="M6784" s="23"/>
    </row>
    <row r="6785" spans="1:13" x14ac:dyDescent="0.25">
      <c r="A6785" s="24" t="s">
        <v>20</v>
      </c>
      <c r="B6785" s="25"/>
      <c r="C6785" s="25"/>
      <c r="D6785" s="25"/>
      <c r="E6785" s="25"/>
      <c r="F6785" s="26"/>
      <c r="G6785" s="25"/>
      <c r="H6785" s="27"/>
      <c r="J6785" s="13"/>
      <c r="L6785" s="13"/>
      <c r="M6785" s="23"/>
    </row>
    <row r="6786" spans="1:13" x14ac:dyDescent="0.25">
      <c r="A6786" s="24" t="s">
        <v>21</v>
      </c>
      <c r="B6786" s="25"/>
      <c r="C6786" s="25"/>
      <c r="D6786" s="25"/>
      <c r="E6786" s="25"/>
      <c r="F6786" s="26"/>
      <c r="G6786" s="25"/>
      <c r="H6786" s="27"/>
      <c r="J6786" s="13"/>
      <c r="L6786" s="13"/>
      <c r="M6786" s="23"/>
    </row>
    <row r="6787" spans="1:13" x14ac:dyDescent="0.25">
      <c r="A6787" s="22" t="s">
        <v>22</v>
      </c>
      <c r="B6787" s="25"/>
      <c r="C6787" s="25"/>
      <c r="D6787" s="25"/>
      <c r="E6787" s="25"/>
      <c r="F6787" s="26"/>
      <c r="G6787" s="25"/>
      <c r="H6787" s="27"/>
      <c r="J6787" s="13"/>
      <c r="L6787" s="13"/>
      <c r="M6787" s="23"/>
    </row>
    <row r="6788" spans="1:13" x14ac:dyDescent="0.25">
      <c r="A6788" s="24" t="s">
        <v>23</v>
      </c>
      <c r="B6788" s="25"/>
      <c r="C6788" s="25"/>
      <c r="D6788" s="25"/>
      <c r="E6788" s="25"/>
      <c r="F6788" s="26"/>
      <c r="G6788" s="25"/>
      <c r="H6788" s="27"/>
      <c r="J6788" s="13"/>
      <c r="L6788" s="13"/>
      <c r="M6788" s="23"/>
    </row>
    <row r="6789" spans="1:13" x14ac:dyDescent="0.25">
      <c r="A6789" s="24" t="s">
        <v>24</v>
      </c>
      <c r="B6789" s="25"/>
      <c r="C6789" s="25"/>
      <c r="D6789" s="25"/>
      <c r="E6789" s="25"/>
      <c r="F6789" s="26"/>
      <c r="G6789" s="25"/>
      <c r="H6789" s="27"/>
      <c r="J6789" s="13"/>
      <c r="L6789" s="13"/>
      <c r="M6789" s="23"/>
    </row>
    <row r="6790" spans="1:13" x14ac:dyDescent="0.25">
      <c r="A6790" s="24" t="s">
        <v>25</v>
      </c>
      <c r="B6790" s="25"/>
      <c r="C6790" s="25"/>
      <c r="D6790" s="25"/>
      <c r="E6790" s="25"/>
      <c r="F6790" s="26"/>
      <c r="G6790" s="25"/>
      <c r="H6790" s="27"/>
      <c r="J6790" s="13"/>
      <c r="K6790" s="112">
        <v>4.05</v>
      </c>
      <c r="L6790" s="113"/>
      <c r="M6790" s="23">
        <f>K6790*I6777*12</f>
        <v>13156.019999999997</v>
      </c>
    </row>
    <row r="6791" spans="1:13" x14ac:dyDescent="0.25">
      <c r="A6791" s="24" t="s">
        <v>26</v>
      </c>
      <c r="B6791" s="25"/>
      <c r="C6791" s="25"/>
      <c r="D6791" s="25"/>
      <c r="E6791" s="25"/>
      <c r="F6791" s="26"/>
      <c r="G6791" s="25"/>
      <c r="H6791" s="27"/>
      <c r="J6791" s="13"/>
      <c r="L6791" s="13"/>
      <c r="M6791" s="23"/>
    </row>
    <row r="6792" spans="1:13" x14ac:dyDescent="0.25">
      <c r="A6792" s="28" t="s">
        <v>27</v>
      </c>
      <c r="B6792" s="29"/>
      <c r="C6792" s="29"/>
      <c r="D6792" s="29"/>
      <c r="E6792" s="29"/>
      <c r="F6792" s="29"/>
      <c r="G6792" s="29"/>
      <c r="H6792" s="30"/>
      <c r="I6792" s="18"/>
      <c r="J6792" s="19"/>
      <c r="K6792" s="18"/>
      <c r="L6792" s="19"/>
      <c r="M6792" s="21"/>
    </row>
    <row r="6793" spans="1:13" x14ac:dyDescent="0.25">
      <c r="A6793" s="128" t="s">
        <v>28</v>
      </c>
      <c r="B6793" s="129"/>
      <c r="C6793" s="129"/>
      <c r="D6793" s="129"/>
      <c r="E6793" s="129"/>
      <c r="F6793" s="129"/>
      <c r="G6793" s="129"/>
      <c r="H6793" s="130"/>
      <c r="I6793" s="2" t="s">
        <v>29</v>
      </c>
      <c r="J6793" s="13"/>
      <c r="K6793" s="2"/>
      <c r="L6793" s="13"/>
      <c r="M6793" s="23"/>
    </row>
    <row r="6794" spans="1:13" x14ac:dyDescent="0.25">
      <c r="A6794" s="12"/>
      <c r="B6794" s="2"/>
      <c r="C6794" s="2"/>
      <c r="D6794" s="2"/>
      <c r="E6794" s="2"/>
      <c r="F6794" s="2"/>
      <c r="G6794" s="2"/>
      <c r="H6794" s="13"/>
      <c r="I6794" s="2" t="s">
        <v>30</v>
      </c>
      <c r="J6794" s="13"/>
      <c r="K6794" s="2"/>
      <c r="L6794" s="13"/>
      <c r="M6794" s="23"/>
    </row>
    <row r="6795" spans="1:13" x14ac:dyDescent="0.25">
      <c r="A6795" s="12"/>
      <c r="B6795" s="2"/>
      <c r="C6795" s="2"/>
      <c r="D6795" s="2"/>
      <c r="E6795" s="2"/>
      <c r="F6795" s="2"/>
      <c r="G6795" s="2"/>
      <c r="H6795" s="13"/>
      <c r="I6795" s="2" t="s">
        <v>31</v>
      </c>
      <c r="J6795" s="13"/>
      <c r="K6795" s="108">
        <v>1.1200000000000001</v>
      </c>
      <c r="L6795" s="109"/>
      <c r="M6795" s="23">
        <f>K6795*12*I6777</f>
        <v>3638.2080000000001</v>
      </c>
    </row>
    <row r="6796" spans="1:13" x14ac:dyDescent="0.25">
      <c r="A6796" s="12"/>
      <c r="B6796" s="2"/>
      <c r="C6796" s="2"/>
      <c r="D6796" s="2"/>
      <c r="E6796" s="2"/>
      <c r="F6796" s="2"/>
      <c r="G6796" s="2"/>
      <c r="H6796" s="13"/>
      <c r="I6796" s="2" t="s">
        <v>32</v>
      </c>
      <c r="J6796" s="13"/>
      <c r="K6796" s="2"/>
      <c r="L6796" s="13"/>
      <c r="M6796" s="23"/>
    </row>
    <row r="6797" spans="1:13" x14ac:dyDescent="0.25">
      <c r="A6797" s="17"/>
      <c r="B6797" s="18"/>
      <c r="C6797" s="18"/>
      <c r="D6797" s="18"/>
      <c r="E6797" s="18"/>
      <c r="F6797" s="18"/>
      <c r="G6797" s="18"/>
      <c r="H6797" s="19"/>
      <c r="I6797" s="18" t="s">
        <v>33</v>
      </c>
      <c r="J6797" s="19"/>
      <c r="K6797" s="18"/>
      <c r="L6797" s="19"/>
      <c r="M6797" s="21"/>
    </row>
    <row r="6798" spans="1:13" ht="15.75" x14ac:dyDescent="0.25">
      <c r="A6798" s="85" t="s">
        <v>36</v>
      </c>
      <c r="B6798" s="86"/>
      <c r="C6798" s="86"/>
      <c r="D6798" s="86"/>
      <c r="E6798" s="86"/>
      <c r="F6798" s="86"/>
      <c r="G6798" s="86"/>
      <c r="H6798" s="87"/>
      <c r="I6798" s="34"/>
      <c r="J6798" s="32"/>
      <c r="K6798" s="88">
        <f>K6799+K6800+K6802+K6804+K6805</f>
        <v>0.53</v>
      </c>
      <c r="L6798" s="89"/>
      <c r="M6798" s="35">
        <f>M6799+M6800+M6802+M6804+M6805</f>
        <v>1721.6519999999998</v>
      </c>
    </row>
    <row r="6799" spans="1:13" x14ac:dyDescent="0.25">
      <c r="A6799" s="36" t="s">
        <v>37</v>
      </c>
      <c r="B6799" s="37"/>
      <c r="C6799" s="38"/>
      <c r="D6799" s="38"/>
      <c r="E6799" s="38"/>
      <c r="F6799" s="38"/>
      <c r="G6799" s="38"/>
      <c r="H6799" s="13"/>
      <c r="I6799" s="95" t="s">
        <v>38</v>
      </c>
      <c r="J6799" s="96"/>
      <c r="K6799" s="117">
        <v>0.37</v>
      </c>
      <c r="L6799" s="118"/>
      <c r="M6799" s="23">
        <f>K6799*12*I6777</f>
        <v>1201.9079999999999</v>
      </c>
    </row>
    <row r="6800" spans="1:13" x14ac:dyDescent="0.25">
      <c r="A6800" s="36" t="s">
        <v>39</v>
      </c>
      <c r="B6800" s="37"/>
      <c r="C6800" s="38"/>
      <c r="D6800" s="38"/>
      <c r="E6800" s="38"/>
      <c r="F6800" s="38"/>
      <c r="G6800" s="38"/>
      <c r="H6800" s="13"/>
      <c r="I6800" s="95" t="s">
        <v>40</v>
      </c>
      <c r="J6800" s="96"/>
      <c r="K6800" s="97">
        <v>0.06</v>
      </c>
      <c r="L6800" s="98"/>
      <c r="M6800" s="23">
        <f>K6800*12*I6777</f>
        <v>194.904</v>
      </c>
    </row>
    <row r="6801" spans="1:13" x14ac:dyDescent="0.25">
      <c r="A6801" s="36" t="s">
        <v>41</v>
      </c>
      <c r="B6801" s="37"/>
      <c r="C6801" s="38"/>
      <c r="D6801" s="38"/>
      <c r="E6801" s="38"/>
      <c r="F6801" s="38"/>
      <c r="G6801" s="38"/>
      <c r="H6801" s="13"/>
      <c r="I6801" s="39"/>
      <c r="J6801" s="15"/>
      <c r="K6801" s="40"/>
      <c r="L6801" s="41"/>
      <c r="M6801" s="23"/>
    </row>
    <row r="6802" spans="1:13" x14ac:dyDescent="0.25">
      <c r="A6802" s="36" t="s">
        <v>42</v>
      </c>
      <c r="B6802" s="37"/>
      <c r="C6802" s="38"/>
      <c r="D6802" s="38"/>
      <c r="E6802" s="38"/>
      <c r="F6802" s="38"/>
      <c r="G6802" s="38"/>
      <c r="H6802" s="13"/>
      <c r="I6802" s="95" t="s">
        <v>43</v>
      </c>
      <c r="J6802" s="96"/>
      <c r="K6802" s="97">
        <v>0.04</v>
      </c>
      <c r="L6802" s="98"/>
      <c r="M6802" s="23">
        <f>K6802*12*I6777</f>
        <v>129.93599999999998</v>
      </c>
    </row>
    <row r="6803" spans="1:13" x14ac:dyDescent="0.25">
      <c r="A6803" s="36" t="s">
        <v>44</v>
      </c>
      <c r="B6803" s="37"/>
      <c r="C6803" s="38"/>
      <c r="D6803" s="38"/>
      <c r="E6803" s="38"/>
      <c r="F6803" s="38"/>
      <c r="G6803" s="38"/>
      <c r="H6803" s="13"/>
      <c r="I6803" s="39"/>
      <c r="J6803" s="15"/>
      <c r="K6803" s="40"/>
      <c r="L6803" s="41"/>
      <c r="M6803" s="23"/>
    </row>
    <row r="6804" spans="1:13" x14ac:dyDescent="0.25">
      <c r="A6804" s="36" t="s">
        <v>45</v>
      </c>
      <c r="B6804" s="37"/>
      <c r="C6804" s="38"/>
      <c r="D6804" s="38"/>
      <c r="E6804" s="38"/>
      <c r="F6804" s="38"/>
      <c r="G6804" s="38"/>
      <c r="H6804" s="13"/>
      <c r="I6804" s="95" t="s">
        <v>46</v>
      </c>
      <c r="J6804" s="96"/>
      <c r="K6804" s="97">
        <v>0.03</v>
      </c>
      <c r="L6804" s="98"/>
      <c r="M6804" s="23">
        <f>K6804*12*I6777</f>
        <v>97.451999999999998</v>
      </c>
    </row>
    <row r="6805" spans="1:13" x14ac:dyDescent="0.25">
      <c r="A6805" s="42" t="s">
        <v>47</v>
      </c>
      <c r="B6805" s="37"/>
      <c r="C6805" s="38"/>
      <c r="D6805" s="38"/>
      <c r="E6805" s="38"/>
      <c r="F6805" s="38"/>
      <c r="G6805" s="38"/>
      <c r="H6805" s="13"/>
      <c r="I6805" s="95" t="s">
        <v>46</v>
      </c>
      <c r="J6805" s="96"/>
      <c r="K6805" s="99">
        <v>0.03</v>
      </c>
      <c r="L6805" s="100"/>
      <c r="M6805" s="21">
        <f>K6805*12*I6777</f>
        <v>97.451999999999998</v>
      </c>
    </row>
    <row r="6806" spans="1:13" ht="15.75" x14ac:dyDescent="0.25">
      <c r="A6806" s="85" t="s">
        <v>48</v>
      </c>
      <c r="B6806" s="86"/>
      <c r="C6806" s="86"/>
      <c r="D6806" s="86"/>
      <c r="E6806" s="86"/>
      <c r="F6806" s="86"/>
      <c r="G6806" s="86"/>
      <c r="H6806" s="87"/>
      <c r="I6806" s="34" t="s">
        <v>49</v>
      </c>
      <c r="J6806" s="32"/>
      <c r="K6806" s="101">
        <v>0.16</v>
      </c>
      <c r="L6806" s="102"/>
      <c r="M6806" s="35">
        <f>K6806*12*I6777</f>
        <v>519.74399999999991</v>
      </c>
    </row>
    <row r="6807" spans="1:13" ht="15.75" x14ac:dyDescent="0.25">
      <c r="A6807" s="103" t="s">
        <v>50</v>
      </c>
      <c r="B6807" s="104"/>
      <c r="C6807" s="104"/>
      <c r="D6807" s="104"/>
      <c r="E6807" s="104"/>
      <c r="F6807" s="104"/>
      <c r="G6807" s="104"/>
      <c r="H6807" s="105"/>
      <c r="J6807" s="13"/>
      <c r="K6807" s="106"/>
      <c r="L6807" s="107"/>
      <c r="M6807" s="23"/>
    </row>
    <row r="6808" spans="1:13" x14ac:dyDescent="0.25">
      <c r="A6808" s="12" t="s">
        <v>51</v>
      </c>
      <c r="D6808" s="5"/>
      <c r="H6808" s="13"/>
      <c r="J6808" s="13"/>
      <c r="K6808" s="43"/>
      <c r="L6808" s="44"/>
      <c r="M6808" s="23"/>
    </row>
    <row r="6809" spans="1:13" x14ac:dyDescent="0.25">
      <c r="A6809" s="12" t="s">
        <v>52</v>
      </c>
      <c r="D6809" s="5"/>
      <c r="H6809" s="13"/>
      <c r="J6809" s="13"/>
      <c r="K6809" s="43"/>
      <c r="L6809" s="44"/>
      <c r="M6809" s="23"/>
    </row>
    <row r="6810" spans="1:13" x14ac:dyDescent="0.25">
      <c r="A6810" s="12" t="s">
        <v>53</v>
      </c>
      <c r="D6810" s="5"/>
      <c r="H6810" s="13"/>
      <c r="J6810" s="13"/>
      <c r="K6810" s="43"/>
      <c r="L6810" s="44"/>
      <c r="M6810" s="23"/>
    </row>
    <row r="6811" spans="1:13" x14ac:dyDescent="0.25">
      <c r="A6811" s="12" t="s">
        <v>54</v>
      </c>
      <c r="D6811" s="5"/>
      <c r="F6811" s="45"/>
      <c r="H6811" s="13"/>
      <c r="J6811" s="13"/>
      <c r="K6811" s="43"/>
      <c r="L6811" s="44"/>
      <c r="M6811" s="23"/>
    </row>
    <row r="6812" spans="1:13" x14ac:dyDescent="0.25">
      <c r="A6812" s="12" t="s">
        <v>55</v>
      </c>
      <c r="H6812" s="13"/>
      <c r="J6812" s="13"/>
      <c r="K6812" s="108">
        <f>2.51+3</f>
        <v>5.51</v>
      </c>
      <c r="L6812" s="109"/>
      <c r="M6812" s="46">
        <f>K6812*12*I6777</f>
        <v>17898.684000000001</v>
      </c>
    </row>
    <row r="6813" spans="1:13" x14ac:dyDescent="0.25">
      <c r="A6813" s="12" t="s">
        <v>56</v>
      </c>
      <c r="H6813" s="13"/>
      <c r="J6813" s="13"/>
      <c r="L6813" s="13"/>
      <c r="M6813" s="23"/>
    </row>
    <row r="6814" spans="1:13" x14ac:dyDescent="0.25">
      <c r="A6814" s="12" t="s">
        <v>57</v>
      </c>
      <c r="H6814" s="13"/>
      <c r="J6814" s="13"/>
      <c r="L6814" s="13"/>
      <c r="M6814" s="23"/>
    </row>
    <row r="6815" spans="1:13" x14ac:dyDescent="0.25">
      <c r="A6815" s="17" t="s">
        <v>58</v>
      </c>
      <c r="B6815" s="18"/>
      <c r="C6815" s="18"/>
      <c r="D6815" s="18"/>
      <c r="E6815" s="18"/>
      <c r="F6815" s="18"/>
      <c r="G6815" s="18"/>
      <c r="H6815" s="19"/>
      <c r="I6815" s="18"/>
      <c r="J6815" s="19"/>
      <c r="K6815" s="18"/>
      <c r="L6815" s="19"/>
      <c r="M6815" s="21"/>
    </row>
    <row r="6816" spans="1:13" x14ac:dyDescent="0.25">
      <c r="A6816" s="90" t="s">
        <v>59</v>
      </c>
      <c r="B6816" s="91"/>
      <c r="C6816" s="91"/>
      <c r="D6816" s="91"/>
      <c r="E6816" s="91"/>
      <c r="F6816" s="91"/>
      <c r="G6816" s="91"/>
      <c r="H6816" s="92"/>
      <c r="J6816" s="47"/>
      <c r="K6816" s="108">
        <f>K6783+K6790+K6795+K6806+K6798+K6812</f>
        <v>16.3</v>
      </c>
      <c r="L6816" s="109"/>
      <c r="M6816" s="21">
        <f>M6777+M6795+M6798+M6806+M6812</f>
        <v>52948.92</v>
      </c>
    </row>
    <row r="6817" spans="1:13" x14ac:dyDescent="0.25">
      <c r="A6817" s="90" t="s">
        <v>60</v>
      </c>
      <c r="B6817" s="91"/>
      <c r="C6817" s="91"/>
      <c r="D6817" s="91"/>
      <c r="E6817" s="91"/>
      <c r="F6817" s="91"/>
      <c r="G6817" s="91"/>
      <c r="H6817" s="92"/>
      <c r="I6817" s="34"/>
      <c r="J6817" s="48"/>
      <c r="K6817" s="110">
        <v>15.79</v>
      </c>
      <c r="L6817" s="111"/>
      <c r="M6817" s="21">
        <f>K6817*12*I6777</f>
        <v>51292.235999999997</v>
      </c>
    </row>
    <row r="6818" spans="1:13" ht="15.75" x14ac:dyDescent="0.25">
      <c r="A6818" s="85" t="s">
        <v>61</v>
      </c>
      <c r="B6818" s="86"/>
      <c r="C6818" s="86"/>
      <c r="D6818" s="86"/>
      <c r="E6818" s="86"/>
      <c r="F6818" s="86"/>
      <c r="G6818" s="86"/>
      <c r="H6818" s="87"/>
      <c r="I6818" s="34"/>
      <c r="J6818" s="32"/>
      <c r="K6818" s="88">
        <v>3.45</v>
      </c>
      <c r="L6818" s="89"/>
      <c r="M6818" s="21">
        <f>K6818*12*I6777</f>
        <v>11206.980000000001</v>
      </c>
    </row>
    <row r="6819" spans="1:13" ht="15.75" x14ac:dyDescent="0.25">
      <c r="A6819" s="85" t="s">
        <v>62</v>
      </c>
      <c r="B6819" s="86"/>
      <c r="C6819" s="86"/>
      <c r="D6819" s="86"/>
      <c r="E6819" s="86"/>
      <c r="F6819" s="86"/>
      <c r="G6819" s="86"/>
      <c r="H6819" s="87"/>
      <c r="I6819" s="34"/>
      <c r="J6819" s="32"/>
      <c r="K6819" s="88">
        <v>0.81</v>
      </c>
      <c r="L6819" s="89"/>
      <c r="M6819" s="21">
        <f>K6819*12*I6777</f>
        <v>2631.2040000000002</v>
      </c>
    </row>
    <row r="6820" spans="1:13" ht="15.75" x14ac:dyDescent="0.25">
      <c r="A6820" s="49" t="s">
        <v>107</v>
      </c>
      <c r="B6820" s="50"/>
      <c r="C6820" s="50"/>
      <c r="D6820" s="50"/>
      <c r="E6820" s="50"/>
      <c r="F6820" s="50"/>
      <c r="G6820" s="50"/>
      <c r="H6820" s="51"/>
      <c r="I6820" s="34"/>
      <c r="J6820" s="32"/>
      <c r="K6820" s="88">
        <v>0</v>
      </c>
      <c r="L6820" s="89"/>
      <c r="M6820" s="21">
        <v>0</v>
      </c>
    </row>
    <row r="6821" spans="1:13" ht="15.75" x14ac:dyDescent="0.25">
      <c r="A6821" s="49" t="s">
        <v>63</v>
      </c>
      <c r="B6821" s="50"/>
      <c r="C6821" s="50"/>
      <c r="D6821" s="50"/>
      <c r="E6821" s="50"/>
      <c r="F6821" s="50"/>
      <c r="G6821" s="50"/>
      <c r="H6821" s="51"/>
      <c r="I6821" s="34"/>
      <c r="J6821" s="32"/>
      <c r="K6821" s="88">
        <v>0.09</v>
      </c>
      <c r="L6821" s="89"/>
      <c r="M6821" s="21">
        <f>K6821*12*I6777</f>
        <v>292.35599999999999</v>
      </c>
    </row>
    <row r="6822" spans="1:13" ht="15.75" x14ac:dyDescent="0.25">
      <c r="A6822" s="49" t="s">
        <v>64</v>
      </c>
      <c r="B6822" s="50"/>
      <c r="C6822" s="50"/>
      <c r="D6822" s="50"/>
      <c r="E6822" s="50"/>
      <c r="F6822" s="50"/>
      <c r="G6822" s="50"/>
      <c r="H6822" s="51"/>
      <c r="I6822" s="34"/>
      <c r="J6822" s="32"/>
      <c r="K6822" s="88">
        <v>7.0000000000000007E-2</v>
      </c>
      <c r="L6822" s="89"/>
      <c r="M6822" s="21">
        <f>K6822*12*I6777</f>
        <v>227.38800000000001</v>
      </c>
    </row>
    <row r="6823" spans="1:13" x14ac:dyDescent="0.25">
      <c r="A6823" s="90" t="s">
        <v>65</v>
      </c>
      <c r="B6823" s="91"/>
      <c r="C6823" s="91"/>
      <c r="D6823" s="91"/>
      <c r="E6823" s="91"/>
      <c r="F6823" s="91"/>
      <c r="G6823" s="91"/>
      <c r="H6823" s="92"/>
      <c r="I6823" s="34"/>
      <c r="J6823" s="48"/>
      <c r="K6823" s="88">
        <f>K6816+K6818+K6819+K6817+K6820+K6821+K6822</f>
        <v>36.51</v>
      </c>
      <c r="L6823" s="89"/>
      <c r="M6823" s="21">
        <f>M6816+M6817+M6818+M6819+M6820+M6821+M6822</f>
        <v>118599.08399999999</v>
      </c>
    </row>
    <row r="6824" spans="1:13" x14ac:dyDescent="0.25">
      <c r="M6824" s="5"/>
    </row>
    <row r="6825" spans="1:13" x14ac:dyDescent="0.25">
      <c r="A6825" s="119" t="s">
        <v>0</v>
      </c>
      <c r="B6825" s="119"/>
      <c r="C6825" s="119"/>
      <c r="D6825" s="119"/>
      <c r="E6825" s="119"/>
      <c r="F6825" s="119"/>
      <c r="G6825" s="119"/>
      <c r="H6825" s="119"/>
      <c r="I6825" s="119"/>
      <c r="J6825" s="119"/>
      <c r="K6825" s="119"/>
      <c r="L6825" s="119"/>
      <c r="M6825" s="5"/>
    </row>
    <row r="6826" spans="1:13" x14ac:dyDescent="0.25">
      <c r="A6826" s="120" t="s">
        <v>1</v>
      </c>
      <c r="B6826" s="120"/>
      <c r="C6826" s="120"/>
      <c r="D6826" s="120"/>
      <c r="E6826" s="120"/>
      <c r="F6826" s="120"/>
      <c r="G6826" s="120"/>
      <c r="H6826" s="120"/>
      <c r="I6826" s="120"/>
      <c r="J6826" s="120"/>
      <c r="K6826" s="120"/>
      <c r="L6826" s="120"/>
      <c r="M6826" s="120"/>
    </row>
    <row r="6827" spans="1:13" x14ac:dyDescent="0.25">
      <c r="A6827" s="121" t="s">
        <v>234</v>
      </c>
      <c r="B6827" s="121"/>
      <c r="C6827" s="121"/>
      <c r="D6827" s="121"/>
      <c r="E6827" s="121"/>
      <c r="F6827" s="121"/>
      <c r="G6827" s="121"/>
      <c r="H6827" s="121"/>
      <c r="I6827" s="121"/>
      <c r="J6827" s="121"/>
      <c r="K6827" s="121"/>
      <c r="L6827" s="121"/>
      <c r="M6827" s="121"/>
    </row>
    <row r="6828" spans="1:13" x14ac:dyDescent="0.25">
      <c r="A6828" s="6"/>
      <c r="B6828" s="7"/>
      <c r="C6828" s="7" t="s">
        <v>3</v>
      </c>
      <c r="D6828" s="7"/>
      <c r="E6828" s="7"/>
      <c r="F6828" s="7"/>
      <c r="G6828" s="7"/>
      <c r="H6828" s="8"/>
      <c r="I6828" s="7" t="s">
        <v>4</v>
      </c>
      <c r="J6828" s="8"/>
      <c r="K6828" s="9" t="s">
        <v>5</v>
      </c>
      <c r="L6828" s="10"/>
      <c r="M6828" s="11"/>
    </row>
    <row r="6829" spans="1:13" x14ac:dyDescent="0.25">
      <c r="A6829" s="12"/>
      <c r="B6829" s="2"/>
      <c r="C6829" s="2"/>
      <c r="D6829" s="2"/>
      <c r="E6829" s="2"/>
      <c r="F6829" s="2"/>
      <c r="G6829" s="2"/>
      <c r="H6829" s="13"/>
      <c r="I6829" s="2"/>
      <c r="J6829" s="13"/>
      <c r="K6829" s="14" t="s">
        <v>7</v>
      </c>
      <c r="L6829" s="15"/>
      <c r="M6829" s="16" t="s">
        <v>8</v>
      </c>
    </row>
    <row r="6830" spans="1:13" x14ac:dyDescent="0.25">
      <c r="A6830" s="17"/>
      <c r="B6830" s="18"/>
      <c r="C6830" s="18"/>
      <c r="D6830" s="18"/>
      <c r="E6830" s="18"/>
      <c r="F6830" s="18"/>
      <c r="G6830" s="18"/>
      <c r="H6830" s="19"/>
      <c r="I6830" s="122" t="s">
        <v>9</v>
      </c>
      <c r="J6830" s="123"/>
      <c r="K6830" s="18" t="s">
        <v>10</v>
      </c>
      <c r="L6830" s="19"/>
      <c r="M6830" s="20" t="s">
        <v>11</v>
      </c>
    </row>
    <row r="6831" spans="1:13" x14ac:dyDescent="0.25">
      <c r="A6831" s="90" t="s">
        <v>12</v>
      </c>
      <c r="B6831" s="91"/>
      <c r="C6831" s="91"/>
      <c r="D6831" s="91"/>
      <c r="E6831" s="91"/>
      <c r="F6831" s="91"/>
      <c r="G6831" s="91"/>
      <c r="H6831" s="92"/>
      <c r="I6831" s="124">
        <v>268.89999999999998</v>
      </c>
      <c r="J6831" s="125"/>
      <c r="K6831" s="126">
        <f>K6837+K6844</f>
        <v>8.98</v>
      </c>
      <c r="L6831" s="127"/>
      <c r="M6831" s="21">
        <f>M6837+M6844</f>
        <v>28976.663999999997</v>
      </c>
    </row>
    <row r="6832" spans="1:13" x14ac:dyDescent="0.25">
      <c r="A6832" s="22" t="s">
        <v>13</v>
      </c>
      <c r="F6832" s="2"/>
      <c r="H6832" s="13"/>
      <c r="J6832" s="13"/>
      <c r="L6832" s="13"/>
      <c r="M6832" s="23"/>
    </row>
    <row r="6833" spans="1:13" x14ac:dyDescent="0.25">
      <c r="A6833" s="22" t="s">
        <v>14</v>
      </c>
      <c r="F6833" s="2"/>
      <c r="H6833" s="13"/>
      <c r="J6833" s="13"/>
      <c r="L6833" s="13"/>
      <c r="M6833" s="23"/>
    </row>
    <row r="6834" spans="1:13" x14ac:dyDescent="0.25">
      <c r="A6834" s="24" t="s">
        <v>15</v>
      </c>
      <c r="B6834" s="25"/>
      <c r="C6834" s="25"/>
      <c r="D6834" s="25"/>
      <c r="E6834" s="25"/>
      <c r="F6834" s="26"/>
      <c r="G6834" s="25"/>
      <c r="H6834" s="27"/>
      <c r="J6834" s="13"/>
      <c r="L6834" s="13"/>
      <c r="M6834" s="23"/>
    </row>
    <row r="6835" spans="1:13" x14ac:dyDescent="0.25">
      <c r="A6835" s="24" t="s">
        <v>16</v>
      </c>
      <c r="B6835" s="25"/>
      <c r="C6835" s="25"/>
      <c r="D6835" s="25"/>
      <c r="E6835" s="25"/>
      <c r="F6835" s="26"/>
      <c r="G6835" s="25"/>
      <c r="H6835" s="27"/>
      <c r="J6835" s="13"/>
      <c r="L6835" s="13"/>
      <c r="M6835" s="23"/>
    </row>
    <row r="6836" spans="1:13" x14ac:dyDescent="0.25">
      <c r="A6836" s="24" t="s">
        <v>17</v>
      </c>
      <c r="B6836" s="25"/>
      <c r="C6836" s="25"/>
      <c r="D6836" s="25"/>
      <c r="E6836" s="25"/>
      <c r="F6836" s="26"/>
      <c r="G6836" s="25"/>
      <c r="H6836" s="27"/>
      <c r="J6836" s="13"/>
      <c r="L6836" s="13"/>
      <c r="M6836" s="23"/>
    </row>
    <row r="6837" spans="1:13" x14ac:dyDescent="0.25">
      <c r="A6837" s="24" t="s">
        <v>18</v>
      </c>
      <c r="B6837" s="25"/>
      <c r="C6837" s="25"/>
      <c r="D6837" s="25"/>
      <c r="E6837" s="25"/>
      <c r="F6837" s="26"/>
      <c r="G6837" s="25"/>
      <c r="H6837" s="27"/>
      <c r="J6837" s="13"/>
      <c r="K6837" s="112">
        <v>4.93</v>
      </c>
      <c r="L6837" s="113"/>
      <c r="M6837" s="23">
        <f>K6837*I6831*12</f>
        <v>15908.124</v>
      </c>
    </row>
    <row r="6838" spans="1:13" x14ac:dyDescent="0.25">
      <c r="A6838" s="24" t="s">
        <v>19</v>
      </c>
      <c r="B6838" s="25"/>
      <c r="C6838" s="25"/>
      <c r="D6838" s="25"/>
      <c r="E6838" s="25"/>
      <c r="F6838" s="26"/>
      <c r="G6838" s="25"/>
      <c r="H6838" s="27"/>
      <c r="J6838" s="13"/>
      <c r="L6838" s="13"/>
      <c r="M6838" s="23"/>
    </row>
    <row r="6839" spans="1:13" x14ac:dyDescent="0.25">
      <c r="A6839" s="24" t="s">
        <v>20</v>
      </c>
      <c r="B6839" s="25"/>
      <c r="C6839" s="25"/>
      <c r="D6839" s="25"/>
      <c r="E6839" s="25"/>
      <c r="F6839" s="26"/>
      <c r="G6839" s="25"/>
      <c r="H6839" s="27"/>
      <c r="J6839" s="13"/>
      <c r="L6839" s="13"/>
      <c r="M6839" s="23"/>
    </row>
    <row r="6840" spans="1:13" x14ac:dyDescent="0.25">
      <c r="A6840" s="24" t="s">
        <v>21</v>
      </c>
      <c r="B6840" s="25"/>
      <c r="C6840" s="25"/>
      <c r="D6840" s="25"/>
      <c r="E6840" s="25"/>
      <c r="F6840" s="26"/>
      <c r="G6840" s="25"/>
      <c r="H6840" s="27"/>
      <c r="J6840" s="13"/>
      <c r="L6840" s="13"/>
      <c r="M6840" s="23"/>
    </row>
    <row r="6841" spans="1:13" x14ac:dyDescent="0.25">
      <c r="A6841" s="22" t="s">
        <v>22</v>
      </c>
      <c r="B6841" s="25"/>
      <c r="C6841" s="25"/>
      <c r="D6841" s="25"/>
      <c r="E6841" s="25"/>
      <c r="F6841" s="26"/>
      <c r="G6841" s="25"/>
      <c r="H6841" s="27"/>
      <c r="J6841" s="13"/>
      <c r="L6841" s="13"/>
      <c r="M6841" s="23"/>
    </row>
    <row r="6842" spans="1:13" x14ac:dyDescent="0.25">
      <c r="A6842" s="24" t="s">
        <v>23</v>
      </c>
      <c r="B6842" s="25"/>
      <c r="C6842" s="25"/>
      <c r="D6842" s="25"/>
      <c r="E6842" s="25"/>
      <c r="F6842" s="26"/>
      <c r="G6842" s="25"/>
      <c r="H6842" s="27"/>
      <c r="J6842" s="13"/>
      <c r="L6842" s="13"/>
      <c r="M6842" s="23"/>
    </row>
    <row r="6843" spans="1:13" x14ac:dyDescent="0.25">
      <c r="A6843" s="24" t="s">
        <v>24</v>
      </c>
      <c r="B6843" s="25"/>
      <c r="C6843" s="25"/>
      <c r="D6843" s="25"/>
      <c r="E6843" s="25"/>
      <c r="F6843" s="26"/>
      <c r="G6843" s="25"/>
      <c r="H6843" s="27"/>
      <c r="J6843" s="13"/>
      <c r="L6843" s="13"/>
      <c r="M6843" s="23"/>
    </row>
    <row r="6844" spans="1:13" x14ac:dyDescent="0.25">
      <c r="A6844" s="24" t="s">
        <v>25</v>
      </c>
      <c r="B6844" s="25"/>
      <c r="C6844" s="25"/>
      <c r="D6844" s="25"/>
      <c r="E6844" s="25"/>
      <c r="F6844" s="26"/>
      <c r="G6844" s="25"/>
      <c r="H6844" s="27"/>
      <c r="J6844" s="13"/>
      <c r="K6844" s="112">
        <v>4.05</v>
      </c>
      <c r="L6844" s="113"/>
      <c r="M6844" s="23">
        <f>K6844*I6831*12</f>
        <v>13068.539999999997</v>
      </c>
    </row>
    <row r="6845" spans="1:13" x14ac:dyDescent="0.25">
      <c r="A6845" s="24" t="s">
        <v>26</v>
      </c>
      <c r="B6845" s="25"/>
      <c r="C6845" s="25"/>
      <c r="D6845" s="25"/>
      <c r="E6845" s="25"/>
      <c r="F6845" s="26"/>
      <c r="G6845" s="25"/>
      <c r="H6845" s="27"/>
      <c r="J6845" s="13"/>
      <c r="L6845" s="13"/>
      <c r="M6845" s="23"/>
    </row>
    <row r="6846" spans="1:13" x14ac:dyDescent="0.25">
      <c r="A6846" s="28" t="s">
        <v>27</v>
      </c>
      <c r="B6846" s="29"/>
      <c r="C6846" s="29"/>
      <c r="D6846" s="29"/>
      <c r="E6846" s="29"/>
      <c r="F6846" s="29"/>
      <c r="G6846" s="29"/>
      <c r="H6846" s="30"/>
      <c r="I6846" s="18"/>
      <c r="J6846" s="19"/>
      <c r="K6846" s="18"/>
      <c r="L6846" s="19"/>
      <c r="M6846" s="21"/>
    </row>
    <row r="6847" spans="1:13" x14ac:dyDescent="0.25">
      <c r="A6847" s="128" t="s">
        <v>28</v>
      </c>
      <c r="B6847" s="129"/>
      <c r="C6847" s="129"/>
      <c r="D6847" s="129"/>
      <c r="E6847" s="129"/>
      <c r="F6847" s="129"/>
      <c r="G6847" s="129"/>
      <c r="H6847" s="130"/>
      <c r="I6847" s="2" t="s">
        <v>29</v>
      </c>
      <c r="J6847" s="13"/>
      <c r="K6847" s="2"/>
      <c r="L6847" s="13"/>
      <c r="M6847" s="23"/>
    </row>
    <row r="6848" spans="1:13" x14ac:dyDescent="0.25">
      <c r="A6848" s="12"/>
      <c r="B6848" s="2"/>
      <c r="C6848" s="2"/>
      <c r="D6848" s="2"/>
      <c r="E6848" s="2"/>
      <c r="F6848" s="2"/>
      <c r="G6848" s="2"/>
      <c r="H6848" s="13"/>
      <c r="I6848" s="2" t="s">
        <v>30</v>
      </c>
      <c r="J6848" s="13"/>
      <c r="K6848" s="2"/>
      <c r="L6848" s="13"/>
      <c r="M6848" s="23"/>
    </row>
    <row r="6849" spans="1:13" x14ac:dyDescent="0.25">
      <c r="A6849" s="12"/>
      <c r="B6849" s="2"/>
      <c r="C6849" s="2"/>
      <c r="D6849" s="2"/>
      <c r="E6849" s="2"/>
      <c r="F6849" s="2"/>
      <c r="G6849" s="2"/>
      <c r="H6849" s="13"/>
      <c r="I6849" s="2" t="s">
        <v>31</v>
      </c>
      <c r="J6849" s="13"/>
      <c r="K6849" s="108">
        <v>1.1200000000000001</v>
      </c>
      <c r="L6849" s="109"/>
      <c r="M6849" s="23">
        <f>K6849*12*I6831</f>
        <v>3614.0160000000001</v>
      </c>
    </row>
    <row r="6850" spans="1:13" x14ac:dyDescent="0.25">
      <c r="A6850" s="12"/>
      <c r="B6850" s="2"/>
      <c r="C6850" s="2"/>
      <c r="D6850" s="2"/>
      <c r="E6850" s="2"/>
      <c r="F6850" s="2"/>
      <c r="G6850" s="2"/>
      <c r="H6850" s="13"/>
      <c r="I6850" s="2" t="s">
        <v>32</v>
      </c>
      <c r="J6850" s="13"/>
      <c r="K6850" s="2"/>
      <c r="L6850" s="13"/>
      <c r="M6850" s="23"/>
    </row>
    <row r="6851" spans="1:13" x14ac:dyDescent="0.25">
      <c r="A6851" s="17"/>
      <c r="B6851" s="18"/>
      <c r="C6851" s="18"/>
      <c r="D6851" s="18"/>
      <c r="E6851" s="18"/>
      <c r="F6851" s="18"/>
      <c r="G6851" s="18"/>
      <c r="H6851" s="19"/>
      <c r="I6851" s="18" t="s">
        <v>33</v>
      </c>
      <c r="J6851" s="19"/>
      <c r="K6851" s="18"/>
      <c r="L6851" s="19"/>
      <c r="M6851" s="21"/>
    </row>
    <row r="6852" spans="1:13" ht="15.75" x14ac:dyDescent="0.25">
      <c r="A6852" s="85" t="s">
        <v>36</v>
      </c>
      <c r="B6852" s="86"/>
      <c r="C6852" s="86"/>
      <c r="D6852" s="86"/>
      <c r="E6852" s="86"/>
      <c r="F6852" s="86"/>
      <c r="G6852" s="86"/>
      <c r="H6852" s="87"/>
      <c r="I6852" s="34"/>
      <c r="J6852" s="32"/>
      <c r="K6852" s="88">
        <f>K6853+K6854+K6856+K6858+K6859</f>
        <v>0.53</v>
      </c>
      <c r="L6852" s="89"/>
      <c r="M6852" s="35">
        <f>M6853+M6854+M6856+M6858+M6859</f>
        <v>1710.2039999999997</v>
      </c>
    </row>
    <row r="6853" spans="1:13" x14ac:dyDescent="0.25">
      <c r="A6853" s="36" t="s">
        <v>37</v>
      </c>
      <c r="B6853" s="37"/>
      <c r="C6853" s="38"/>
      <c r="D6853" s="38"/>
      <c r="E6853" s="38"/>
      <c r="F6853" s="38"/>
      <c r="G6853" s="38"/>
      <c r="H6853" s="13"/>
      <c r="I6853" s="95" t="s">
        <v>38</v>
      </c>
      <c r="J6853" s="96"/>
      <c r="K6853" s="117">
        <v>0.37</v>
      </c>
      <c r="L6853" s="118"/>
      <c r="M6853" s="23">
        <f>K6853*12*I6831</f>
        <v>1193.9159999999997</v>
      </c>
    </row>
    <row r="6854" spans="1:13" x14ac:dyDescent="0.25">
      <c r="A6854" s="36" t="s">
        <v>39</v>
      </c>
      <c r="B6854" s="37"/>
      <c r="C6854" s="38"/>
      <c r="D6854" s="38"/>
      <c r="E6854" s="38"/>
      <c r="F6854" s="38"/>
      <c r="G6854" s="38"/>
      <c r="H6854" s="13"/>
      <c r="I6854" s="95" t="s">
        <v>40</v>
      </c>
      <c r="J6854" s="96"/>
      <c r="K6854" s="97">
        <v>0.06</v>
      </c>
      <c r="L6854" s="98"/>
      <c r="M6854" s="23">
        <f>K6854*12*I6831</f>
        <v>193.60799999999998</v>
      </c>
    </row>
    <row r="6855" spans="1:13" x14ac:dyDescent="0.25">
      <c r="A6855" s="36" t="s">
        <v>41</v>
      </c>
      <c r="B6855" s="37"/>
      <c r="C6855" s="38"/>
      <c r="D6855" s="38"/>
      <c r="E6855" s="38"/>
      <c r="F6855" s="38"/>
      <c r="G6855" s="38"/>
      <c r="H6855" s="13"/>
      <c r="I6855" s="39"/>
      <c r="J6855" s="15"/>
      <c r="K6855" s="40"/>
      <c r="L6855" s="41"/>
      <c r="M6855" s="23"/>
    </row>
    <row r="6856" spans="1:13" x14ac:dyDescent="0.25">
      <c r="A6856" s="36" t="s">
        <v>42</v>
      </c>
      <c r="B6856" s="37"/>
      <c r="C6856" s="38"/>
      <c r="D6856" s="38"/>
      <c r="E6856" s="38"/>
      <c r="F6856" s="38"/>
      <c r="G6856" s="38"/>
      <c r="H6856" s="13"/>
      <c r="I6856" s="95" t="s">
        <v>43</v>
      </c>
      <c r="J6856" s="96"/>
      <c r="K6856" s="97">
        <v>0.04</v>
      </c>
      <c r="L6856" s="98"/>
      <c r="M6856" s="23">
        <f>K6856*12*I6831</f>
        <v>129.07199999999997</v>
      </c>
    </row>
    <row r="6857" spans="1:13" x14ac:dyDescent="0.25">
      <c r="A6857" s="36" t="s">
        <v>44</v>
      </c>
      <c r="B6857" s="37"/>
      <c r="C6857" s="38"/>
      <c r="D6857" s="38"/>
      <c r="E6857" s="38"/>
      <c r="F6857" s="38"/>
      <c r="G6857" s="38"/>
      <c r="H6857" s="13"/>
      <c r="I6857" s="39"/>
      <c r="J6857" s="15"/>
      <c r="K6857" s="40"/>
      <c r="L6857" s="41"/>
      <c r="M6857" s="23"/>
    </row>
    <row r="6858" spans="1:13" x14ac:dyDescent="0.25">
      <c r="A6858" s="36" t="s">
        <v>45</v>
      </c>
      <c r="B6858" s="37"/>
      <c r="C6858" s="38"/>
      <c r="D6858" s="38"/>
      <c r="E6858" s="38"/>
      <c r="F6858" s="38"/>
      <c r="G6858" s="38"/>
      <c r="H6858" s="13"/>
      <c r="I6858" s="95" t="s">
        <v>46</v>
      </c>
      <c r="J6858" s="96"/>
      <c r="K6858" s="97">
        <v>0.03</v>
      </c>
      <c r="L6858" s="98"/>
      <c r="M6858" s="23">
        <f>K6858*12*I6831</f>
        <v>96.803999999999988</v>
      </c>
    </row>
    <row r="6859" spans="1:13" x14ac:dyDescent="0.25">
      <c r="A6859" s="42" t="s">
        <v>47</v>
      </c>
      <c r="B6859" s="37"/>
      <c r="C6859" s="38"/>
      <c r="D6859" s="38"/>
      <c r="E6859" s="38"/>
      <c r="F6859" s="38"/>
      <c r="G6859" s="38"/>
      <c r="H6859" s="13"/>
      <c r="I6859" s="95" t="s">
        <v>46</v>
      </c>
      <c r="J6859" s="96"/>
      <c r="K6859" s="99">
        <v>0.03</v>
      </c>
      <c r="L6859" s="100"/>
      <c r="M6859" s="21">
        <f>K6859*12*I6831</f>
        <v>96.803999999999988</v>
      </c>
    </row>
    <row r="6860" spans="1:13" ht="15.75" x14ac:dyDescent="0.25">
      <c r="A6860" s="85" t="s">
        <v>48</v>
      </c>
      <c r="B6860" s="86"/>
      <c r="C6860" s="86"/>
      <c r="D6860" s="86"/>
      <c r="E6860" s="86"/>
      <c r="F6860" s="86"/>
      <c r="G6860" s="86"/>
      <c r="H6860" s="87"/>
      <c r="I6860" s="34" t="s">
        <v>49</v>
      </c>
      <c r="J6860" s="32"/>
      <c r="K6860" s="101">
        <v>0.16</v>
      </c>
      <c r="L6860" s="102"/>
      <c r="M6860" s="35">
        <f>K6860*12*I6831</f>
        <v>516.2879999999999</v>
      </c>
    </row>
    <row r="6861" spans="1:13" ht="15.75" x14ac:dyDescent="0.25">
      <c r="A6861" s="103" t="s">
        <v>50</v>
      </c>
      <c r="B6861" s="104"/>
      <c r="C6861" s="104"/>
      <c r="D6861" s="104"/>
      <c r="E6861" s="104"/>
      <c r="F6861" s="104"/>
      <c r="G6861" s="104"/>
      <c r="H6861" s="105"/>
      <c r="J6861" s="13"/>
      <c r="K6861" s="106"/>
      <c r="L6861" s="107"/>
      <c r="M6861" s="23"/>
    </row>
    <row r="6862" spans="1:13" x14ac:dyDescent="0.25">
      <c r="A6862" s="12" t="s">
        <v>51</v>
      </c>
      <c r="D6862" s="5"/>
      <c r="H6862" s="13"/>
      <c r="J6862" s="13"/>
      <c r="K6862" s="43"/>
      <c r="L6862" s="44"/>
      <c r="M6862" s="23"/>
    </row>
    <row r="6863" spans="1:13" x14ac:dyDescent="0.25">
      <c r="A6863" s="12" t="s">
        <v>52</v>
      </c>
      <c r="D6863" s="5"/>
      <c r="H6863" s="13"/>
      <c r="J6863" s="13"/>
      <c r="K6863" s="43"/>
      <c r="L6863" s="44"/>
      <c r="M6863" s="23"/>
    </row>
    <row r="6864" spans="1:13" x14ac:dyDescent="0.25">
      <c r="A6864" s="12" t="s">
        <v>53</v>
      </c>
      <c r="D6864" s="5"/>
      <c r="H6864" s="13"/>
      <c r="J6864" s="13"/>
      <c r="K6864" s="43"/>
      <c r="L6864" s="44"/>
      <c r="M6864" s="23"/>
    </row>
    <row r="6865" spans="1:13" x14ac:dyDescent="0.25">
      <c r="A6865" s="12" t="s">
        <v>54</v>
      </c>
      <c r="D6865" s="5"/>
      <c r="F6865" s="45"/>
      <c r="H6865" s="13"/>
      <c r="J6865" s="13"/>
      <c r="K6865" s="43"/>
      <c r="L6865" s="44"/>
      <c r="M6865" s="23"/>
    </row>
    <row r="6866" spans="1:13" x14ac:dyDescent="0.25">
      <c r="A6866" s="12" t="s">
        <v>55</v>
      </c>
      <c r="H6866" s="13"/>
      <c r="J6866" s="13"/>
      <c r="K6866" s="108">
        <f>2.51+3</f>
        <v>5.51</v>
      </c>
      <c r="L6866" s="109"/>
      <c r="M6866" s="46">
        <f>K6866*12*I6831</f>
        <v>17779.668000000001</v>
      </c>
    </row>
    <row r="6867" spans="1:13" x14ac:dyDescent="0.25">
      <c r="A6867" s="12" t="s">
        <v>56</v>
      </c>
      <c r="H6867" s="13"/>
      <c r="J6867" s="13"/>
      <c r="L6867" s="13"/>
      <c r="M6867" s="23"/>
    </row>
    <row r="6868" spans="1:13" x14ac:dyDescent="0.25">
      <c r="A6868" s="12" t="s">
        <v>57</v>
      </c>
      <c r="H6868" s="13"/>
      <c r="J6868" s="13"/>
      <c r="L6868" s="13"/>
      <c r="M6868" s="23"/>
    </row>
    <row r="6869" spans="1:13" x14ac:dyDescent="0.25">
      <c r="A6869" s="17" t="s">
        <v>58</v>
      </c>
      <c r="B6869" s="18"/>
      <c r="C6869" s="18"/>
      <c r="D6869" s="18"/>
      <c r="E6869" s="18"/>
      <c r="F6869" s="18"/>
      <c r="G6869" s="18"/>
      <c r="H6869" s="19"/>
      <c r="I6869" s="18"/>
      <c r="J6869" s="19"/>
      <c r="K6869" s="18"/>
      <c r="L6869" s="19"/>
      <c r="M6869" s="21"/>
    </row>
    <row r="6870" spans="1:13" x14ac:dyDescent="0.25">
      <c r="A6870" s="90" t="s">
        <v>59</v>
      </c>
      <c r="B6870" s="91"/>
      <c r="C6870" s="91"/>
      <c r="D6870" s="91"/>
      <c r="E6870" s="91"/>
      <c r="F6870" s="91"/>
      <c r="G6870" s="91"/>
      <c r="H6870" s="92"/>
      <c r="J6870" s="47"/>
      <c r="K6870" s="108">
        <f>K6837+K6844+K6849+K6860+K6852+K6866</f>
        <v>16.3</v>
      </c>
      <c r="L6870" s="109"/>
      <c r="M6870" s="21">
        <f>M6831+M6849+M6852+M6860+M6866</f>
        <v>52596.84</v>
      </c>
    </row>
    <row r="6871" spans="1:13" x14ac:dyDescent="0.25">
      <c r="A6871" s="90" t="s">
        <v>60</v>
      </c>
      <c r="B6871" s="91"/>
      <c r="C6871" s="91"/>
      <c r="D6871" s="91"/>
      <c r="E6871" s="91"/>
      <c r="F6871" s="91"/>
      <c r="G6871" s="91"/>
      <c r="H6871" s="92"/>
      <c r="I6871" s="34"/>
      <c r="J6871" s="48"/>
      <c r="K6871" s="110">
        <v>15.79</v>
      </c>
      <c r="L6871" s="111"/>
      <c r="M6871" s="21">
        <f>K6871*12*I6831</f>
        <v>50951.171999999991</v>
      </c>
    </row>
    <row r="6872" spans="1:13" ht="15.75" x14ac:dyDescent="0.25">
      <c r="A6872" s="85" t="s">
        <v>61</v>
      </c>
      <c r="B6872" s="86"/>
      <c r="C6872" s="86"/>
      <c r="D6872" s="86"/>
      <c r="E6872" s="86"/>
      <c r="F6872" s="86"/>
      <c r="G6872" s="86"/>
      <c r="H6872" s="87"/>
      <c r="I6872" s="34"/>
      <c r="J6872" s="32"/>
      <c r="K6872" s="88">
        <v>3.45</v>
      </c>
      <c r="L6872" s="89"/>
      <c r="M6872" s="21">
        <f>K6872*12*I6831</f>
        <v>11132.460000000001</v>
      </c>
    </row>
    <row r="6873" spans="1:13" ht="15.75" x14ac:dyDescent="0.25">
      <c r="A6873" s="85" t="s">
        <v>62</v>
      </c>
      <c r="B6873" s="86"/>
      <c r="C6873" s="86"/>
      <c r="D6873" s="86"/>
      <c r="E6873" s="86"/>
      <c r="F6873" s="86"/>
      <c r="G6873" s="86"/>
      <c r="H6873" s="87"/>
      <c r="I6873" s="34"/>
      <c r="J6873" s="32"/>
      <c r="K6873" s="88">
        <v>0.81</v>
      </c>
      <c r="L6873" s="89"/>
      <c r="M6873" s="21">
        <f>K6873*12*I6831</f>
        <v>2613.7080000000001</v>
      </c>
    </row>
    <row r="6874" spans="1:13" ht="15.75" x14ac:dyDescent="0.25">
      <c r="A6874" s="49" t="s">
        <v>107</v>
      </c>
      <c r="B6874" s="50"/>
      <c r="C6874" s="50"/>
      <c r="D6874" s="50"/>
      <c r="E6874" s="50"/>
      <c r="F6874" s="50"/>
      <c r="G6874" s="50"/>
      <c r="H6874" s="51"/>
      <c r="I6874" s="34"/>
      <c r="J6874" s="32"/>
      <c r="K6874" s="88">
        <v>0</v>
      </c>
      <c r="L6874" s="89"/>
      <c r="M6874" s="21">
        <v>0</v>
      </c>
    </row>
    <row r="6875" spans="1:13" ht="15.75" x14ac:dyDescent="0.25">
      <c r="A6875" s="49" t="s">
        <v>63</v>
      </c>
      <c r="B6875" s="50"/>
      <c r="C6875" s="50"/>
      <c r="D6875" s="50"/>
      <c r="E6875" s="50"/>
      <c r="F6875" s="50"/>
      <c r="G6875" s="50"/>
      <c r="H6875" s="51"/>
      <c r="I6875" s="34"/>
      <c r="J6875" s="32"/>
      <c r="K6875" s="88">
        <v>7.0000000000000007E-2</v>
      </c>
      <c r="L6875" s="89"/>
      <c r="M6875" s="21">
        <f>K6875*12*I6831</f>
        <v>225.876</v>
      </c>
    </row>
    <row r="6876" spans="1:13" ht="15.75" x14ac:dyDescent="0.25">
      <c r="A6876" s="49" t="s">
        <v>64</v>
      </c>
      <c r="B6876" s="50"/>
      <c r="C6876" s="50"/>
      <c r="D6876" s="50"/>
      <c r="E6876" s="50"/>
      <c r="F6876" s="50"/>
      <c r="G6876" s="50"/>
      <c r="H6876" s="51"/>
      <c r="I6876" s="34"/>
      <c r="J6876" s="32"/>
      <c r="K6876" s="88">
        <v>0.16</v>
      </c>
      <c r="L6876" s="89"/>
      <c r="M6876" s="21">
        <f>K6876*12*I6831</f>
        <v>516.2879999999999</v>
      </c>
    </row>
    <row r="6877" spans="1:13" x14ac:dyDescent="0.25">
      <c r="A6877" s="90" t="s">
        <v>65</v>
      </c>
      <c r="B6877" s="91"/>
      <c r="C6877" s="91"/>
      <c r="D6877" s="91"/>
      <c r="E6877" s="91"/>
      <c r="F6877" s="91"/>
      <c r="G6877" s="91"/>
      <c r="H6877" s="92"/>
      <c r="I6877" s="34"/>
      <c r="J6877" s="48"/>
      <c r="K6877" s="88">
        <f>K6870+K6872+K6873+K6871+K6874+K6875+K6876</f>
        <v>36.579999999999991</v>
      </c>
      <c r="L6877" s="89"/>
      <c r="M6877" s="21">
        <f>M6870+M6871+M6872+M6873+M6874+M6875+M6876</f>
        <v>118036.344</v>
      </c>
    </row>
    <row r="6878" spans="1:13" x14ac:dyDescent="0.25">
      <c r="M6878" s="5"/>
    </row>
    <row r="6879" spans="1:13" x14ac:dyDescent="0.25">
      <c r="A6879" s="119" t="s">
        <v>0</v>
      </c>
      <c r="B6879" s="119"/>
      <c r="C6879" s="119"/>
      <c r="D6879" s="119"/>
      <c r="E6879" s="119"/>
      <c r="F6879" s="119"/>
      <c r="G6879" s="119"/>
      <c r="H6879" s="119"/>
      <c r="I6879" s="119"/>
      <c r="J6879" s="119"/>
      <c r="K6879" s="119"/>
      <c r="L6879" s="119"/>
      <c r="M6879" s="5"/>
    </row>
    <row r="6880" spans="1:13" x14ac:dyDescent="0.25">
      <c r="A6880" s="120" t="s">
        <v>1</v>
      </c>
      <c r="B6880" s="120"/>
      <c r="C6880" s="120"/>
      <c r="D6880" s="120"/>
      <c r="E6880" s="120"/>
      <c r="F6880" s="120"/>
      <c r="G6880" s="120"/>
      <c r="H6880" s="120"/>
      <c r="I6880" s="120"/>
      <c r="J6880" s="120"/>
      <c r="K6880" s="120"/>
      <c r="L6880" s="120"/>
      <c r="M6880" s="120"/>
    </row>
    <row r="6881" spans="1:13" x14ac:dyDescent="0.25">
      <c r="A6881" s="121" t="s">
        <v>235</v>
      </c>
      <c r="B6881" s="121"/>
      <c r="C6881" s="121"/>
      <c r="D6881" s="121"/>
      <c r="E6881" s="121"/>
      <c r="F6881" s="121"/>
      <c r="G6881" s="121"/>
      <c r="H6881" s="121"/>
      <c r="I6881" s="121"/>
      <c r="J6881" s="121"/>
      <c r="K6881" s="121"/>
      <c r="L6881" s="121"/>
      <c r="M6881" s="121"/>
    </row>
    <row r="6882" spans="1:13" x14ac:dyDescent="0.25">
      <c r="A6882" s="6"/>
      <c r="B6882" s="7"/>
      <c r="C6882" s="7" t="s">
        <v>3</v>
      </c>
      <c r="D6882" s="7"/>
      <c r="E6882" s="7"/>
      <c r="F6882" s="7"/>
      <c r="G6882" s="7"/>
      <c r="H6882" s="8"/>
      <c r="I6882" s="7" t="s">
        <v>4</v>
      </c>
      <c r="J6882" s="8"/>
      <c r="K6882" s="9" t="s">
        <v>5</v>
      </c>
      <c r="L6882" s="10"/>
      <c r="M6882" s="11"/>
    </row>
    <row r="6883" spans="1:13" x14ac:dyDescent="0.25">
      <c r="A6883" s="12"/>
      <c r="B6883" s="2"/>
      <c r="C6883" s="2"/>
      <c r="D6883" s="2"/>
      <c r="E6883" s="2"/>
      <c r="F6883" s="2"/>
      <c r="G6883" s="2"/>
      <c r="H6883" s="13"/>
      <c r="I6883" s="2"/>
      <c r="J6883" s="13"/>
      <c r="K6883" s="14" t="s">
        <v>7</v>
      </c>
      <c r="L6883" s="15"/>
      <c r="M6883" s="16" t="s">
        <v>8</v>
      </c>
    </row>
    <row r="6884" spans="1:13" x14ac:dyDescent="0.25">
      <c r="A6884" s="17"/>
      <c r="B6884" s="18"/>
      <c r="C6884" s="18"/>
      <c r="D6884" s="18"/>
      <c r="E6884" s="18"/>
      <c r="F6884" s="18"/>
      <c r="G6884" s="18"/>
      <c r="H6884" s="19"/>
      <c r="I6884" s="122" t="s">
        <v>9</v>
      </c>
      <c r="J6884" s="123"/>
      <c r="K6884" s="18" t="s">
        <v>10</v>
      </c>
      <c r="L6884" s="19"/>
      <c r="M6884" s="20" t="s">
        <v>11</v>
      </c>
    </row>
    <row r="6885" spans="1:13" x14ac:dyDescent="0.25">
      <c r="A6885" s="90"/>
      <c r="B6885" s="91"/>
      <c r="C6885" s="91"/>
      <c r="D6885" s="91"/>
      <c r="E6885" s="91"/>
      <c r="F6885" s="91"/>
      <c r="G6885" s="91"/>
      <c r="H6885" s="92"/>
      <c r="I6885" s="124">
        <v>710.1</v>
      </c>
      <c r="J6885" s="125"/>
      <c r="K6885" s="126">
        <f>K6891+K6895</f>
        <v>8.98</v>
      </c>
      <c r="L6885" s="127"/>
      <c r="M6885" s="21">
        <f>M6891+M6895</f>
        <v>76520.376000000004</v>
      </c>
    </row>
    <row r="6886" spans="1:13" x14ac:dyDescent="0.25">
      <c r="A6886" s="22" t="s">
        <v>13</v>
      </c>
      <c r="F6886" s="2"/>
      <c r="H6886" s="13"/>
      <c r="J6886" s="13"/>
      <c r="L6886" s="13"/>
      <c r="M6886" s="23"/>
    </row>
    <row r="6887" spans="1:13" x14ac:dyDescent="0.25">
      <c r="A6887" s="22" t="s">
        <v>14</v>
      </c>
      <c r="F6887" s="2"/>
      <c r="H6887" s="13"/>
      <c r="J6887" s="13"/>
      <c r="L6887" s="13"/>
      <c r="M6887" s="23"/>
    </row>
    <row r="6888" spans="1:13" x14ac:dyDescent="0.25">
      <c r="A6888" s="24" t="s">
        <v>15</v>
      </c>
      <c r="B6888" s="25"/>
      <c r="C6888" s="25"/>
      <c r="D6888" s="25"/>
      <c r="E6888" s="25"/>
      <c r="F6888" s="26"/>
      <c r="G6888" s="25"/>
      <c r="H6888" s="27"/>
      <c r="J6888" s="13"/>
      <c r="L6888" s="13"/>
      <c r="M6888" s="23"/>
    </row>
    <row r="6889" spans="1:13" x14ac:dyDescent="0.25">
      <c r="A6889" s="24" t="s">
        <v>16</v>
      </c>
      <c r="B6889" s="25"/>
      <c r="C6889" s="25"/>
      <c r="D6889" s="25"/>
      <c r="E6889" s="25"/>
      <c r="F6889" s="26"/>
      <c r="G6889" s="25"/>
      <c r="H6889" s="27"/>
      <c r="J6889" s="13"/>
      <c r="L6889" s="13"/>
      <c r="M6889" s="23"/>
    </row>
    <row r="6890" spans="1:13" x14ac:dyDescent="0.25">
      <c r="A6890" s="24" t="s">
        <v>68</v>
      </c>
      <c r="B6890" s="25"/>
      <c r="C6890" s="25"/>
      <c r="D6890" s="25"/>
      <c r="E6890" s="25"/>
      <c r="F6890" s="26"/>
      <c r="G6890" s="25"/>
      <c r="H6890" s="27"/>
      <c r="J6890" s="13"/>
      <c r="L6890" s="13"/>
      <c r="M6890" s="23"/>
    </row>
    <row r="6891" spans="1:13" x14ac:dyDescent="0.25">
      <c r="A6891" s="24"/>
      <c r="B6891" s="25"/>
      <c r="C6891" s="25"/>
      <c r="D6891" s="25"/>
      <c r="E6891" s="25"/>
      <c r="F6891" s="26"/>
      <c r="G6891" s="25"/>
      <c r="H6891" s="27"/>
      <c r="J6891" s="13"/>
      <c r="K6891" s="112">
        <v>4.93</v>
      </c>
      <c r="L6891" s="113"/>
      <c r="M6891" s="23">
        <f>K6891*I6885*12</f>
        <v>42009.516000000003</v>
      </c>
    </row>
    <row r="6892" spans="1:13" x14ac:dyDescent="0.25">
      <c r="A6892" s="22" t="s">
        <v>22</v>
      </c>
      <c r="B6892" s="25"/>
      <c r="C6892" s="25"/>
      <c r="D6892" s="25"/>
      <c r="E6892" s="25"/>
      <c r="F6892" s="26"/>
      <c r="G6892" s="25"/>
      <c r="H6892" s="27"/>
      <c r="J6892" s="13"/>
      <c r="L6892" s="13"/>
      <c r="M6892" s="23"/>
    </row>
    <row r="6893" spans="1:13" x14ac:dyDescent="0.25">
      <c r="A6893" s="24" t="s">
        <v>23</v>
      </c>
      <c r="B6893" s="25"/>
      <c r="C6893" s="25"/>
      <c r="D6893" s="25"/>
      <c r="E6893" s="25"/>
      <c r="F6893" s="26"/>
      <c r="G6893" s="25"/>
      <c r="H6893" s="27"/>
      <c r="J6893" s="13"/>
      <c r="L6893" s="13"/>
      <c r="M6893" s="23"/>
    </row>
    <row r="6894" spans="1:13" x14ac:dyDescent="0.25">
      <c r="A6894" s="24" t="s">
        <v>69</v>
      </c>
      <c r="B6894" s="25"/>
      <c r="C6894" s="25"/>
      <c r="D6894" s="25"/>
      <c r="E6894" s="25"/>
      <c r="F6894" s="26"/>
      <c r="G6894" s="25"/>
      <c r="H6894" s="27"/>
      <c r="J6894" s="13"/>
      <c r="L6894" s="13"/>
      <c r="M6894" s="23"/>
    </row>
    <row r="6895" spans="1:13" x14ac:dyDescent="0.25">
      <c r="A6895" s="24"/>
      <c r="B6895" s="25"/>
      <c r="C6895" s="25"/>
      <c r="D6895" s="25"/>
      <c r="E6895" s="25"/>
      <c r="F6895" s="26"/>
      <c r="G6895" s="25"/>
      <c r="H6895" s="27"/>
      <c r="I6895" s="17"/>
      <c r="J6895" s="19"/>
      <c r="K6895" s="138">
        <v>4.05</v>
      </c>
      <c r="L6895" s="139"/>
      <c r="M6895" s="21">
        <f>K6895*I6885*12</f>
        <v>34510.86</v>
      </c>
    </row>
    <row r="6896" spans="1:13" x14ac:dyDescent="0.25">
      <c r="A6896" s="128" t="s">
        <v>28</v>
      </c>
      <c r="B6896" s="129"/>
      <c r="C6896" s="129"/>
      <c r="D6896" s="129"/>
      <c r="E6896" s="129"/>
      <c r="F6896" s="129"/>
      <c r="G6896" s="129"/>
      <c r="H6896" s="130"/>
      <c r="I6896" s="2" t="s">
        <v>29</v>
      </c>
      <c r="J6896" s="13"/>
      <c r="K6896" s="2"/>
      <c r="L6896" s="13"/>
      <c r="M6896" s="23"/>
    </row>
    <row r="6897" spans="1:13" x14ac:dyDescent="0.25">
      <c r="A6897" s="12"/>
      <c r="B6897" s="2"/>
      <c r="C6897" s="2"/>
      <c r="D6897" s="2"/>
      <c r="E6897" s="2"/>
      <c r="F6897" s="2"/>
      <c r="G6897" s="2"/>
      <c r="H6897" s="13"/>
      <c r="I6897" s="2" t="s">
        <v>30</v>
      </c>
      <c r="J6897" s="13"/>
      <c r="K6897" s="2"/>
      <c r="L6897" s="13"/>
      <c r="M6897" s="23"/>
    </row>
    <row r="6898" spans="1:13" x14ac:dyDescent="0.25">
      <c r="A6898" s="12"/>
      <c r="B6898" s="2"/>
      <c r="C6898" s="2"/>
      <c r="D6898" s="2"/>
      <c r="E6898" s="2"/>
      <c r="F6898" s="2"/>
      <c r="G6898" s="2"/>
      <c r="H6898" s="13"/>
      <c r="I6898" s="2" t="s">
        <v>31</v>
      </c>
      <c r="J6898" s="13"/>
      <c r="K6898" s="108">
        <v>1.1200000000000001</v>
      </c>
      <c r="L6898" s="109"/>
      <c r="M6898" s="23">
        <f>K6898*12*I6885</f>
        <v>9543.7440000000006</v>
      </c>
    </row>
    <row r="6899" spans="1:13" x14ac:dyDescent="0.25">
      <c r="A6899" s="12"/>
      <c r="B6899" s="2"/>
      <c r="C6899" s="2"/>
      <c r="D6899" s="2"/>
      <c r="E6899" s="2"/>
      <c r="F6899" s="2"/>
      <c r="G6899" s="2"/>
      <c r="H6899" s="13"/>
      <c r="I6899" s="2" t="s">
        <v>32</v>
      </c>
      <c r="J6899" s="13"/>
      <c r="K6899" s="2"/>
      <c r="L6899" s="13"/>
      <c r="M6899" s="23"/>
    </row>
    <row r="6900" spans="1:13" x14ac:dyDescent="0.25">
      <c r="A6900" s="17"/>
      <c r="B6900" s="18"/>
      <c r="C6900" s="18"/>
      <c r="D6900" s="18"/>
      <c r="E6900" s="18"/>
      <c r="F6900" s="18"/>
      <c r="G6900" s="18"/>
      <c r="H6900" s="19"/>
      <c r="I6900" s="18" t="s">
        <v>33</v>
      </c>
      <c r="J6900" s="19"/>
      <c r="K6900" s="18"/>
      <c r="L6900" s="19"/>
      <c r="M6900" s="21"/>
    </row>
    <row r="6901" spans="1:13" x14ac:dyDescent="0.25">
      <c r="A6901" s="90" t="s">
        <v>34</v>
      </c>
      <c r="B6901" s="91"/>
      <c r="C6901" s="91"/>
      <c r="D6901" s="91"/>
      <c r="E6901" s="91"/>
      <c r="F6901" s="91"/>
      <c r="G6901" s="91"/>
      <c r="H6901" s="92"/>
      <c r="I6901" s="31" t="s">
        <v>46</v>
      </c>
      <c r="J6901" s="32"/>
      <c r="K6901" s="88">
        <v>0.71</v>
      </c>
      <c r="L6901" s="89"/>
      <c r="M6901" s="33">
        <f>K6901*12*I6885</f>
        <v>6050.0519999999997</v>
      </c>
    </row>
    <row r="6902" spans="1:13" x14ac:dyDescent="0.25">
      <c r="A6902" s="131" t="s">
        <v>74</v>
      </c>
      <c r="B6902" s="132"/>
      <c r="C6902" s="132"/>
      <c r="D6902" s="132"/>
      <c r="E6902" s="132"/>
      <c r="F6902" s="132"/>
      <c r="G6902" s="132"/>
      <c r="H6902" s="133"/>
      <c r="I6902" s="52"/>
      <c r="J6902" s="13"/>
      <c r="K6902" s="134">
        <f>K6903+K6909</f>
        <v>1.8900000000000001</v>
      </c>
      <c r="L6902" s="135"/>
      <c r="M6902" s="53">
        <f>M6903+M6909</f>
        <v>16105.068000000001</v>
      </c>
    </row>
    <row r="6903" spans="1:13" x14ac:dyDescent="0.25">
      <c r="A6903" s="114" t="s">
        <v>75</v>
      </c>
      <c r="B6903" s="115"/>
      <c r="C6903" s="115"/>
      <c r="D6903" s="115"/>
      <c r="E6903" s="115"/>
      <c r="F6903" s="115"/>
      <c r="G6903" s="115"/>
      <c r="H6903" s="116"/>
      <c r="J6903" s="13"/>
      <c r="K6903" s="108">
        <f>K6904+K6905+K6906+K6908</f>
        <v>1.1100000000000001</v>
      </c>
      <c r="L6903" s="109"/>
      <c r="M6903" s="46">
        <f>M6904+M6905+M6906+M6908</f>
        <v>9458.5320000000011</v>
      </c>
    </row>
    <row r="6904" spans="1:13" x14ac:dyDescent="0.25">
      <c r="A6904" s="12" t="s">
        <v>76</v>
      </c>
      <c r="H6904" s="13"/>
      <c r="I6904" t="s">
        <v>77</v>
      </c>
      <c r="J6904" s="13"/>
      <c r="K6904" s="112">
        <v>0.81</v>
      </c>
      <c r="L6904" s="113"/>
      <c r="M6904" s="23">
        <f>K6904*12*I6885</f>
        <v>6902.1720000000005</v>
      </c>
    </row>
    <row r="6905" spans="1:13" x14ac:dyDescent="0.25">
      <c r="A6905" s="12" t="s">
        <v>78</v>
      </c>
      <c r="H6905" s="13"/>
      <c r="I6905" t="s">
        <v>79</v>
      </c>
      <c r="J6905" s="13"/>
      <c r="K6905" s="112">
        <v>0.18</v>
      </c>
      <c r="L6905" s="113"/>
      <c r="M6905" s="23">
        <f>K6905*12*I6885</f>
        <v>1533.8160000000003</v>
      </c>
    </row>
    <row r="6906" spans="1:13" x14ac:dyDescent="0.25">
      <c r="A6906" s="12" t="s">
        <v>80</v>
      </c>
      <c r="H6906" s="13"/>
      <c r="I6906" t="s">
        <v>81</v>
      </c>
      <c r="J6906" s="13"/>
      <c r="K6906" s="112">
        <v>0.08</v>
      </c>
      <c r="L6906" s="113"/>
      <c r="M6906" s="23">
        <f>K6906*12*I6885</f>
        <v>681.69600000000003</v>
      </c>
    </row>
    <row r="6907" spans="1:13" x14ac:dyDescent="0.25">
      <c r="A6907" s="12" t="s">
        <v>82</v>
      </c>
      <c r="H6907" s="13"/>
      <c r="J6907" s="13"/>
      <c r="L6907" s="13"/>
      <c r="M6907" s="23"/>
    </row>
    <row r="6908" spans="1:13" x14ac:dyDescent="0.25">
      <c r="A6908" s="12" t="s">
        <v>83</v>
      </c>
      <c r="H6908" s="13"/>
      <c r="I6908" t="s">
        <v>84</v>
      </c>
      <c r="J6908" s="13"/>
      <c r="K6908" s="112">
        <v>0.04</v>
      </c>
      <c r="L6908" s="113"/>
      <c r="M6908" s="23">
        <f>K6908*12*I6885</f>
        <v>340.84800000000001</v>
      </c>
    </row>
    <row r="6909" spans="1:13" x14ac:dyDescent="0.25">
      <c r="A6909" s="114" t="s">
        <v>85</v>
      </c>
      <c r="B6909" s="115"/>
      <c r="C6909" s="115"/>
      <c r="D6909" s="115"/>
      <c r="E6909" s="115"/>
      <c r="F6909" s="115"/>
      <c r="G6909" s="115"/>
      <c r="H6909" s="116"/>
      <c r="J6909" s="13"/>
      <c r="K6909" s="108">
        <f>K6910+K6911+K6912</f>
        <v>0.78</v>
      </c>
      <c r="L6909" s="109"/>
      <c r="M6909" s="46">
        <f>M6910+M6911+M6912</f>
        <v>6646.5360000000001</v>
      </c>
    </row>
    <row r="6910" spans="1:13" x14ac:dyDescent="0.25">
      <c r="A6910" s="12" t="s">
        <v>86</v>
      </c>
      <c r="H6910" s="13"/>
      <c r="I6910" t="s">
        <v>81</v>
      </c>
      <c r="J6910" s="13"/>
      <c r="K6910" s="112">
        <v>0.28000000000000003</v>
      </c>
      <c r="L6910" s="113"/>
      <c r="M6910" s="23">
        <f>K6910*12*I6885</f>
        <v>2385.9360000000001</v>
      </c>
    </row>
    <row r="6911" spans="1:13" x14ac:dyDescent="0.25">
      <c r="A6911" s="12" t="s">
        <v>87</v>
      </c>
      <c r="H6911" s="13"/>
      <c r="I6911" t="s">
        <v>77</v>
      </c>
      <c r="J6911" s="13"/>
      <c r="K6911" s="112">
        <v>0.46</v>
      </c>
      <c r="L6911" s="113"/>
      <c r="M6911" s="23">
        <f>K6911*12*I6885</f>
        <v>3919.7520000000004</v>
      </c>
    </row>
    <row r="6912" spans="1:13" x14ac:dyDescent="0.25">
      <c r="A6912" s="12" t="s">
        <v>88</v>
      </c>
      <c r="H6912" s="13"/>
      <c r="I6912" t="s">
        <v>81</v>
      </c>
      <c r="J6912" s="13"/>
      <c r="K6912" s="112">
        <v>0.04</v>
      </c>
      <c r="L6912" s="113"/>
      <c r="M6912" s="21">
        <f>K6912*12*I6885</f>
        <v>340.84800000000001</v>
      </c>
    </row>
    <row r="6913" spans="1:13" ht="15.75" x14ac:dyDescent="0.25">
      <c r="A6913" s="85" t="s">
        <v>36</v>
      </c>
      <c r="B6913" s="86"/>
      <c r="C6913" s="86"/>
      <c r="D6913" s="86"/>
      <c r="E6913" s="86"/>
      <c r="F6913" s="86"/>
      <c r="G6913" s="86"/>
      <c r="H6913" s="87"/>
      <c r="I6913" s="34"/>
      <c r="J6913" s="32"/>
      <c r="K6913" s="88">
        <f>K6914+K6915+K6917+K6919+K6920</f>
        <v>2.13</v>
      </c>
      <c r="L6913" s="89"/>
      <c r="M6913" s="35">
        <f>M6914+M6915+M6917+M6919+M6920</f>
        <v>18150.156000000003</v>
      </c>
    </row>
    <row r="6914" spans="1:13" x14ac:dyDescent="0.25">
      <c r="A6914" s="36" t="s">
        <v>89</v>
      </c>
      <c r="B6914" s="37"/>
      <c r="C6914" s="38"/>
      <c r="D6914" s="38"/>
      <c r="E6914" s="38"/>
      <c r="F6914" s="38"/>
      <c r="G6914" s="38"/>
      <c r="H6914" s="13"/>
      <c r="I6914" s="95" t="s">
        <v>38</v>
      </c>
      <c r="J6914" s="96"/>
      <c r="K6914" s="117">
        <v>0.56999999999999995</v>
      </c>
      <c r="L6914" s="118"/>
      <c r="M6914" s="23">
        <f>K6914*12*I6885</f>
        <v>4857.0839999999998</v>
      </c>
    </row>
    <row r="6915" spans="1:13" x14ac:dyDescent="0.25">
      <c r="A6915" s="36" t="s">
        <v>39</v>
      </c>
      <c r="B6915" s="37"/>
      <c r="C6915" s="38"/>
      <c r="D6915" s="38"/>
      <c r="E6915" s="38"/>
      <c r="F6915" s="38"/>
      <c r="G6915" s="38"/>
      <c r="H6915" s="13"/>
      <c r="I6915" s="95" t="s">
        <v>90</v>
      </c>
      <c r="J6915" s="96"/>
      <c r="K6915" s="97">
        <v>1.35</v>
      </c>
      <c r="L6915" s="98"/>
      <c r="M6915" s="23">
        <f>K6915*12*I6885</f>
        <v>11503.620000000003</v>
      </c>
    </row>
    <row r="6916" spans="1:13" x14ac:dyDescent="0.25">
      <c r="A6916" s="36" t="s">
        <v>41</v>
      </c>
      <c r="B6916" s="37"/>
      <c r="C6916" s="38"/>
      <c r="D6916" s="38"/>
      <c r="E6916" s="38"/>
      <c r="F6916" s="38"/>
      <c r="G6916" s="38"/>
      <c r="H6916" s="13"/>
      <c r="I6916" s="39"/>
      <c r="J6916" s="15"/>
      <c r="K6916" s="40"/>
      <c r="L6916" s="41"/>
      <c r="M6916" s="23"/>
    </row>
    <row r="6917" spans="1:13" x14ac:dyDescent="0.25">
      <c r="A6917" s="36" t="s">
        <v>42</v>
      </c>
      <c r="B6917" s="37"/>
      <c r="C6917" s="38"/>
      <c r="D6917" s="38"/>
      <c r="E6917" s="38"/>
      <c r="F6917" s="38"/>
      <c r="G6917" s="38"/>
      <c r="H6917" s="13"/>
      <c r="I6917" s="95" t="s">
        <v>43</v>
      </c>
      <c r="J6917" s="96"/>
      <c r="K6917" s="97">
        <v>0.09</v>
      </c>
      <c r="L6917" s="98"/>
      <c r="M6917" s="23">
        <f>K6917*12*I6885</f>
        <v>766.90800000000013</v>
      </c>
    </row>
    <row r="6918" spans="1:13" x14ac:dyDescent="0.25">
      <c r="A6918" s="36" t="s">
        <v>44</v>
      </c>
      <c r="B6918" s="37"/>
      <c r="C6918" s="38"/>
      <c r="D6918" s="38"/>
      <c r="E6918" s="38"/>
      <c r="F6918" s="38"/>
      <c r="G6918" s="38"/>
      <c r="H6918" s="13"/>
      <c r="I6918" s="39"/>
      <c r="J6918" s="15"/>
      <c r="K6918" s="40"/>
      <c r="L6918" s="41"/>
      <c r="M6918" s="23"/>
    </row>
    <row r="6919" spans="1:13" x14ac:dyDescent="0.25">
      <c r="A6919" s="36" t="s">
        <v>45</v>
      </c>
      <c r="B6919" s="37"/>
      <c r="C6919" s="38"/>
      <c r="D6919" s="38"/>
      <c r="E6919" s="38"/>
      <c r="F6919" s="38"/>
      <c r="G6919" s="38"/>
      <c r="H6919" s="13"/>
      <c r="I6919" s="95" t="s">
        <v>43</v>
      </c>
      <c r="J6919" s="96"/>
      <c r="K6919" s="97">
        <v>0.06</v>
      </c>
      <c r="L6919" s="98"/>
      <c r="M6919" s="23">
        <f>K6919*12*I6885</f>
        <v>511.27199999999999</v>
      </c>
    </row>
    <row r="6920" spans="1:13" x14ac:dyDescent="0.25">
      <c r="A6920" s="42" t="s">
        <v>112</v>
      </c>
      <c r="B6920" s="37"/>
      <c r="C6920" s="38"/>
      <c r="D6920" s="38"/>
      <c r="E6920" s="38"/>
      <c r="F6920" s="38"/>
      <c r="G6920" s="38"/>
      <c r="H6920" s="13"/>
      <c r="I6920" s="95" t="s">
        <v>46</v>
      </c>
      <c r="J6920" s="96"/>
      <c r="K6920" s="99">
        <v>0.06</v>
      </c>
      <c r="L6920" s="100"/>
      <c r="M6920" s="21">
        <f>K6920*12*I6885</f>
        <v>511.27199999999999</v>
      </c>
    </row>
    <row r="6921" spans="1:13" ht="15.75" x14ac:dyDescent="0.25">
      <c r="A6921" s="85" t="s">
        <v>50</v>
      </c>
      <c r="B6921" s="86"/>
      <c r="C6921" s="86"/>
      <c r="D6921" s="86"/>
      <c r="E6921" s="86"/>
      <c r="F6921" s="86"/>
      <c r="G6921" s="86"/>
      <c r="H6921" s="87"/>
      <c r="I6921" s="34"/>
      <c r="J6921" s="32"/>
      <c r="K6921" s="101">
        <v>5.67</v>
      </c>
      <c r="L6921" s="102"/>
      <c r="M6921" s="35">
        <f>K6921*12*I6885</f>
        <v>48315.203999999998</v>
      </c>
    </row>
    <row r="6922" spans="1:13" x14ac:dyDescent="0.25">
      <c r="A6922" s="90" t="s">
        <v>59</v>
      </c>
      <c r="B6922" s="91"/>
      <c r="C6922" s="91"/>
      <c r="D6922" s="91"/>
      <c r="E6922" s="91"/>
      <c r="F6922" s="91"/>
      <c r="G6922" s="91"/>
      <c r="H6922" s="92"/>
      <c r="J6922" s="47"/>
      <c r="K6922" s="108">
        <f>K6891+K6895+K6898+K6901+K6902+K6921+K6913</f>
        <v>20.500000000000004</v>
      </c>
      <c r="L6922" s="109"/>
      <c r="M6922" s="21">
        <f>M6885+M6898+M6901+M6902+M6913+M6921</f>
        <v>174684.6</v>
      </c>
    </row>
    <row r="6923" spans="1:13" x14ac:dyDescent="0.25">
      <c r="A6923" s="90" t="s">
        <v>60</v>
      </c>
      <c r="B6923" s="91"/>
      <c r="C6923" s="91"/>
      <c r="D6923" s="91"/>
      <c r="E6923" s="91"/>
      <c r="F6923" s="91"/>
      <c r="G6923" s="91"/>
      <c r="H6923" s="92"/>
      <c r="I6923" s="34"/>
      <c r="J6923" s="48"/>
      <c r="K6923" s="110">
        <v>12.02</v>
      </c>
      <c r="L6923" s="111"/>
      <c r="M6923" s="21">
        <f>K6923*12*I6885</f>
        <v>102424.82400000001</v>
      </c>
    </row>
    <row r="6924" spans="1:13" ht="15.75" x14ac:dyDescent="0.25">
      <c r="A6924" s="85" t="s">
        <v>61</v>
      </c>
      <c r="B6924" s="86"/>
      <c r="C6924" s="86"/>
      <c r="D6924" s="86"/>
      <c r="E6924" s="86"/>
      <c r="F6924" s="86"/>
      <c r="G6924" s="86"/>
      <c r="H6924" s="87"/>
      <c r="I6924" s="34"/>
      <c r="J6924" s="32"/>
      <c r="K6924" s="88">
        <v>3.45</v>
      </c>
      <c r="L6924" s="89"/>
      <c r="M6924" s="21">
        <f>K6924*12*I6885</f>
        <v>29398.140000000007</v>
      </c>
    </row>
    <row r="6925" spans="1:13" ht="15.75" x14ac:dyDescent="0.25">
      <c r="A6925" s="85" t="s">
        <v>62</v>
      </c>
      <c r="B6925" s="86"/>
      <c r="C6925" s="86"/>
      <c r="D6925" s="86"/>
      <c r="E6925" s="86"/>
      <c r="F6925" s="86"/>
      <c r="G6925" s="86"/>
      <c r="H6925" s="87"/>
      <c r="I6925" s="34"/>
      <c r="J6925" s="32"/>
      <c r="K6925" s="88">
        <v>0.81</v>
      </c>
      <c r="L6925" s="89"/>
      <c r="M6925" s="21">
        <f>K6925*12*I6885</f>
        <v>6902.1720000000005</v>
      </c>
    </row>
    <row r="6926" spans="1:13" x14ac:dyDescent="0.25">
      <c r="A6926" s="90" t="s">
        <v>92</v>
      </c>
      <c r="B6926" s="91"/>
      <c r="C6926" s="91"/>
      <c r="D6926" s="91"/>
      <c r="E6926" s="91"/>
      <c r="F6926" s="91"/>
      <c r="G6926" s="91"/>
      <c r="H6926" s="92"/>
      <c r="I6926" s="34"/>
      <c r="J6926" s="32"/>
      <c r="K6926" s="93">
        <v>1.32</v>
      </c>
      <c r="L6926" s="94"/>
      <c r="M6926" s="21">
        <f>K6926*12*I6885</f>
        <v>11247.984</v>
      </c>
    </row>
    <row r="6927" spans="1:13" x14ac:dyDescent="0.25">
      <c r="A6927" s="54" t="s">
        <v>109</v>
      </c>
      <c r="B6927" s="55"/>
      <c r="C6927" s="55"/>
      <c r="D6927" s="55"/>
      <c r="E6927" s="55"/>
      <c r="F6927" s="55"/>
      <c r="G6927" s="55"/>
      <c r="H6927" s="56"/>
      <c r="I6927" s="34"/>
      <c r="J6927" s="32"/>
      <c r="K6927" s="88">
        <v>0</v>
      </c>
      <c r="L6927" s="89"/>
      <c r="M6927" s="21">
        <f>K6927*I6885*12</f>
        <v>0</v>
      </c>
    </row>
    <row r="6928" spans="1:13" ht="15.75" x14ac:dyDescent="0.25">
      <c r="A6928" s="49" t="s">
        <v>107</v>
      </c>
      <c r="B6928" s="50"/>
      <c r="C6928" s="50"/>
      <c r="D6928" s="50"/>
      <c r="E6928" s="50"/>
      <c r="F6928" s="50"/>
      <c r="G6928" s="50"/>
      <c r="H6928" s="51"/>
      <c r="I6928" s="34"/>
      <c r="J6928" s="32"/>
      <c r="K6928" s="88">
        <v>0</v>
      </c>
      <c r="L6928" s="89"/>
      <c r="M6928" s="21">
        <v>0</v>
      </c>
    </row>
    <row r="6929" spans="1:13" ht="15.75" x14ac:dyDescent="0.25">
      <c r="A6929" s="49" t="s">
        <v>63</v>
      </c>
      <c r="B6929" s="50"/>
      <c r="C6929" s="50"/>
      <c r="D6929" s="50"/>
      <c r="E6929" s="50"/>
      <c r="F6929" s="50"/>
      <c r="G6929" s="50"/>
      <c r="H6929" s="51"/>
      <c r="I6929" s="34"/>
      <c r="J6929" s="32"/>
      <c r="K6929" s="88">
        <v>7.0000000000000007E-2</v>
      </c>
      <c r="L6929" s="89"/>
      <c r="M6929" s="21">
        <f>K6929*12*I6885</f>
        <v>596.48400000000004</v>
      </c>
    </row>
    <row r="6930" spans="1:13" ht="15.75" x14ac:dyDescent="0.25">
      <c r="A6930" s="49" t="s">
        <v>64</v>
      </c>
      <c r="B6930" s="50"/>
      <c r="C6930" s="50"/>
      <c r="D6930" s="50"/>
      <c r="E6930" s="50"/>
      <c r="F6930" s="50"/>
      <c r="G6930" s="50"/>
      <c r="H6930" s="51"/>
      <c r="I6930" s="34"/>
      <c r="J6930" s="32"/>
      <c r="K6930" s="88">
        <v>0.18</v>
      </c>
      <c r="L6930" s="89"/>
      <c r="M6930" s="21">
        <f>K6930*12*I6885</f>
        <v>1533.8160000000003</v>
      </c>
    </row>
    <row r="6931" spans="1:13" x14ac:dyDescent="0.25">
      <c r="A6931" s="90" t="s">
        <v>65</v>
      </c>
      <c r="B6931" s="91"/>
      <c r="C6931" s="91"/>
      <c r="D6931" s="91"/>
      <c r="E6931" s="91"/>
      <c r="F6931" s="91"/>
      <c r="G6931" s="91"/>
      <c r="H6931" s="92"/>
      <c r="I6931" s="34"/>
      <c r="J6931" s="48"/>
      <c r="K6931" s="88">
        <f>K6922+K6924+K6925+K6926+K6923+K6927+K6928+K6929+K6930</f>
        <v>38.35</v>
      </c>
      <c r="L6931" s="89"/>
      <c r="M6931" s="21">
        <f>M6922+M6923+M6924+M6925+M6926+M6927+M6928+M6929+M6930</f>
        <v>326788.02</v>
      </c>
    </row>
    <row r="6932" spans="1:13" x14ac:dyDescent="0.25">
      <c r="M6932" s="5"/>
    </row>
    <row r="6933" spans="1:13" x14ac:dyDescent="0.25">
      <c r="M6933" s="5"/>
    </row>
    <row r="6934" spans="1:13" x14ac:dyDescent="0.25">
      <c r="A6934" s="119" t="s">
        <v>0</v>
      </c>
      <c r="B6934" s="119"/>
      <c r="C6934" s="119"/>
      <c r="D6934" s="119"/>
      <c r="E6934" s="119"/>
      <c r="F6934" s="119"/>
      <c r="G6934" s="119"/>
      <c r="H6934" s="119"/>
      <c r="I6934" s="119"/>
      <c r="J6934" s="119"/>
      <c r="K6934" s="119"/>
      <c r="L6934" s="119"/>
      <c r="M6934" s="5"/>
    </row>
    <row r="6935" spans="1:13" x14ac:dyDescent="0.25">
      <c r="A6935" s="120" t="s">
        <v>1</v>
      </c>
      <c r="B6935" s="120"/>
      <c r="C6935" s="120"/>
      <c r="D6935" s="120"/>
      <c r="E6935" s="120"/>
      <c r="F6935" s="120"/>
      <c r="G6935" s="120"/>
      <c r="H6935" s="120"/>
      <c r="I6935" s="120"/>
      <c r="J6935" s="120"/>
      <c r="K6935" s="120"/>
      <c r="L6935" s="120"/>
      <c r="M6935" s="120"/>
    </row>
    <row r="6936" spans="1:13" x14ac:dyDescent="0.25">
      <c r="A6936" s="121" t="s">
        <v>253</v>
      </c>
      <c r="B6936" s="121"/>
      <c r="C6936" s="121"/>
      <c r="D6936" s="121"/>
      <c r="E6936" s="121"/>
      <c r="F6936" s="121"/>
      <c r="G6936" s="121"/>
      <c r="H6936" s="121"/>
      <c r="I6936" s="121"/>
      <c r="J6936" s="121"/>
      <c r="K6936" s="121"/>
      <c r="L6936" s="121"/>
      <c r="M6936" s="121"/>
    </row>
    <row r="6937" spans="1:13" x14ac:dyDescent="0.25">
      <c r="A6937" s="6"/>
      <c r="B6937" s="7"/>
      <c r="C6937" s="7" t="s">
        <v>3</v>
      </c>
      <c r="D6937" s="7"/>
      <c r="E6937" s="7"/>
      <c r="F6937" s="7"/>
      <c r="G6937" s="7"/>
      <c r="H6937" s="8"/>
      <c r="I6937" s="7" t="s">
        <v>4</v>
      </c>
      <c r="J6937" s="8"/>
      <c r="K6937" s="9" t="s">
        <v>5</v>
      </c>
      <c r="L6937" s="10"/>
      <c r="M6937" s="11"/>
    </row>
    <row r="6938" spans="1:13" x14ac:dyDescent="0.25">
      <c r="A6938" s="12"/>
      <c r="B6938" s="2"/>
      <c r="C6938" s="2"/>
      <c r="D6938" s="2"/>
      <c r="E6938" s="2"/>
      <c r="F6938" s="2"/>
      <c r="G6938" s="2"/>
      <c r="H6938" s="13"/>
      <c r="I6938" s="2"/>
      <c r="J6938" s="13"/>
      <c r="K6938" s="14" t="s">
        <v>7</v>
      </c>
      <c r="L6938" s="15"/>
      <c r="M6938" s="16" t="s">
        <v>8</v>
      </c>
    </row>
    <row r="6939" spans="1:13" x14ac:dyDescent="0.25">
      <c r="A6939" s="17"/>
      <c r="B6939" s="18"/>
      <c r="C6939" s="18"/>
      <c r="D6939" s="18"/>
      <c r="E6939" s="18"/>
      <c r="F6939" s="18"/>
      <c r="G6939" s="18"/>
      <c r="H6939" s="19"/>
      <c r="I6939" s="122" t="s">
        <v>9</v>
      </c>
      <c r="J6939" s="123"/>
      <c r="K6939" s="18" t="s">
        <v>10</v>
      </c>
      <c r="L6939" s="19"/>
      <c r="M6939" s="20" t="s">
        <v>11</v>
      </c>
    </row>
    <row r="6940" spans="1:13" x14ac:dyDescent="0.25">
      <c r="A6940" s="90"/>
      <c r="B6940" s="91"/>
      <c r="C6940" s="91"/>
      <c r="D6940" s="91"/>
      <c r="E6940" s="91"/>
      <c r="F6940" s="91"/>
      <c r="G6940" s="91"/>
      <c r="H6940" s="92"/>
      <c r="I6940" s="124">
        <v>185.6</v>
      </c>
      <c r="J6940" s="125"/>
      <c r="K6940" s="126">
        <f>K6946+K6950</f>
        <v>8.120000000000001</v>
      </c>
      <c r="L6940" s="127"/>
      <c r="M6940" s="21">
        <f>M6946+M6950</f>
        <v>18084.864000000001</v>
      </c>
    </row>
    <row r="6941" spans="1:13" x14ac:dyDescent="0.25">
      <c r="A6941" s="22" t="s">
        <v>13</v>
      </c>
      <c r="F6941" s="2"/>
      <c r="H6941" s="13"/>
      <c r="J6941" s="13"/>
      <c r="L6941" s="13"/>
      <c r="M6941" s="23"/>
    </row>
    <row r="6942" spans="1:13" x14ac:dyDescent="0.25">
      <c r="A6942" s="22" t="s">
        <v>14</v>
      </c>
      <c r="F6942" s="2"/>
      <c r="H6942" s="13"/>
      <c r="J6942" s="13"/>
      <c r="L6942" s="13"/>
      <c r="M6942" s="23"/>
    </row>
    <row r="6943" spans="1:13" x14ac:dyDescent="0.25">
      <c r="A6943" s="24" t="s">
        <v>15</v>
      </c>
      <c r="B6943" s="25"/>
      <c r="C6943" s="25"/>
      <c r="D6943" s="25"/>
      <c r="E6943" s="25"/>
      <c r="F6943" s="26"/>
      <c r="G6943" s="25"/>
      <c r="H6943" s="27"/>
      <c r="J6943" s="13"/>
      <c r="L6943" s="13"/>
      <c r="M6943" s="23"/>
    </row>
    <row r="6944" spans="1:13" x14ac:dyDescent="0.25">
      <c r="A6944" s="24" t="s">
        <v>16</v>
      </c>
      <c r="B6944" s="25"/>
      <c r="C6944" s="25"/>
      <c r="D6944" s="25"/>
      <c r="E6944" s="25"/>
      <c r="F6944" s="26"/>
      <c r="G6944" s="25"/>
      <c r="H6944" s="27"/>
      <c r="J6944" s="13"/>
      <c r="L6944" s="13"/>
      <c r="M6944" s="23"/>
    </row>
    <row r="6945" spans="1:13" x14ac:dyDescent="0.25">
      <c r="A6945" s="24" t="s">
        <v>68</v>
      </c>
      <c r="B6945" s="25"/>
      <c r="C6945" s="25"/>
      <c r="D6945" s="25"/>
      <c r="E6945" s="25"/>
      <c r="F6945" s="26"/>
      <c r="G6945" s="25"/>
      <c r="H6945" s="27"/>
      <c r="J6945" s="13"/>
      <c r="L6945" s="13"/>
      <c r="M6945" s="23"/>
    </row>
    <row r="6946" spans="1:13" x14ac:dyDescent="0.25">
      <c r="A6946" s="24"/>
      <c r="B6946" s="25"/>
      <c r="C6946" s="25"/>
      <c r="D6946" s="25"/>
      <c r="E6946" s="25"/>
      <c r="F6946" s="26"/>
      <c r="G6946" s="25"/>
      <c r="H6946" s="27"/>
      <c r="J6946" s="13"/>
      <c r="K6946" s="112">
        <v>4.46</v>
      </c>
      <c r="L6946" s="113"/>
      <c r="M6946" s="23">
        <f>K6946*I6940*12</f>
        <v>9933.3119999999999</v>
      </c>
    </row>
    <row r="6947" spans="1:13" x14ac:dyDescent="0.25">
      <c r="A6947" s="22" t="s">
        <v>22</v>
      </c>
      <c r="B6947" s="25"/>
      <c r="C6947" s="25"/>
      <c r="D6947" s="25"/>
      <c r="E6947" s="25"/>
      <c r="F6947" s="26"/>
      <c r="G6947" s="25"/>
      <c r="H6947" s="27"/>
      <c r="J6947" s="13"/>
      <c r="L6947" s="13"/>
      <c r="M6947" s="23"/>
    </row>
    <row r="6948" spans="1:13" x14ac:dyDescent="0.25">
      <c r="A6948" s="24" t="s">
        <v>23</v>
      </c>
      <c r="B6948" s="25"/>
      <c r="C6948" s="25"/>
      <c r="D6948" s="25"/>
      <c r="E6948" s="25"/>
      <c r="F6948" s="26"/>
      <c r="G6948" s="25"/>
      <c r="H6948" s="27"/>
      <c r="J6948" s="13"/>
      <c r="L6948" s="13"/>
      <c r="M6948" s="23"/>
    </row>
    <row r="6949" spans="1:13" x14ac:dyDescent="0.25">
      <c r="A6949" s="24" t="s">
        <v>69</v>
      </c>
      <c r="B6949" s="25"/>
      <c r="C6949" s="25"/>
      <c r="D6949" s="25"/>
      <c r="E6949" s="25"/>
      <c r="F6949" s="26"/>
      <c r="G6949" s="25"/>
      <c r="H6949" s="27"/>
      <c r="J6949" s="13"/>
      <c r="L6949" s="13"/>
      <c r="M6949" s="23"/>
    </row>
    <row r="6950" spans="1:13" x14ac:dyDescent="0.25">
      <c r="A6950" s="24"/>
      <c r="B6950" s="25"/>
      <c r="C6950" s="25"/>
      <c r="D6950" s="25"/>
      <c r="E6950" s="25"/>
      <c r="F6950" s="26"/>
      <c r="G6950" s="25"/>
      <c r="H6950" s="27"/>
      <c r="I6950" s="17"/>
      <c r="J6950" s="19"/>
      <c r="K6950" s="138">
        <v>3.66</v>
      </c>
      <c r="L6950" s="139"/>
      <c r="M6950" s="21">
        <f>K6950*I6940*12</f>
        <v>8151.5520000000006</v>
      </c>
    </row>
    <row r="6951" spans="1:13" x14ac:dyDescent="0.25">
      <c r="A6951" s="128" t="s">
        <v>28</v>
      </c>
      <c r="B6951" s="129"/>
      <c r="C6951" s="129"/>
      <c r="D6951" s="129"/>
      <c r="E6951" s="129"/>
      <c r="F6951" s="129"/>
      <c r="G6951" s="129"/>
      <c r="H6951" s="130"/>
      <c r="I6951" s="2" t="s">
        <v>29</v>
      </c>
      <c r="J6951" s="13"/>
      <c r="K6951" s="2"/>
      <c r="L6951" s="13"/>
      <c r="M6951" s="23"/>
    </row>
    <row r="6952" spans="1:13" x14ac:dyDescent="0.25">
      <c r="A6952" s="12"/>
      <c r="B6952" s="2"/>
      <c r="C6952" s="2"/>
      <c r="D6952" s="2"/>
      <c r="E6952" s="2"/>
      <c r="F6952" s="2"/>
      <c r="G6952" s="2"/>
      <c r="H6952" s="13"/>
      <c r="I6952" s="2" t="s">
        <v>30</v>
      </c>
      <c r="J6952" s="13"/>
      <c r="K6952" s="2"/>
      <c r="L6952" s="13"/>
      <c r="M6952" s="23"/>
    </row>
    <row r="6953" spans="1:13" x14ac:dyDescent="0.25">
      <c r="A6953" s="12"/>
      <c r="B6953" s="2"/>
      <c r="C6953" s="2"/>
      <c r="D6953" s="2"/>
      <c r="E6953" s="2"/>
      <c r="F6953" s="2"/>
      <c r="G6953" s="2"/>
      <c r="H6953" s="13"/>
      <c r="I6953" s="2" t="s">
        <v>31</v>
      </c>
      <c r="J6953" s="13"/>
      <c r="K6953" s="108">
        <v>1.1200000000000001</v>
      </c>
      <c r="L6953" s="109"/>
      <c r="M6953" s="23">
        <f>K6953*12*I6940</f>
        <v>2494.4639999999999</v>
      </c>
    </row>
    <row r="6954" spans="1:13" x14ac:dyDescent="0.25">
      <c r="A6954" s="12"/>
      <c r="B6954" s="2"/>
      <c r="C6954" s="2"/>
      <c r="D6954" s="2"/>
      <c r="E6954" s="2"/>
      <c r="F6954" s="2"/>
      <c r="G6954" s="2"/>
      <c r="H6954" s="13"/>
      <c r="I6954" s="2" t="s">
        <v>32</v>
      </c>
      <c r="J6954" s="13"/>
      <c r="K6954" s="2"/>
      <c r="L6954" s="13"/>
      <c r="M6954" s="23"/>
    </row>
    <row r="6955" spans="1:13" x14ac:dyDescent="0.25">
      <c r="A6955" s="17"/>
      <c r="B6955" s="18"/>
      <c r="C6955" s="18"/>
      <c r="D6955" s="18"/>
      <c r="E6955" s="18"/>
      <c r="F6955" s="18"/>
      <c r="G6955" s="18"/>
      <c r="H6955" s="19"/>
      <c r="I6955" s="18" t="s">
        <v>33</v>
      </c>
      <c r="J6955" s="19"/>
      <c r="K6955" s="18"/>
      <c r="L6955" s="19"/>
      <c r="M6955" s="21"/>
    </row>
    <row r="6956" spans="1:13" ht="16.5" thickBot="1" x14ac:dyDescent="0.3">
      <c r="A6956" s="103" t="s">
        <v>71</v>
      </c>
      <c r="B6956" s="104"/>
      <c r="C6956" s="104"/>
      <c r="D6956" s="104"/>
      <c r="E6956" s="104"/>
      <c r="F6956" s="104"/>
      <c r="G6956" s="104"/>
      <c r="H6956" s="105"/>
      <c r="J6956" s="13"/>
      <c r="K6956" s="183">
        <v>2.84</v>
      </c>
      <c r="L6956" s="184"/>
      <c r="M6956" s="46">
        <f>K6956*12*I6940</f>
        <v>6325.2479999999996</v>
      </c>
    </row>
    <row r="6957" spans="1:13" ht="15.75" thickBot="1" x14ac:dyDescent="0.3">
      <c r="A6957" s="152" t="s">
        <v>59</v>
      </c>
      <c r="B6957" s="153"/>
      <c r="C6957" s="153"/>
      <c r="D6957" s="153"/>
      <c r="E6957" s="153"/>
      <c r="F6957" s="153"/>
      <c r="G6957" s="153"/>
      <c r="H6957" s="154"/>
      <c r="I6957" s="57"/>
      <c r="J6957" s="58"/>
      <c r="K6957" s="155">
        <f>K6946+K6950+K6953+K6956</f>
        <v>12.080000000000002</v>
      </c>
      <c r="L6957" s="156"/>
      <c r="M6957" s="59">
        <f>M6940+M6953+M6956</f>
        <v>26904.576000000001</v>
      </c>
    </row>
    <row r="6958" spans="1:13" x14ac:dyDescent="0.25">
      <c r="M6958" s="5"/>
    </row>
    <row r="6959" spans="1:13" x14ac:dyDescent="0.25">
      <c r="A6959" s="1"/>
      <c r="B6959" s="1"/>
      <c r="C6959" s="1"/>
      <c r="D6959" s="1"/>
      <c r="E6959" s="1"/>
      <c r="F6959" s="1"/>
      <c r="G6959" s="1"/>
      <c r="H6959" s="1"/>
      <c r="I6959" s="2"/>
      <c r="J6959" s="3"/>
      <c r="K6959" s="4"/>
      <c r="L6959" s="4"/>
      <c r="M6959" s="3"/>
    </row>
    <row r="6960" spans="1:13" x14ac:dyDescent="0.25">
      <c r="A6960" s="119" t="s">
        <v>0</v>
      </c>
      <c r="B6960" s="119"/>
      <c r="C6960" s="119"/>
      <c r="D6960" s="119"/>
      <c r="E6960" s="119"/>
      <c r="F6960" s="119"/>
      <c r="G6960" s="119"/>
      <c r="H6960" s="119"/>
      <c r="I6960" s="119"/>
      <c r="J6960" s="119"/>
      <c r="K6960" s="119"/>
      <c r="L6960" s="119"/>
      <c r="M6960" s="5"/>
    </row>
    <row r="6961" spans="1:13" x14ac:dyDescent="0.25">
      <c r="A6961" s="120" t="s">
        <v>1</v>
      </c>
      <c r="B6961" s="120"/>
      <c r="C6961" s="120"/>
      <c r="D6961" s="120"/>
      <c r="E6961" s="120"/>
      <c r="F6961" s="120"/>
      <c r="G6961" s="120"/>
      <c r="H6961" s="120"/>
      <c r="I6961" s="120"/>
      <c r="J6961" s="120"/>
      <c r="K6961" s="120"/>
      <c r="L6961" s="120"/>
      <c r="M6961" s="120"/>
    </row>
    <row r="6962" spans="1:13" x14ac:dyDescent="0.25">
      <c r="A6962" s="121" t="s">
        <v>236</v>
      </c>
      <c r="B6962" s="121"/>
      <c r="C6962" s="121"/>
      <c r="D6962" s="121"/>
      <c r="E6962" s="121"/>
      <c r="F6962" s="121"/>
      <c r="G6962" s="121"/>
      <c r="H6962" s="121"/>
      <c r="I6962" s="121"/>
      <c r="J6962" s="121"/>
      <c r="K6962" s="121"/>
      <c r="L6962" s="121"/>
      <c r="M6962" s="121"/>
    </row>
    <row r="6963" spans="1:13" x14ac:dyDescent="0.25">
      <c r="A6963" s="6"/>
      <c r="B6963" s="7"/>
      <c r="C6963" s="7" t="s">
        <v>3</v>
      </c>
      <c r="D6963" s="7"/>
      <c r="E6963" s="7"/>
      <c r="F6963" s="7"/>
      <c r="G6963" s="7"/>
      <c r="H6963" s="8"/>
      <c r="I6963" s="7" t="s">
        <v>4</v>
      </c>
      <c r="J6963" s="8"/>
      <c r="K6963" s="9" t="s">
        <v>5</v>
      </c>
      <c r="L6963" s="10"/>
      <c r="M6963" s="11"/>
    </row>
    <row r="6964" spans="1:13" x14ac:dyDescent="0.25">
      <c r="A6964" s="12"/>
      <c r="B6964" s="2"/>
      <c r="C6964" s="2"/>
      <c r="D6964" s="2"/>
      <c r="E6964" s="2"/>
      <c r="F6964" s="2"/>
      <c r="G6964" s="2"/>
      <c r="H6964" s="13"/>
      <c r="I6964" s="2"/>
      <c r="J6964" s="13"/>
      <c r="K6964" s="14" t="s">
        <v>7</v>
      </c>
      <c r="L6964" s="15"/>
      <c r="M6964" s="16" t="s">
        <v>8</v>
      </c>
    </row>
    <row r="6965" spans="1:13" x14ac:dyDescent="0.25">
      <c r="A6965" s="17"/>
      <c r="B6965" s="18"/>
      <c r="C6965" s="18"/>
      <c r="D6965" s="18"/>
      <c r="E6965" s="18"/>
      <c r="F6965" s="18"/>
      <c r="G6965" s="18"/>
      <c r="H6965" s="19"/>
      <c r="I6965" s="122" t="s">
        <v>9</v>
      </c>
      <c r="J6965" s="123"/>
      <c r="K6965" s="18" t="s">
        <v>10</v>
      </c>
      <c r="L6965" s="19"/>
      <c r="M6965" s="20" t="s">
        <v>11</v>
      </c>
    </row>
    <row r="6966" spans="1:13" x14ac:dyDescent="0.25">
      <c r="A6966" s="90"/>
      <c r="B6966" s="91"/>
      <c r="C6966" s="91"/>
      <c r="D6966" s="91"/>
      <c r="E6966" s="91"/>
      <c r="F6966" s="91"/>
      <c r="G6966" s="91"/>
      <c r="H6966" s="92"/>
      <c r="I6966" s="124">
        <v>2676.93</v>
      </c>
      <c r="J6966" s="125"/>
      <c r="K6966" s="126">
        <f>K6972+K6976</f>
        <v>8.98</v>
      </c>
      <c r="L6966" s="127"/>
      <c r="M6966" s="21">
        <f>M6972+M6976</f>
        <v>288465.97679999995</v>
      </c>
    </row>
    <row r="6967" spans="1:13" x14ac:dyDescent="0.25">
      <c r="A6967" s="22" t="s">
        <v>13</v>
      </c>
      <c r="F6967" s="2"/>
      <c r="H6967" s="13"/>
      <c r="J6967" s="13"/>
      <c r="L6967" s="13"/>
      <c r="M6967" s="23"/>
    </row>
    <row r="6968" spans="1:13" x14ac:dyDescent="0.25">
      <c r="A6968" s="22" t="s">
        <v>14</v>
      </c>
      <c r="F6968" s="2"/>
      <c r="H6968" s="13"/>
      <c r="J6968" s="13"/>
      <c r="L6968" s="13"/>
      <c r="M6968" s="23"/>
    </row>
    <row r="6969" spans="1:13" x14ac:dyDescent="0.25">
      <c r="A6969" s="24" t="s">
        <v>15</v>
      </c>
      <c r="B6969" s="25"/>
      <c r="C6969" s="25"/>
      <c r="D6969" s="25"/>
      <c r="E6969" s="25"/>
      <c r="F6969" s="26"/>
      <c r="G6969" s="25"/>
      <c r="H6969" s="27"/>
      <c r="J6969" s="13"/>
      <c r="L6969" s="13"/>
      <c r="M6969" s="23"/>
    </row>
    <row r="6970" spans="1:13" x14ac:dyDescent="0.25">
      <c r="A6970" s="24" t="s">
        <v>16</v>
      </c>
      <c r="B6970" s="25"/>
      <c r="C6970" s="25"/>
      <c r="D6970" s="25"/>
      <c r="E6970" s="25"/>
      <c r="F6970" s="26"/>
      <c r="G6970" s="25"/>
      <c r="H6970" s="27"/>
      <c r="J6970" s="13"/>
      <c r="L6970" s="13"/>
      <c r="M6970" s="23"/>
    </row>
    <row r="6971" spans="1:13" x14ac:dyDescent="0.25">
      <c r="A6971" s="24" t="s">
        <v>68</v>
      </c>
      <c r="B6971" s="25"/>
      <c r="C6971" s="25"/>
      <c r="D6971" s="25"/>
      <c r="E6971" s="25"/>
      <c r="F6971" s="26"/>
      <c r="G6971" s="25"/>
      <c r="H6971" s="27"/>
      <c r="J6971" s="13"/>
      <c r="L6971" s="13"/>
      <c r="M6971" s="23"/>
    </row>
    <row r="6972" spans="1:13" x14ac:dyDescent="0.25">
      <c r="A6972" s="24"/>
      <c r="B6972" s="25"/>
      <c r="C6972" s="25"/>
      <c r="D6972" s="25"/>
      <c r="E6972" s="25"/>
      <c r="F6972" s="26"/>
      <c r="G6972" s="25"/>
      <c r="H6972" s="27"/>
      <c r="J6972" s="13"/>
      <c r="K6972" s="112">
        <v>4.93</v>
      </c>
      <c r="L6972" s="113"/>
      <c r="M6972" s="23">
        <f>K6972*I6966*12</f>
        <v>158367.17879999999</v>
      </c>
    </row>
    <row r="6973" spans="1:13" x14ac:dyDescent="0.25">
      <c r="A6973" s="22" t="s">
        <v>22</v>
      </c>
      <c r="B6973" s="25"/>
      <c r="C6973" s="25"/>
      <c r="D6973" s="25"/>
      <c r="E6973" s="25"/>
      <c r="F6973" s="26"/>
      <c r="G6973" s="25"/>
      <c r="H6973" s="27"/>
      <c r="J6973" s="13"/>
      <c r="L6973" s="13"/>
      <c r="M6973" s="23"/>
    </row>
    <row r="6974" spans="1:13" x14ac:dyDescent="0.25">
      <c r="A6974" s="24" t="s">
        <v>23</v>
      </c>
      <c r="B6974" s="25"/>
      <c r="C6974" s="25"/>
      <c r="D6974" s="25"/>
      <c r="E6974" s="25"/>
      <c r="F6974" s="26"/>
      <c r="G6974" s="25"/>
      <c r="H6974" s="27"/>
      <c r="J6974" s="13"/>
      <c r="L6974" s="13"/>
      <c r="M6974" s="23"/>
    </row>
    <row r="6975" spans="1:13" x14ac:dyDescent="0.25">
      <c r="A6975" s="24" t="s">
        <v>69</v>
      </c>
      <c r="B6975" s="25"/>
      <c r="C6975" s="25"/>
      <c r="D6975" s="25"/>
      <c r="E6975" s="25"/>
      <c r="F6975" s="26"/>
      <c r="G6975" s="25"/>
      <c r="H6975" s="27"/>
      <c r="J6975" s="13"/>
      <c r="L6975" s="13"/>
      <c r="M6975" s="23"/>
    </row>
    <row r="6976" spans="1:13" x14ac:dyDescent="0.25">
      <c r="A6976" s="24"/>
      <c r="B6976" s="25"/>
      <c r="C6976" s="25"/>
      <c r="D6976" s="25"/>
      <c r="E6976" s="25"/>
      <c r="F6976" s="26"/>
      <c r="G6976" s="25"/>
      <c r="H6976" s="27"/>
      <c r="I6976" s="17"/>
      <c r="J6976" s="19"/>
      <c r="K6976" s="138">
        <v>4.05</v>
      </c>
      <c r="L6976" s="139"/>
      <c r="M6976" s="21">
        <f>K6976*I6966*12</f>
        <v>130098.79799999998</v>
      </c>
    </row>
    <row r="6977" spans="1:13" x14ac:dyDescent="0.25">
      <c r="A6977" s="128" t="s">
        <v>28</v>
      </c>
      <c r="B6977" s="129"/>
      <c r="C6977" s="129"/>
      <c r="D6977" s="129"/>
      <c r="E6977" s="129"/>
      <c r="F6977" s="129"/>
      <c r="G6977" s="129"/>
      <c r="H6977" s="130"/>
      <c r="I6977" s="2" t="s">
        <v>29</v>
      </c>
      <c r="J6977" s="13"/>
      <c r="K6977" s="2"/>
      <c r="L6977" s="13"/>
      <c r="M6977" s="23"/>
    </row>
    <row r="6978" spans="1:13" x14ac:dyDescent="0.25">
      <c r="A6978" s="12"/>
      <c r="B6978" s="2"/>
      <c r="C6978" s="2"/>
      <c r="D6978" s="2"/>
      <c r="E6978" s="2"/>
      <c r="F6978" s="2"/>
      <c r="G6978" s="2"/>
      <c r="H6978" s="13"/>
      <c r="I6978" s="2" t="s">
        <v>30</v>
      </c>
      <c r="J6978" s="13"/>
      <c r="K6978" s="2"/>
      <c r="L6978" s="13"/>
      <c r="M6978" s="23"/>
    </row>
    <row r="6979" spans="1:13" x14ac:dyDescent="0.25">
      <c r="A6979" s="12"/>
      <c r="B6979" s="2"/>
      <c r="C6979" s="2"/>
      <c r="D6979" s="2"/>
      <c r="E6979" s="2"/>
      <c r="F6979" s="2"/>
      <c r="G6979" s="2"/>
      <c r="H6979" s="13"/>
      <c r="I6979" s="2" t="s">
        <v>31</v>
      </c>
      <c r="J6979" s="13"/>
      <c r="K6979" s="108">
        <v>1.1200000000000001</v>
      </c>
      <c r="L6979" s="109"/>
      <c r="M6979" s="23">
        <f>K6979*12*I6966</f>
        <v>35977.939200000001</v>
      </c>
    </row>
    <row r="6980" spans="1:13" x14ac:dyDescent="0.25">
      <c r="A6980" s="12"/>
      <c r="B6980" s="2"/>
      <c r="C6980" s="2"/>
      <c r="D6980" s="2"/>
      <c r="E6980" s="2"/>
      <c r="F6980" s="2"/>
      <c r="G6980" s="2"/>
      <c r="H6980" s="13"/>
      <c r="I6980" s="2" t="s">
        <v>32</v>
      </c>
      <c r="J6980" s="13"/>
      <c r="K6980" s="2"/>
      <c r="L6980" s="13"/>
      <c r="M6980" s="23"/>
    </row>
    <row r="6981" spans="1:13" x14ac:dyDescent="0.25">
      <c r="A6981" s="17"/>
      <c r="B6981" s="18"/>
      <c r="C6981" s="18"/>
      <c r="D6981" s="18"/>
      <c r="E6981" s="18"/>
      <c r="F6981" s="18"/>
      <c r="G6981" s="18"/>
      <c r="H6981" s="19"/>
      <c r="I6981" s="18" t="s">
        <v>33</v>
      </c>
      <c r="J6981" s="19"/>
      <c r="K6981" s="18"/>
      <c r="L6981" s="19"/>
      <c r="M6981" s="21"/>
    </row>
    <row r="6982" spans="1:13" x14ac:dyDescent="0.25">
      <c r="A6982" s="90" t="s">
        <v>34</v>
      </c>
      <c r="B6982" s="91"/>
      <c r="C6982" s="91"/>
      <c r="D6982" s="91"/>
      <c r="E6982" s="91"/>
      <c r="F6982" s="91"/>
      <c r="G6982" s="91"/>
      <c r="H6982" s="92"/>
      <c r="I6982" s="31" t="s">
        <v>46</v>
      </c>
      <c r="J6982" s="32"/>
      <c r="K6982" s="88">
        <v>0.85</v>
      </c>
      <c r="L6982" s="89"/>
      <c r="M6982" s="33">
        <f>K6982*12*I6966</f>
        <v>27304.685999999998</v>
      </c>
    </row>
    <row r="6983" spans="1:13" x14ac:dyDescent="0.25">
      <c r="A6983" s="131" t="s">
        <v>74</v>
      </c>
      <c r="B6983" s="132"/>
      <c r="C6983" s="132"/>
      <c r="D6983" s="132"/>
      <c r="E6983" s="132"/>
      <c r="F6983" s="132"/>
      <c r="G6983" s="132"/>
      <c r="H6983" s="133"/>
      <c r="I6983" s="52"/>
      <c r="J6983" s="13"/>
      <c r="K6983" s="134">
        <f>K6984+K6990</f>
        <v>1.8900000000000001</v>
      </c>
      <c r="L6983" s="135"/>
      <c r="M6983" s="53">
        <f>M6984+M6990</f>
        <v>60712.772399999994</v>
      </c>
    </row>
    <row r="6984" spans="1:13" x14ac:dyDescent="0.25">
      <c r="A6984" s="114" t="s">
        <v>75</v>
      </c>
      <c r="B6984" s="115"/>
      <c r="C6984" s="115"/>
      <c r="D6984" s="115"/>
      <c r="E6984" s="115"/>
      <c r="F6984" s="115"/>
      <c r="G6984" s="115"/>
      <c r="H6984" s="116"/>
      <c r="J6984" s="13"/>
      <c r="K6984" s="108">
        <f>K6985+K6986+K6987+K6989</f>
        <v>1.1100000000000001</v>
      </c>
      <c r="L6984" s="109"/>
      <c r="M6984" s="46">
        <f>M6985+M6986+M6987+M6989</f>
        <v>35656.707599999994</v>
      </c>
    </row>
    <row r="6985" spans="1:13" x14ac:dyDescent="0.25">
      <c r="A6985" s="12" t="s">
        <v>76</v>
      </c>
      <c r="H6985" s="13"/>
      <c r="I6985" t="s">
        <v>77</v>
      </c>
      <c r="J6985" s="13"/>
      <c r="K6985" s="112">
        <v>0.81</v>
      </c>
      <c r="L6985" s="113"/>
      <c r="M6985" s="23">
        <f>K6985*12*I6966</f>
        <v>26019.759600000001</v>
      </c>
    </row>
    <row r="6986" spans="1:13" x14ac:dyDescent="0.25">
      <c r="A6986" s="12" t="s">
        <v>78</v>
      </c>
      <c r="H6986" s="13"/>
      <c r="I6986" t="s">
        <v>79</v>
      </c>
      <c r="J6986" s="13"/>
      <c r="K6986" s="112">
        <v>0.18</v>
      </c>
      <c r="L6986" s="113"/>
      <c r="M6986" s="23">
        <f>K6986*12*I6966</f>
        <v>5782.1688000000004</v>
      </c>
    </row>
    <row r="6987" spans="1:13" x14ac:dyDescent="0.25">
      <c r="A6987" s="12" t="s">
        <v>80</v>
      </c>
      <c r="H6987" s="13"/>
      <c r="I6987" t="s">
        <v>81</v>
      </c>
      <c r="J6987" s="13"/>
      <c r="K6987" s="112">
        <v>0.08</v>
      </c>
      <c r="L6987" s="113"/>
      <c r="M6987" s="23">
        <f>K6987*12*I6966</f>
        <v>2569.8527999999997</v>
      </c>
    </row>
    <row r="6988" spans="1:13" x14ac:dyDescent="0.25">
      <c r="A6988" s="12" t="s">
        <v>82</v>
      </c>
      <c r="H6988" s="13"/>
      <c r="J6988" s="13"/>
      <c r="L6988" s="13"/>
      <c r="M6988" s="23"/>
    </row>
    <row r="6989" spans="1:13" x14ac:dyDescent="0.25">
      <c r="A6989" s="12" t="s">
        <v>83</v>
      </c>
      <c r="H6989" s="13"/>
      <c r="I6989" t="s">
        <v>84</v>
      </c>
      <c r="J6989" s="13"/>
      <c r="K6989" s="112">
        <v>0.04</v>
      </c>
      <c r="L6989" s="113"/>
      <c r="M6989" s="23">
        <f>K6989*12*I6966</f>
        <v>1284.9263999999998</v>
      </c>
    </row>
    <row r="6990" spans="1:13" x14ac:dyDescent="0.25">
      <c r="A6990" s="114" t="s">
        <v>85</v>
      </c>
      <c r="B6990" s="115"/>
      <c r="C6990" s="115"/>
      <c r="D6990" s="115"/>
      <c r="E6990" s="115"/>
      <c r="F6990" s="115"/>
      <c r="G6990" s="115"/>
      <c r="H6990" s="116"/>
      <c r="J6990" s="13"/>
      <c r="K6990" s="108">
        <f>K6991+K6992+K6993</f>
        <v>0.78</v>
      </c>
      <c r="L6990" s="109"/>
      <c r="M6990" s="46">
        <f>M6991+M6992+M6993</f>
        <v>25056.0648</v>
      </c>
    </row>
    <row r="6991" spans="1:13" x14ac:dyDescent="0.25">
      <c r="A6991" s="12" t="s">
        <v>86</v>
      </c>
      <c r="H6991" s="13"/>
      <c r="I6991" t="s">
        <v>81</v>
      </c>
      <c r="J6991" s="13"/>
      <c r="K6991" s="112">
        <v>0.28000000000000003</v>
      </c>
      <c r="L6991" s="113"/>
      <c r="M6991" s="23">
        <f>K6991*12*I6966</f>
        <v>8994.4848000000002</v>
      </c>
    </row>
    <row r="6992" spans="1:13" x14ac:dyDescent="0.25">
      <c r="A6992" s="12" t="s">
        <v>87</v>
      </c>
      <c r="H6992" s="13"/>
      <c r="I6992" t="s">
        <v>35</v>
      </c>
      <c r="J6992" s="13"/>
      <c r="K6992" s="112">
        <v>0.46</v>
      </c>
      <c r="L6992" s="113"/>
      <c r="M6992" s="23">
        <f>K6992*12*I6966</f>
        <v>14776.6536</v>
      </c>
    </row>
    <row r="6993" spans="1:13" x14ac:dyDescent="0.25">
      <c r="A6993" s="12" t="s">
        <v>88</v>
      </c>
      <c r="H6993" s="13"/>
      <c r="I6993" t="s">
        <v>81</v>
      </c>
      <c r="J6993" s="13"/>
      <c r="K6993" s="112">
        <v>0.04</v>
      </c>
      <c r="L6993" s="113"/>
      <c r="M6993" s="21">
        <f>K6993*12*I6966</f>
        <v>1284.9263999999998</v>
      </c>
    </row>
    <row r="6994" spans="1:13" ht="15.75" x14ac:dyDescent="0.25">
      <c r="A6994" s="85" t="s">
        <v>36</v>
      </c>
      <c r="B6994" s="86"/>
      <c r="C6994" s="86"/>
      <c r="D6994" s="86"/>
      <c r="E6994" s="86"/>
      <c r="F6994" s="86"/>
      <c r="G6994" s="86"/>
      <c r="H6994" s="87"/>
      <c r="I6994" s="34"/>
      <c r="J6994" s="32"/>
      <c r="K6994" s="88">
        <f>K6995+K6996+K6998+K7000+K7001</f>
        <v>2.13</v>
      </c>
      <c r="L6994" s="89"/>
      <c r="M6994" s="35">
        <f>M6995+M6996+M6998+M7000+M7001</f>
        <v>68422.330799999996</v>
      </c>
    </row>
    <row r="6995" spans="1:13" x14ac:dyDescent="0.25">
      <c r="A6995" s="36" t="s">
        <v>89</v>
      </c>
      <c r="B6995" s="37"/>
      <c r="C6995" s="38"/>
      <c r="D6995" s="38"/>
      <c r="E6995" s="38"/>
      <c r="F6995" s="38"/>
      <c r="G6995" s="38"/>
      <c r="H6995" s="13"/>
      <c r="I6995" s="95" t="s">
        <v>38</v>
      </c>
      <c r="J6995" s="96"/>
      <c r="K6995" s="117">
        <v>0.56999999999999995</v>
      </c>
      <c r="L6995" s="118"/>
      <c r="M6995" s="23">
        <f>K6995*12*I6966</f>
        <v>18310.2012</v>
      </c>
    </row>
    <row r="6996" spans="1:13" x14ac:dyDescent="0.25">
      <c r="A6996" s="36" t="s">
        <v>39</v>
      </c>
      <c r="B6996" s="37"/>
      <c r="C6996" s="38"/>
      <c r="D6996" s="38"/>
      <c r="E6996" s="38"/>
      <c r="F6996" s="38"/>
      <c r="G6996" s="38"/>
      <c r="H6996" s="13"/>
      <c r="I6996" s="95" t="s">
        <v>90</v>
      </c>
      <c r="J6996" s="96"/>
      <c r="K6996" s="97">
        <v>1.35</v>
      </c>
      <c r="L6996" s="98"/>
      <c r="M6996" s="23">
        <f>K6996*12*I6966</f>
        <v>43366.266000000003</v>
      </c>
    </row>
    <row r="6997" spans="1:13" x14ac:dyDescent="0.25">
      <c r="A6997" s="36" t="s">
        <v>41</v>
      </c>
      <c r="B6997" s="37"/>
      <c r="C6997" s="38"/>
      <c r="D6997" s="38"/>
      <c r="E6997" s="38"/>
      <c r="F6997" s="38"/>
      <c r="G6997" s="38"/>
      <c r="H6997" s="13"/>
      <c r="I6997" s="39"/>
      <c r="J6997" s="15"/>
      <c r="K6997" s="40"/>
      <c r="L6997" s="41"/>
      <c r="M6997" s="23"/>
    </row>
    <row r="6998" spans="1:13" x14ac:dyDescent="0.25">
      <c r="A6998" s="36" t="s">
        <v>42</v>
      </c>
      <c r="B6998" s="37"/>
      <c r="C6998" s="38"/>
      <c r="D6998" s="38"/>
      <c r="E6998" s="38"/>
      <c r="F6998" s="38"/>
      <c r="G6998" s="38"/>
      <c r="H6998" s="13"/>
      <c r="I6998" s="95" t="s">
        <v>43</v>
      </c>
      <c r="J6998" s="96"/>
      <c r="K6998" s="97">
        <v>0.09</v>
      </c>
      <c r="L6998" s="98"/>
      <c r="M6998" s="23">
        <f>K6998*12*I6966</f>
        <v>2891.0844000000002</v>
      </c>
    </row>
    <row r="6999" spans="1:13" x14ac:dyDescent="0.25">
      <c r="A6999" s="36" t="s">
        <v>44</v>
      </c>
      <c r="B6999" s="37"/>
      <c r="C6999" s="38"/>
      <c r="D6999" s="38"/>
      <c r="E6999" s="38"/>
      <c r="F6999" s="38"/>
      <c r="G6999" s="38"/>
      <c r="H6999" s="13"/>
      <c r="I6999" s="39"/>
      <c r="J6999" s="15"/>
      <c r="K6999" s="40"/>
      <c r="L6999" s="41"/>
      <c r="M6999" s="23"/>
    </row>
    <row r="7000" spans="1:13" x14ac:dyDescent="0.25">
      <c r="A7000" s="36" t="s">
        <v>45</v>
      </c>
      <c r="B7000" s="37"/>
      <c r="C7000" s="38"/>
      <c r="D7000" s="38"/>
      <c r="E7000" s="38"/>
      <c r="F7000" s="38"/>
      <c r="G7000" s="38"/>
      <c r="H7000" s="13"/>
      <c r="I7000" s="95" t="s">
        <v>43</v>
      </c>
      <c r="J7000" s="96"/>
      <c r="K7000" s="97">
        <v>0.06</v>
      </c>
      <c r="L7000" s="98"/>
      <c r="M7000" s="23">
        <f>K7000*12*I6966</f>
        <v>1927.3895999999997</v>
      </c>
    </row>
    <row r="7001" spans="1:13" x14ac:dyDescent="0.25">
      <c r="A7001" s="42" t="s">
        <v>112</v>
      </c>
      <c r="B7001" s="37"/>
      <c r="C7001" s="38"/>
      <c r="D7001" s="38"/>
      <c r="E7001" s="38"/>
      <c r="F7001" s="38"/>
      <c r="G7001" s="38"/>
      <c r="H7001" s="13"/>
      <c r="I7001" s="95" t="s">
        <v>46</v>
      </c>
      <c r="J7001" s="96"/>
      <c r="K7001" s="99">
        <v>0.06</v>
      </c>
      <c r="L7001" s="100"/>
      <c r="M7001" s="21">
        <f>K7001*12*I6966</f>
        <v>1927.3895999999997</v>
      </c>
    </row>
    <row r="7002" spans="1:13" ht="15.75" x14ac:dyDescent="0.25">
      <c r="A7002" s="85" t="s">
        <v>50</v>
      </c>
      <c r="B7002" s="86"/>
      <c r="C7002" s="86"/>
      <c r="D7002" s="86"/>
      <c r="E7002" s="86"/>
      <c r="F7002" s="86"/>
      <c r="G7002" s="86"/>
      <c r="H7002" s="87"/>
      <c r="I7002" s="34"/>
      <c r="J7002" s="32"/>
      <c r="K7002" s="101">
        <v>4.32</v>
      </c>
      <c r="L7002" s="102"/>
      <c r="M7002" s="35">
        <f>K7002*12*I6966</f>
        <v>138772.05119999999</v>
      </c>
    </row>
    <row r="7003" spans="1:13" x14ac:dyDescent="0.25">
      <c r="A7003" s="90" t="s">
        <v>59</v>
      </c>
      <c r="B7003" s="91"/>
      <c r="C7003" s="91"/>
      <c r="D7003" s="91"/>
      <c r="E7003" s="91"/>
      <c r="F7003" s="91"/>
      <c r="G7003" s="91"/>
      <c r="H7003" s="92"/>
      <c r="J7003" s="47"/>
      <c r="K7003" s="108">
        <f>K6972+K6976+K6979+K6982+K6983+K7002+K6994</f>
        <v>19.290000000000003</v>
      </c>
      <c r="L7003" s="109"/>
      <c r="M7003" s="21">
        <f>M6966+M6979+M6982+M6983+M6994+M7002</f>
        <v>619655.75639999995</v>
      </c>
    </row>
    <row r="7004" spans="1:13" x14ac:dyDescent="0.25">
      <c r="A7004" s="90" t="s">
        <v>60</v>
      </c>
      <c r="B7004" s="91"/>
      <c r="C7004" s="91"/>
      <c r="D7004" s="91"/>
      <c r="E7004" s="91"/>
      <c r="F7004" s="91"/>
      <c r="G7004" s="91"/>
      <c r="H7004" s="92"/>
      <c r="I7004" s="34"/>
      <c r="J7004" s="48"/>
      <c r="K7004" s="110">
        <v>13.43</v>
      </c>
      <c r="L7004" s="111"/>
      <c r="M7004" s="21">
        <f>K7004*12*I6966</f>
        <v>431414.03879999998</v>
      </c>
    </row>
    <row r="7005" spans="1:13" ht="15.75" x14ac:dyDescent="0.25">
      <c r="A7005" s="85" t="s">
        <v>61</v>
      </c>
      <c r="B7005" s="86"/>
      <c r="C7005" s="86"/>
      <c r="D7005" s="86"/>
      <c r="E7005" s="86"/>
      <c r="F7005" s="86"/>
      <c r="G7005" s="86"/>
      <c r="H7005" s="87"/>
      <c r="I7005" s="34"/>
      <c r="J7005" s="32"/>
      <c r="K7005" s="88">
        <v>3.45</v>
      </c>
      <c r="L7005" s="89"/>
      <c r="M7005" s="21">
        <f>K7005*12*I6966</f>
        <v>110824.902</v>
      </c>
    </row>
    <row r="7006" spans="1:13" ht="15.75" x14ac:dyDescent="0.25">
      <c r="A7006" s="85" t="s">
        <v>62</v>
      </c>
      <c r="B7006" s="86"/>
      <c r="C7006" s="86"/>
      <c r="D7006" s="86"/>
      <c r="E7006" s="86"/>
      <c r="F7006" s="86"/>
      <c r="G7006" s="86"/>
      <c r="H7006" s="87"/>
      <c r="I7006" s="34"/>
      <c r="J7006" s="32"/>
      <c r="K7006" s="88">
        <v>0.81</v>
      </c>
      <c r="L7006" s="89"/>
      <c r="M7006" s="21">
        <f>K7006*12*I6966</f>
        <v>26019.759600000001</v>
      </c>
    </row>
    <row r="7007" spans="1:13" x14ac:dyDescent="0.25">
      <c r="A7007" s="90" t="s">
        <v>92</v>
      </c>
      <c r="B7007" s="91"/>
      <c r="C7007" s="91"/>
      <c r="D7007" s="91"/>
      <c r="E7007" s="91"/>
      <c r="F7007" s="91"/>
      <c r="G7007" s="91"/>
      <c r="H7007" s="92"/>
      <c r="I7007" s="34"/>
      <c r="J7007" s="32"/>
      <c r="K7007" s="93">
        <v>1.32</v>
      </c>
      <c r="L7007" s="94"/>
      <c r="M7007" s="21">
        <f>K7007*12*I6966</f>
        <v>42402.571199999998</v>
      </c>
    </row>
    <row r="7008" spans="1:13" x14ac:dyDescent="0.25">
      <c r="A7008" s="54" t="s">
        <v>93</v>
      </c>
      <c r="B7008" s="55"/>
      <c r="C7008" s="55"/>
      <c r="D7008" s="55"/>
      <c r="E7008" s="55"/>
      <c r="F7008" s="55"/>
      <c r="G7008" s="55"/>
      <c r="H7008" s="56"/>
      <c r="I7008" s="34"/>
      <c r="J7008" s="32"/>
      <c r="K7008" s="93">
        <v>0.52</v>
      </c>
      <c r="L7008" s="94"/>
      <c r="M7008" s="21">
        <f>K7008*12*I6966</f>
        <v>16704.0432</v>
      </c>
    </row>
    <row r="7009" spans="1:13" ht="15.75" x14ac:dyDescent="0.25">
      <c r="A7009" s="49" t="s">
        <v>63</v>
      </c>
      <c r="B7009" s="50"/>
      <c r="C7009" s="50"/>
      <c r="D7009" s="50"/>
      <c r="E7009" s="50"/>
      <c r="F7009" s="50"/>
      <c r="G7009" s="50"/>
      <c r="H7009" s="51"/>
      <c r="I7009" s="34"/>
      <c r="J7009" s="32"/>
      <c r="K7009" s="88">
        <v>0.05</v>
      </c>
      <c r="L7009" s="89"/>
      <c r="M7009" s="21">
        <f>K7009*12*I6966</f>
        <v>1606.1580000000001</v>
      </c>
    </row>
    <row r="7010" spans="1:13" ht="15.75" x14ac:dyDescent="0.25">
      <c r="A7010" s="49" t="s">
        <v>64</v>
      </c>
      <c r="B7010" s="50"/>
      <c r="C7010" s="50"/>
      <c r="D7010" s="50"/>
      <c r="E7010" s="50"/>
      <c r="F7010" s="50"/>
      <c r="G7010" s="50"/>
      <c r="H7010" s="51"/>
      <c r="I7010" s="34"/>
      <c r="J7010" s="32"/>
      <c r="K7010" s="88">
        <v>0.71</v>
      </c>
      <c r="L7010" s="89"/>
      <c r="M7010" s="21">
        <f>K7010*12*I6966</f>
        <v>22807.443599999999</v>
      </c>
    </row>
    <row r="7011" spans="1:13" x14ac:dyDescent="0.25">
      <c r="A7011" s="90" t="s">
        <v>65</v>
      </c>
      <c r="B7011" s="91"/>
      <c r="C7011" s="91"/>
      <c r="D7011" s="91"/>
      <c r="E7011" s="91"/>
      <c r="F7011" s="91"/>
      <c r="G7011" s="91"/>
      <c r="H7011" s="92"/>
      <c r="I7011" s="34"/>
      <c r="J7011" s="48"/>
      <c r="K7011" s="88">
        <f>K7003+K7004+K7005+K7006+K7007+K7009+K7010+K7008</f>
        <v>39.580000000000005</v>
      </c>
      <c r="L7011" s="89"/>
      <c r="M7011" s="21">
        <f>M7003+M7004+M7005+M7006+M7007+M7009+M7010+M7008</f>
        <v>1271434.6728000001</v>
      </c>
    </row>
    <row r="7012" spans="1:13" x14ac:dyDescent="0.25">
      <c r="A7012" s="1"/>
      <c r="B7012" s="1"/>
      <c r="C7012" s="1"/>
      <c r="D7012" s="1"/>
      <c r="E7012" s="1"/>
      <c r="F7012" s="1"/>
      <c r="G7012" s="1"/>
      <c r="H7012" s="1"/>
      <c r="I7012" s="2"/>
      <c r="J7012" s="3"/>
      <c r="K7012" s="4"/>
      <c r="L7012" s="4"/>
      <c r="M7012" s="3"/>
    </row>
    <row r="7013" spans="1:13" x14ac:dyDescent="0.25">
      <c r="M7013" s="5"/>
    </row>
    <row r="7014" spans="1:13" x14ac:dyDescent="0.25">
      <c r="A7014" s="1"/>
      <c r="B7014" s="1"/>
      <c r="C7014" s="1"/>
      <c r="D7014" s="1"/>
      <c r="E7014" s="1"/>
      <c r="F7014" s="1"/>
      <c r="G7014" s="1"/>
      <c r="H7014" s="1"/>
      <c r="I7014" s="2"/>
      <c r="J7014" s="3"/>
      <c r="K7014" s="4"/>
      <c r="L7014" s="4"/>
      <c r="M7014" s="3"/>
    </row>
    <row r="7015" spans="1:13" x14ac:dyDescent="0.25">
      <c r="A7015" s="119" t="s">
        <v>0</v>
      </c>
      <c r="B7015" s="119"/>
      <c r="C7015" s="119"/>
      <c r="D7015" s="119"/>
      <c r="E7015" s="119"/>
      <c r="F7015" s="119"/>
      <c r="G7015" s="119"/>
      <c r="H7015" s="119"/>
      <c r="I7015" s="119"/>
      <c r="J7015" s="119"/>
      <c r="K7015" s="119"/>
      <c r="L7015" s="119"/>
      <c r="M7015" s="5"/>
    </row>
    <row r="7016" spans="1:13" x14ac:dyDescent="0.25">
      <c r="A7016" s="120" t="s">
        <v>1</v>
      </c>
      <c r="B7016" s="120"/>
      <c r="C7016" s="120"/>
      <c r="D7016" s="120"/>
      <c r="E7016" s="120"/>
      <c r="F7016" s="120"/>
      <c r="G7016" s="120"/>
      <c r="H7016" s="120"/>
      <c r="I7016" s="120"/>
      <c r="J7016" s="120"/>
      <c r="K7016" s="120"/>
      <c r="L7016" s="120"/>
      <c r="M7016" s="120"/>
    </row>
    <row r="7017" spans="1:13" x14ac:dyDescent="0.25">
      <c r="A7017" s="121" t="s">
        <v>237</v>
      </c>
      <c r="B7017" s="121"/>
      <c r="C7017" s="121"/>
      <c r="D7017" s="121"/>
      <c r="E7017" s="121"/>
      <c r="F7017" s="121"/>
      <c r="G7017" s="121"/>
      <c r="H7017" s="121"/>
      <c r="I7017" s="121"/>
      <c r="J7017" s="121"/>
      <c r="K7017" s="121"/>
      <c r="L7017" s="121"/>
      <c r="M7017" s="121"/>
    </row>
    <row r="7018" spans="1:13" x14ac:dyDescent="0.25">
      <c r="A7018" s="6"/>
      <c r="B7018" s="7"/>
      <c r="C7018" s="7" t="s">
        <v>3</v>
      </c>
      <c r="D7018" s="7"/>
      <c r="E7018" s="7"/>
      <c r="F7018" s="7"/>
      <c r="G7018" s="7"/>
      <c r="H7018" s="8"/>
      <c r="I7018" s="7" t="s">
        <v>4</v>
      </c>
      <c r="J7018" s="8"/>
      <c r="K7018" s="9" t="s">
        <v>5</v>
      </c>
      <c r="L7018" s="10"/>
      <c r="M7018" s="11"/>
    </row>
    <row r="7019" spans="1:13" x14ac:dyDescent="0.25">
      <c r="A7019" s="12" t="s">
        <v>6</v>
      </c>
      <c r="B7019" s="2"/>
      <c r="C7019" s="2"/>
      <c r="D7019" s="2"/>
      <c r="E7019" s="2"/>
      <c r="F7019" s="2"/>
      <c r="G7019" s="2"/>
      <c r="H7019" s="13"/>
      <c r="I7019" s="2"/>
      <c r="J7019" s="13"/>
      <c r="K7019" s="14" t="s">
        <v>7</v>
      </c>
      <c r="L7019" s="15"/>
      <c r="M7019" s="16" t="s">
        <v>8</v>
      </c>
    </row>
    <row r="7020" spans="1:13" x14ac:dyDescent="0.25">
      <c r="A7020" s="17"/>
      <c r="B7020" s="18"/>
      <c r="C7020" s="18"/>
      <c r="D7020" s="18"/>
      <c r="E7020" s="18"/>
      <c r="F7020" s="18"/>
      <c r="G7020" s="18"/>
      <c r="H7020" s="19"/>
      <c r="I7020" s="122" t="s">
        <v>9</v>
      </c>
      <c r="J7020" s="123"/>
      <c r="K7020" s="18" t="s">
        <v>10</v>
      </c>
      <c r="L7020" s="19"/>
      <c r="M7020" s="20" t="s">
        <v>11</v>
      </c>
    </row>
    <row r="7021" spans="1:13" x14ac:dyDescent="0.25">
      <c r="A7021" s="90" t="s">
        <v>12</v>
      </c>
      <c r="B7021" s="91"/>
      <c r="C7021" s="91"/>
      <c r="D7021" s="91"/>
      <c r="E7021" s="91"/>
      <c r="F7021" s="91"/>
      <c r="G7021" s="91"/>
      <c r="H7021" s="92"/>
      <c r="I7021" s="124">
        <v>516.29999999999995</v>
      </c>
      <c r="J7021" s="125"/>
      <c r="K7021" s="126">
        <f>K7027+K7034</f>
        <v>8.98</v>
      </c>
      <c r="L7021" s="127"/>
      <c r="M7021" s="21">
        <f>M7027+M7034</f>
        <v>55636.487999999998</v>
      </c>
    </row>
    <row r="7022" spans="1:13" x14ac:dyDescent="0.25">
      <c r="A7022" s="22" t="s">
        <v>13</v>
      </c>
      <c r="F7022" s="2"/>
      <c r="H7022" s="13"/>
      <c r="J7022" s="13"/>
      <c r="L7022" s="13"/>
      <c r="M7022" s="23"/>
    </row>
    <row r="7023" spans="1:13" x14ac:dyDescent="0.25">
      <c r="A7023" s="22" t="s">
        <v>14</v>
      </c>
      <c r="F7023" s="2"/>
      <c r="H7023" s="13"/>
      <c r="J7023" s="13"/>
      <c r="L7023" s="13"/>
      <c r="M7023" s="23"/>
    </row>
    <row r="7024" spans="1:13" x14ac:dyDescent="0.25">
      <c r="A7024" s="24" t="s">
        <v>15</v>
      </c>
      <c r="B7024" s="25"/>
      <c r="C7024" s="25"/>
      <c r="D7024" s="25"/>
      <c r="E7024" s="25"/>
      <c r="F7024" s="26"/>
      <c r="G7024" s="25"/>
      <c r="H7024" s="27"/>
      <c r="J7024" s="13"/>
      <c r="L7024" s="13"/>
      <c r="M7024" s="23"/>
    </row>
    <row r="7025" spans="1:13" x14ac:dyDescent="0.25">
      <c r="A7025" s="24" t="s">
        <v>16</v>
      </c>
      <c r="B7025" s="25"/>
      <c r="C7025" s="25"/>
      <c r="D7025" s="25"/>
      <c r="E7025" s="25"/>
      <c r="F7025" s="26"/>
      <c r="G7025" s="25"/>
      <c r="H7025" s="27"/>
      <c r="J7025" s="13"/>
      <c r="L7025" s="13"/>
      <c r="M7025" s="23"/>
    </row>
    <row r="7026" spans="1:13" x14ac:dyDescent="0.25">
      <c r="A7026" s="24" t="s">
        <v>17</v>
      </c>
      <c r="B7026" s="25"/>
      <c r="C7026" s="25"/>
      <c r="D7026" s="25"/>
      <c r="E7026" s="25"/>
      <c r="F7026" s="26"/>
      <c r="G7026" s="25"/>
      <c r="H7026" s="27"/>
      <c r="J7026" s="13"/>
      <c r="L7026" s="13"/>
      <c r="M7026" s="23"/>
    </row>
    <row r="7027" spans="1:13" x14ac:dyDescent="0.25">
      <c r="A7027" s="24" t="s">
        <v>18</v>
      </c>
      <c r="B7027" s="25"/>
      <c r="C7027" s="25"/>
      <c r="D7027" s="25"/>
      <c r="E7027" s="25"/>
      <c r="F7027" s="26"/>
      <c r="G7027" s="25"/>
      <c r="H7027" s="27"/>
      <c r="J7027" s="13"/>
      <c r="K7027" s="112">
        <v>4.93</v>
      </c>
      <c r="L7027" s="113"/>
      <c r="M7027" s="23">
        <f>K7027*I7021*12</f>
        <v>30544.307999999994</v>
      </c>
    </row>
    <row r="7028" spans="1:13" x14ac:dyDescent="0.25">
      <c r="A7028" s="24" t="s">
        <v>19</v>
      </c>
      <c r="B7028" s="25"/>
      <c r="C7028" s="25"/>
      <c r="D7028" s="25"/>
      <c r="E7028" s="25"/>
      <c r="F7028" s="26"/>
      <c r="G7028" s="25"/>
      <c r="H7028" s="27"/>
      <c r="J7028" s="13"/>
      <c r="L7028" s="13"/>
      <c r="M7028" s="23"/>
    </row>
    <row r="7029" spans="1:13" x14ac:dyDescent="0.25">
      <c r="A7029" s="24" t="s">
        <v>20</v>
      </c>
      <c r="B7029" s="25"/>
      <c r="C7029" s="25"/>
      <c r="D7029" s="25"/>
      <c r="E7029" s="25"/>
      <c r="F7029" s="26"/>
      <c r="G7029" s="25"/>
      <c r="H7029" s="27"/>
      <c r="J7029" s="13"/>
      <c r="L7029" s="13"/>
      <c r="M7029" s="23"/>
    </row>
    <row r="7030" spans="1:13" x14ac:dyDescent="0.25">
      <c r="A7030" s="24" t="s">
        <v>21</v>
      </c>
      <c r="B7030" s="25"/>
      <c r="C7030" s="25"/>
      <c r="D7030" s="25"/>
      <c r="E7030" s="25"/>
      <c r="F7030" s="26"/>
      <c r="G7030" s="25"/>
      <c r="H7030" s="27"/>
      <c r="J7030" s="13"/>
      <c r="L7030" s="13"/>
      <c r="M7030" s="23"/>
    </row>
    <row r="7031" spans="1:13" x14ac:dyDescent="0.25">
      <c r="A7031" s="22" t="s">
        <v>22</v>
      </c>
      <c r="B7031" s="25"/>
      <c r="C7031" s="25"/>
      <c r="D7031" s="25"/>
      <c r="E7031" s="25"/>
      <c r="F7031" s="26"/>
      <c r="G7031" s="25"/>
      <c r="H7031" s="27"/>
      <c r="J7031" s="13"/>
      <c r="L7031" s="13"/>
      <c r="M7031" s="23"/>
    </row>
    <row r="7032" spans="1:13" x14ac:dyDescent="0.25">
      <c r="A7032" s="24" t="s">
        <v>23</v>
      </c>
      <c r="B7032" s="25"/>
      <c r="C7032" s="25"/>
      <c r="D7032" s="25"/>
      <c r="E7032" s="25"/>
      <c r="F7032" s="26"/>
      <c r="G7032" s="25"/>
      <c r="H7032" s="27"/>
      <c r="J7032" s="13"/>
      <c r="L7032" s="13"/>
      <c r="M7032" s="23"/>
    </row>
    <row r="7033" spans="1:13" x14ac:dyDescent="0.25">
      <c r="A7033" s="24" t="s">
        <v>24</v>
      </c>
      <c r="B7033" s="25"/>
      <c r="C7033" s="25"/>
      <c r="D7033" s="25"/>
      <c r="E7033" s="25"/>
      <c r="F7033" s="26"/>
      <c r="G7033" s="25"/>
      <c r="H7033" s="27"/>
      <c r="J7033" s="13"/>
      <c r="L7033" s="13"/>
      <c r="M7033" s="23"/>
    </row>
    <row r="7034" spans="1:13" x14ac:dyDescent="0.25">
      <c r="A7034" s="24" t="s">
        <v>25</v>
      </c>
      <c r="B7034" s="25"/>
      <c r="C7034" s="25"/>
      <c r="D7034" s="25"/>
      <c r="E7034" s="25"/>
      <c r="F7034" s="26"/>
      <c r="G7034" s="25"/>
      <c r="H7034" s="27"/>
      <c r="J7034" s="13"/>
      <c r="K7034" s="112">
        <v>4.05</v>
      </c>
      <c r="L7034" s="113"/>
      <c r="M7034" s="23">
        <f>K7034*I7021*12</f>
        <v>25092.18</v>
      </c>
    </row>
    <row r="7035" spans="1:13" x14ac:dyDescent="0.25">
      <c r="A7035" s="24" t="s">
        <v>26</v>
      </c>
      <c r="B7035" s="25"/>
      <c r="C7035" s="25"/>
      <c r="D7035" s="25"/>
      <c r="E7035" s="25"/>
      <c r="F7035" s="26"/>
      <c r="G7035" s="25"/>
      <c r="H7035" s="27"/>
      <c r="J7035" s="13"/>
      <c r="L7035" s="13"/>
      <c r="M7035" s="23"/>
    </row>
    <row r="7036" spans="1:13" x14ac:dyDescent="0.25">
      <c r="A7036" s="28" t="s">
        <v>27</v>
      </c>
      <c r="B7036" s="29"/>
      <c r="C7036" s="29"/>
      <c r="D7036" s="29"/>
      <c r="E7036" s="29"/>
      <c r="F7036" s="29"/>
      <c r="G7036" s="29"/>
      <c r="H7036" s="30"/>
      <c r="I7036" s="18"/>
      <c r="J7036" s="19"/>
      <c r="K7036" s="18"/>
      <c r="L7036" s="19"/>
      <c r="M7036" s="21"/>
    </row>
    <row r="7037" spans="1:13" x14ac:dyDescent="0.25">
      <c r="A7037" s="128" t="s">
        <v>28</v>
      </c>
      <c r="B7037" s="129"/>
      <c r="C7037" s="129"/>
      <c r="D7037" s="129"/>
      <c r="E7037" s="129"/>
      <c r="F7037" s="129"/>
      <c r="G7037" s="129"/>
      <c r="H7037" s="130"/>
      <c r="I7037" s="2" t="s">
        <v>29</v>
      </c>
      <c r="J7037" s="13"/>
      <c r="K7037" s="2"/>
      <c r="L7037" s="13"/>
      <c r="M7037" s="23"/>
    </row>
    <row r="7038" spans="1:13" x14ac:dyDescent="0.25">
      <c r="A7038" s="12"/>
      <c r="B7038" s="2"/>
      <c r="C7038" s="2"/>
      <c r="D7038" s="2"/>
      <c r="E7038" s="2"/>
      <c r="F7038" s="2"/>
      <c r="G7038" s="2"/>
      <c r="H7038" s="13"/>
      <c r="I7038" s="2" t="s">
        <v>30</v>
      </c>
      <c r="J7038" s="13"/>
      <c r="K7038" s="2"/>
      <c r="L7038" s="13"/>
      <c r="M7038" s="23"/>
    </row>
    <row r="7039" spans="1:13" x14ac:dyDescent="0.25">
      <c r="A7039" s="12"/>
      <c r="B7039" s="2"/>
      <c r="C7039" s="2"/>
      <c r="D7039" s="2"/>
      <c r="E7039" s="2"/>
      <c r="F7039" s="2"/>
      <c r="G7039" s="2"/>
      <c r="H7039" s="13"/>
      <c r="I7039" s="2" t="s">
        <v>31</v>
      </c>
      <c r="J7039" s="13"/>
      <c r="K7039" s="108">
        <v>1.1200000000000001</v>
      </c>
      <c r="L7039" s="109"/>
      <c r="M7039" s="23">
        <f>K7039*12*I7021</f>
        <v>6939.0720000000001</v>
      </c>
    </row>
    <row r="7040" spans="1:13" x14ac:dyDescent="0.25">
      <c r="A7040" s="12"/>
      <c r="B7040" s="2"/>
      <c r="C7040" s="2"/>
      <c r="D7040" s="2"/>
      <c r="E7040" s="2"/>
      <c r="F7040" s="2"/>
      <c r="G7040" s="2"/>
      <c r="H7040" s="13"/>
      <c r="I7040" s="2" t="s">
        <v>32</v>
      </c>
      <c r="J7040" s="13"/>
      <c r="K7040" s="2"/>
      <c r="L7040" s="13"/>
      <c r="M7040" s="23"/>
    </row>
    <row r="7041" spans="1:13" x14ac:dyDescent="0.25">
      <c r="A7041" s="17"/>
      <c r="B7041" s="18"/>
      <c r="C7041" s="18"/>
      <c r="D7041" s="18"/>
      <c r="E7041" s="18"/>
      <c r="F7041" s="18"/>
      <c r="G7041" s="18"/>
      <c r="H7041" s="19"/>
      <c r="I7041" s="18" t="s">
        <v>33</v>
      </c>
      <c r="J7041" s="19"/>
      <c r="K7041" s="18"/>
      <c r="L7041" s="19"/>
      <c r="M7041" s="21"/>
    </row>
    <row r="7042" spans="1:13" x14ac:dyDescent="0.25">
      <c r="A7042" s="90" t="s">
        <v>34</v>
      </c>
      <c r="B7042" s="91"/>
      <c r="C7042" s="91"/>
      <c r="D7042" s="91"/>
      <c r="E7042" s="91"/>
      <c r="F7042" s="91"/>
      <c r="G7042" s="91"/>
      <c r="H7042" s="92"/>
      <c r="I7042" s="31" t="s">
        <v>35</v>
      </c>
      <c r="J7042" s="32"/>
      <c r="K7042" s="88">
        <v>0.37</v>
      </c>
      <c r="L7042" s="89"/>
      <c r="M7042" s="33">
        <f>K7042*12*I7021</f>
        <v>2292.3719999999994</v>
      </c>
    </row>
    <row r="7043" spans="1:13" x14ac:dyDescent="0.25">
      <c r="A7043" s="131" t="s">
        <v>74</v>
      </c>
      <c r="B7043" s="132"/>
      <c r="C7043" s="132"/>
      <c r="D7043" s="132"/>
      <c r="E7043" s="132"/>
      <c r="F7043" s="132"/>
      <c r="G7043" s="132"/>
      <c r="H7043" s="133"/>
      <c r="I7043" s="52"/>
      <c r="J7043" s="13"/>
      <c r="K7043" s="134">
        <f>K7044+K7052</f>
        <v>1.8900000000000001</v>
      </c>
      <c r="L7043" s="135"/>
      <c r="M7043" s="53">
        <f>M7044+M7052</f>
        <v>11709.683999999997</v>
      </c>
    </row>
    <row r="7044" spans="1:13" x14ac:dyDescent="0.25">
      <c r="A7044" s="114" t="s">
        <v>75</v>
      </c>
      <c r="B7044" s="115"/>
      <c r="C7044" s="115"/>
      <c r="D7044" s="115"/>
      <c r="E7044" s="115"/>
      <c r="F7044" s="115"/>
      <c r="G7044" s="115"/>
      <c r="H7044" s="116"/>
      <c r="J7044" s="13"/>
      <c r="K7044" s="108">
        <f>K7045+K7046+K7047+K7049+K7051</f>
        <v>1.1100000000000001</v>
      </c>
      <c r="L7044" s="109"/>
      <c r="M7044" s="46">
        <f>M7045+M7046+M7047+M7049+M7051</f>
        <v>6877.1159999999991</v>
      </c>
    </row>
    <row r="7045" spans="1:13" x14ac:dyDescent="0.25">
      <c r="A7045" s="12" t="s">
        <v>76</v>
      </c>
      <c r="H7045" s="13"/>
      <c r="I7045" t="s">
        <v>77</v>
      </c>
      <c r="J7045" s="13"/>
      <c r="K7045" s="112">
        <v>0.39</v>
      </c>
      <c r="L7045" s="113"/>
      <c r="M7045" s="23">
        <f>K7045*12*I7021</f>
        <v>2416.2839999999997</v>
      </c>
    </row>
    <row r="7046" spans="1:13" x14ac:dyDescent="0.25">
      <c r="A7046" s="12" t="s">
        <v>78</v>
      </c>
      <c r="H7046" s="13"/>
      <c r="I7046" t="s">
        <v>79</v>
      </c>
      <c r="J7046" s="13"/>
      <c r="K7046" s="112">
        <v>0.18</v>
      </c>
      <c r="L7046" s="113"/>
      <c r="M7046" s="23">
        <f>K7046*12*I7021</f>
        <v>1115.2080000000001</v>
      </c>
    </row>
    <row r="7047" spans="1:13" x14ac:dyDescent="0.25">
      <c r="A7047" s="12" t="s">
        <v>80</v>
      </c>
      <c r="H7047" s="13"/>
      <c r="I7047" t="s">
        <v>81</v>
      </c>
      <c r="J7047" s="13"/>
      <c r="K7047" s="112">
        <v>0.08</v>
      </c>
      <c r="L7047" s="113"/>
      <c r="M7047" s="23">
        <f>K7047*12*I7021</f>
        <v>495.64799999999991</v>
      </c>
    </row>
    <row r="7048" spans="1:13" x14ac:dyDescent="0.25">
      <c r="A7048" s="12" t="s">
        <v>82</v>
      </c>
      <c r="H7048" s="13"/>
      <c r="J7048" s="13"/>
      <c r="L7048" s="13"/>
      <c r="M7048" s="23"/>
    </row>
    <row r="7049" spans="1:13" x14ac:dyDescent="0.25">
      <c r="A7049" s="12" t="s">
        <v>97</v>
      </c>
      <c r="H7049" s="13"/>
      <c r="I7049" t="s">
        <v>98</v>
      </c>
      <c r="J7049" s="13"/>
      <c r="K7049" s="112">
        <v>0.42</v>
      </c>
      <c r="L7049" s="113"/>
      <c r="M7049" s="23">
        <f>K7049*12*I7021</f>
        <v>2602.1519999999996</v>
      </c>
    </row>
    <row r="7050" spans="1:13" x14ac:dyDescent="0.25">
      <c r="A7050" s="12" t="s">
        <v>99</v>
      </c>
      <c r="H7050" s="13"/>
      <c r="I7050" t="s">
        <v>100</v>
      </c>
      <c r="J7050" s="13"/>
      <c r="L7050" s="13"/>
      <c r="M7050" s="23"/>
    </row>
    <row r="7051" spans="1:13" x14ac:dyDescent="0.25">
      <c r="A7051" s="12" t="s">
        <v>101</v>
      </c>
      <c r="H7051" s="13"/>
      <c r="I7051" t="s">
        <v>84</v>
      </c>
      <c r="J7051" s="13"/>
      <c r="K7051" s="112">
        <v>0.04</v>
      </c>
      <c r="L7051" s="113"/>
      <c r="M7051" s="23">
        <f>K7051*12*I7021</f>
        <v>247.82399999999996</v>
      </c>
    </row>
    <row r="7052" spans="1:13" x14ac:dyDescent="0.25">
      <c r="A7052" s="114" t="s">
        <v>85</v>
      </c>
      <c r="B7052" s="115"/>
      <c r="C7052" s="115"/>
      <c r="D7052" s="115"/>
      <c r="E7052" s="115"/>
      <c r="F7052" s="115"/>
      <c r="G7052" s="115"/>
      <c r="H7052" s="116"/>
      <c r="J7052" s="13"/>
      <c r="K7052" s="108">
        <f>K7053+K7054+K7055+K7056</f>
        <v>0.78</v>
      </c>
      <c r="L7052" s="109"/>
      <c r="M7052" s="46">
        <f>M7053+M7054+M7055+M7056</f>
        <v>4832.5679999999993</v>
      </c>
    </row>
    <row r="7053" spans="1:13" x14ac:dyDescent="0.25">
      <c r="A7053" s="12" t="s">
        <v>102</v>
      </c>
      <c r="H7053" s="13"/>
      <c r="I7053" t="s">
        <v>81</v>
      </c>
      <c r="J7053" s="13"/>
      <c r="K7053" s="112">
        <v>0.22</v>
      </c>
      <c r="L7053" s="113"/>
      <c r="M7053" s="23">
        <f>K7053*12*I7021</f>
        <v>1363.0319999999999</v>
      </c>
    </row>
    <row r="7054" spans="1:13" x14ac:dyDescent="0.25">
      <c r="A7054" s="12" t="s">
        <v>103</v>
      </c>
      <c r="H7054" s="13"/>
      <c r="I7054" t="s">
        <v>104</v>
      </c>
      <c r="J7054" s="13"/>
      <c r="K7054" s="112">
        <v>0.06</v>
      </c>
      <c r="L7054" s="113"/>
      <c r="M7054" s="23">
        <f>K7054*12*I7021</f>
        <v>371.73599999999993</v>
      </c>
    </row>
    <row r="7055" spans="1:13" x14ac:dyDescent="0.25">
      <c r="A7055" s="12" t="s">
        <v>105</v>
      </c>
      <c r="H7055" s="13"/>
      <c r="I7055" t="s">
        <v>77</v>
      </c>
      <c r="J7055" s="13"/>
      <c r="K7055" s="112">
        <v>0.46</v>
      </c>
      <c r="L7055" s="113"/>
      <c r="M7055" s="23">
        <f>K7055*12*I7021</f>
        <v>2849.9760000000001</v>
      </c>
    </row>
    <row r="7056" spans="1:13" x14ac:dyDescent="0.25">
      <c r="A7056" s="12" t="s">
        <v>106</v>
      </c>
      <c r="H7056" s="13"/>
      <c r="I7056" t="s">
        <v>81</v>
      </c>
      <c r="J7056" s="13"/>
      <c r="K7056" s="112">
        <v>0.04</v>
      </c>
      <c r="L7056" s="113"/>
      <c r="M7056" s="21">
        <f>K7056*12*I7021</f>
        <v>247.82399999999996</v>
      </c>
    </row>
    <row r="7057" spans="1:13" ht="15.75" x14ac:dyDescent="0.25">
      <c r="A7057" s="85" t="s">
        <v>36</v>
      </c>
      <c r="B7057" s="86"/>
      <c r="C7057" s="86"/>
      <c r="D7057" s="86"/>
      <c r="E7057" s="86"/>
      <c r="F7057" s="86"/>
      <c r="G7057" s="86"/>
      <c r="H7057" s="87"/>
      <c r="I7057" s="34"/>
      <c r="J7057" s="32"/>
      <c r="K7057" s="88">
        <f>K7058+K7059+K7061+K7063+K7064</f>
        <v>0.53</v>
      </c>
      <c r="L7057" s="89"/>
      <c r="M7057" s="35">
        <f>M7058+M7059+M7061+M7063+M7064</f>
        <v>3283.6679999999992</v>
      </c>
    </row>
    <row r="7058" spans="1:13" x14ac:dyDescent="0.25">
      <c r="A7058" s="36" t="s">
        <v>37</v>
      </c>
      <c r="B7058" s="37"/>
      <c r="C7058" s="38"/>
      <c r="D7058" s="38"/>
      <c r="E7058" s="38"/>
      <c r="F7058" s="38"/>
      <c r="G7058" s="38"/>
      <c r="H7058" s="13"/>
      <c r="I7058" s="95" t="s">
        <v>38</v>
      </c>
      <c r="J7058" s="96"/>
      <c r="K7058" s="117">
        <v>0.37</v>
      </c>
      <c r="L7058" s="118"/>
      <c r="M7058" s="23">
        <f>K7058*12*I7021</f>
        <v>2292.3719999999994</v>
      </c>
    </row>
    <row r="7059" spans="1:13" x14ac:dyDescent="0.25">
      <c r="A7059" s="36" t="s">
        <v>39</v>
      </c>
      <c r="B7059" s="37"/>
      <c r="C7059" s="38"/>
      <c r="D7059" s="38"/>
      <c r="E7059" s="38"/>
      <c r="F7059" s="38"/>
      <c r="G7059" s="38"/>
      <c r="H7059" s="13"/>
      <c r="I7059" s="95" t="s">
        <v>40</v>
      </c>
      <c r="J7059" s="96"/>
      <c r="K7059" s="97">
        <v>0.06</v>
      </c>
      <c r="L7059" s="98"/>
      <c r="M7059" s="23">
        <f>K7059*12*I7021</f>
        <v>371.73599999999993</v>
      </c>
    </row>
    <row r="7060" spans="1:13" x14ac:dyDescent="0.25">
      <c r="A7060" s="36" t="s">
        <v>41</v>
      </c>
      <c r="B7060" s="37"/>
      <c r="C7060" s="38"/>
      <c r="D7060" s="38"/>
      <c r="E7060" s="38"/>
      <c r="F7060" s="38"/>
      <c r="G7060" s="38"/>
      <c r="H7060" s="13"/>
      <c r="I7060" s="39"/>
      <c r="J7060" s="15"/>
      <c r="K7060" s="40"/>
      <c r="L7060" s="41"/>
      <c r="M7060" s="23"/>
    </row>
    <row r="7061" spans="1:13" x14ac:dyDescent="0.25">
      <c r="A7061" s="36" t="s">
        <v>42</v>
      </c>
      <c r="B7061" s="37"/>
      <c r="C7061" s="38"/>
      <c r="D7061" s="38"/>
      <c r="E7061" s="38"/>
      <c r="F7061" s="38"/>
      <c r="G7061" s="38"/>
      <c r="H7061" s="13"/>
      <c r="I7061" s="95" t="s">
        <v>43</v>
      </c>
      <c r="J7061" s="96"/>
      <c r="K7061" s="97">
        <v>0.04</v>
      </c>
      <c r="L7061" s="98"/>
      <c r="M7061" s="23">
        <f>K7061*12*I7021</f>
        <v>247.82399999999996</v>
      </c>
    </row>
    <row r="7062" spans="1:13" x14ac:dyDescent="0.25">
      <c r="A7062" s="36" t="s">
        <v>44</v>
      </c>
      <c r="B7062" s="37"/>
      <c r="C7062" s="38"/>
      <c r="D7062" s="38"/>
      <c r="E7062" s="38"/>
      <c r="F7062" s="38"/>
      <c r="G7062" s="38"/>
      <c r="H7062" s="13"/>
      <c r="I7062" s="39"/>
      <c r="J7062" s="15"/>
      <c r="K7062" s="40"/>
      <c r="L7062" s="41"/>
      <c r="M7062" s="23"/>
    </row>
    <row r="7063" spans="1:13" x14ac:dyDescent="0.25">
      <c r="A7063" s="36" t="s">
        <v>45</v>
      </c>
      <c r="B7063" s="37"/>
      <c r="C7063" s="38"/>
      <c r="D7063" s="38"/>
      <c r="E7063" s="38"/>
      <c r="F7063" s="38"/>
      <c r="G7063" s="38"/>
      <c r="H7063" s="13"/>
      <c r="I7063" s="95" t="s">
        <v>46</v>
      </c>
      <c r="J7063" s="96"/>
      <c r="K7063" s="97">
        <v>0.03</v>
      </c>
      <c r="L7063" s="98"/>
      <c r="M7063" s="23">
        <f>K7063*12*I7021</f>
        <v>185.86799999999997</v>
      </c>
    </row>
    <row r="7064" spans="1:13" x14ac:dyDescent="0.25">
      <c r="A7064" s="42" t="s">
        <v>47</v>
      </c>
      <c r="B7064" s="37"/>
      <c r="C7064" s="38"/>
      <c r="D7064" s="38"/>
      <c r="E7064" s="38"/>
      <c r="F7064" s="38"/>
      <c r="G7064" s="38"/>
      <c r="H7064" s="13"/>
      <c r="I7064" s="95" t="s">
        <v>46</v>
      </c>
      <c r="J7064" s="96"/>
      <c r="K7064" s="99">
        <v>0.03</v>
      </c>
      <c r="L7064" s="100"/>
      <c r="M7064" s="21">
        <f>K7064*12*I7021</f>
        <v>185.86799999999997</v>
      </c>
    </row>
    <row r="7065" spans="1:13" ht="15.75" x14ac:dyDescent="0.25">
      <c r="A7065" s="85" t="s">
        <v>48</v>
      </c>
      <c r="B7065" s="86"/>
      <c r="C7065" s="86"/>
      <c r="D7065" s="86"/>
      <c r="E7065" s="86"/>
      <c r="F7065" s="86"/>
      <c r="G7065" s="86"/>
      <c r="H7065" s="87"/>
      <c r="I7065" s="34" t="s">
        <v>49</v>
      </c>
      <c r="J7065" s="32"/>
      <c r="K7065" s="101">
        <v>0.16</v>
      </c>
      <c r="L7065" s="102"/>
      <c r="M7065" s="35">
        <f>K7065*12*I7021</f>
        <v>991.29599999999982</v>
      </c>
    </row>
    <row r="7066" spans="1:13" ht="15.75" x14ac:dyDescent="0.25">
      <c r="A7066" s="103" t="s">
        <v>50</v>
      </c>
      <c r="B7066" s="104"/>
      <c r="C7066" s="104"/>
      <c r="D7066" s="104"/>
      <c r="E7066" s="104"/>
      <c r="F7066" s="104"/>
      <c r="G7066" s="104"/>
      <c r="H7066" s="105"/>
      <c r="J7066" s="13"/>
      <c r="K7066" s="106"/>
      <c r="L7066" s="107"/>
      <c r="M7066" s="23"/>
    </row>
    <row r="7067" spans="1:13" x14ac:dyDescent="0.25">
      <c r="A7067" s="12" t="s">
        <v>51</v>
      </c>
      <c r="D7067" s="5"/>
      <c r="H7067" s="13"/>
      <c r="J7067" s="13"/>
      <c r="K7067" s="43"/>
      <c r="L7067" s="44"/>
      <c r="M7067" s="23"/>
    </row>
    <row r="7068" spans="1:13" x14ac:dyDescent="0.25">
      <c r="A7068" s="12" t="s">
        <v>52</v>
      </c>
      <c r="D7068" s="5"/>
      <c r="H7068" s="13"/>
      <c r="J7068" s="13"/>
      <c r="K7068" s="43"/>
      <c r="L7068" s="44"/>
      <c r="M7068" s="23"/>
    </row>
    <row r="7069" spans="1:13" x14ac:dyDescent="0.25">
      <c r="A7069" s="12" t="s">
        <v>53</v>
      </c>
      <c r="D7069" s="5"/>
      <c r="H7069" s="13"/>
      <c r="J7069" s="13"/>
      <c r="K7069" s="43"/>
      <c r="L7069" s="44"/>
      <c r="M7069" s="23"/>
    </row>
    <row r="7070" spans="1:13" x14ac:dyDescent="0.25">
      <c r="A7070" s="12" t="s">
        <v>54</v>
      </c>
      <c r="D7070" s="5"/>
      <c r="F7070" s="45"/>
      <c r="H7070" s="13"/>
      <c r="J7070" s="13"/>
      <c r="K7070" s="43"/>
      <c r="L7070" s="44"/>
      <c r="M7070" s="23"/>
    </row>
    <row r="7071" spans="1:13" x14ac:dyDescent="0.25">
      <c r="A7071" s="12" t="s">
        <v>55</v>
      </c>
      <c r="H7071" s="13"/>
      <c r="J7071" s="13"/>
      <c r="K7071" s="108">
        <f>2.51+1.65</f>
        <v>4.16</v>
      </c>
      <c r="L7071" s="109"/>
      <c r="M7071" s="46">
        <f>K7071*12*I7021</f>
        <v>25773.696</v>
      </c>
    </row>
    <row r="7072" spans="1:13" x14ac:dyDescent="0.25">
      <c r="A7072" s="12" t="s">
        <v>56</v>
      </c>
      <c r="H7072" s="13"/>
      <c r="J7072" s="13"/>
      <c r="L7072" s="13"/>
      <c r="M7072" s="23"/>
    </row>
    <row r="7073" spans="1:13" x14ac:dyDescent="0.25">
      <c r="A7073" s="12" t="s">
        <v>57</v>
      </c>
      <c r="H7073" s="13"/>
      <c r="J7073" s="13"/>
      <c r="L7073" s="13"/>
      <c r="M7073" s="23"/>
    </row>
    <row r="7074" spans="1:13" x14ac:dyDescent="0.25">
      <c r="A7074" s="17" t="s">
        <v>58</v>
      </c>
      <c r="B7074" s="18"/>
      <c r="C7074" s="18"/>
      <c r="D7074" s="18"/>
      <c r="E7074" s="18"/>
      <c r="F7074" s="18"/>
      <c r="G7074" s="18"/>
      <c r="H7074" s="19"/>
      <c r="I7074" s="18"/>
      <c r="J7074" s="19"/>
      <c r="K7074" s="18"/>
      <c r="L7074" s="19"/>
      <c r="M7074" s="21"/>
    </row>
    <row r="7075" spans="1:13" x14ac:dyDescent="0.25">
      <c r="A7075" s="90" t="s">
        <v>59</v>
      </c>
      <c r="B7075" s="91"/>
      <c r="C7075" s="91"/>
      <c r="D7075" s="91"/>
      <c r="E7075" s="91"/>
      <c r="F7075" s="91"/>
      <c r="G7075" s="91"/>
      <c r="H7075" s="92"/>
      <c r="J7075" s="47"/>
      <c r="K7075" s="108">
        <f>K7027+K7034+K7039+K7042+K7043+K7065+K7057+K7071</f>
        <v>17.21</v>
      </c>
      <c r="L7075" s="109"/>
      <c r="M7075" s="21">
        <f>M7021+M7039+M7042+M7043+M7057+M7065+M7071</f>
        <v>106626.276</v>
      </c>
    </row>
    <row r="7076" spans="1:13" x14ac:dyDescent="0.25">
      <c r="A7076" s="90" t="s">
        <v>60</v>
      </c>
      <c r="B7076" s="91"/>
      <c r="C7076" s="91"/>
      <c r="D7076" s="91"/>
      <c r="E7076" s="91"/>
      <c r="F7076" s="91"/>
      <c r="G7076" s="91"/>
      <c r="H7076" s="92"/>
      <c r="I7076" s="34"/>
      <c r="J7076" s="48"/>
      <c r="K7076" s="110">
        <v>9.24</v>
      </c>
      <c r="L7076" s="111"/>
      <c r="M7076" s="21">
        <f>K7076*12*I7021</f>
        <v>57247.34399999999</v>
      </c>
    </row>
    <row r="7077" spans="1:13" ht="15.75" x14ac:dyDescent="0.25">
      <c r="A7077" s="85" t="s">
        <v>61</v>
      </c>
      <c r="B7077" s="86"/>
      <c r="C7077" s="86"/>
      <c r="D7077" s="86"/>
      <c r="E7077" s="86"/>
      <c r="F7077" s="86"/>
      <c r="G7077" s="86"/>
      <c r="H7077" s="87"/>
      <c r="I7077" s="34"/>
      <c r="J7077" s="32"/>
      <c r="K7077" s="88">
        <v>3.45</v>
      </c>
      <c r="L7077" s="89"/>
      <c r="M7077" s="21">
        <f>K7077*12*I7021</f>
        <v>21374.82</v>
      </c>
    </row>
    <row r="7078" spans="1:13" ht="15.75" x14ac:dyDescent="0.25">
      <c r="A7078" s="85" t="s">
        <v>62</v>
      </c>
      <c r="B7078" s="86"/>
      <c r="C7078" s="86"/>
      <c r="D7078" s="86"/>
      <c r="E7078" s="86"/>
      <c r="F7078" s="86"/>
      <c r="G7078" s="86"/>
      <c r="H7078" s="87"/>
      <c r="I7078" s="34"/>
      <c r="J7078" s="32"/>
      <c r="K7078" s="88">
        <v>0.81</v>
      </c>
      <c r="L7078" s="89"/>
      <c r="M7078" s="21">
        <f>K7078*12*I7021</f>
        <v>5018.4359999999997</v>
      </c>
    </row>
    <row r="7079" spans="1:13" x14ac:dyDescent="0.25">
      <c r="A7079" s="90" t="s">
        <v>92</v>
      </c>
      <c r="B7079" s="91"/>
      <c r="C7079" s="91"/>
      <c r="D7079" s="91"/>
      <c r="E7079" s="91"/>
      <c r="F7079" s="91"/>
      <c r="G7079" s="91"/>
      <c r="H7079" s="92"/>
      <c r="I7079" s="34"/>
      <c r="J7079" s="32"/>
      <c r="K7079" s="93">
        <v>1.32</v>
      </c>
      <c r="L7079" s="94"/>
      <c r="M7079" s="21">
        <f>K7079*12*I7021</f>
        <v>8178.1919999999991</v>
      </c>
    </row>
    <row r="7080" spans="1:13" x14ac:dyDescent="0.25">
      <c r="A7080" s="54" t="s">
        <v>109</v>
      </c>
      <c r="B7080" s="55"/>
      <c r="C7080" s="55"/>
      <c r="D7080" s="55"/>
      <c r="E7080" s="55"/>
      <c r="F7080" s="55"/>
      <c r="G7080" s="55"/>
      <c r="H7080" s="56"/>
      <c r="I7080" s="34"/>
      <c r="J7080" s="32"/>
      <c r="K7080" s="88">
        <v>0</v>
      </c>
      <c r="L7080" s="89"/>
      <c r="M7080" s="21">
        <f>K7080*I7021*12</f>
        <v>0</v>
      </c>
    </row>
    <row r="7081" spans="1:13" ht="15.75" x14ac:dyDescent="0.25">
      <c r="A7081" s="49" t="s">
        <v>63</v>
      </c>
      <c r="B7081" s="50"/>
      <c r="C7081" s="50"/>
      <c r="D7081" s="50"/>
      <c r="E7081" s="50"/>
      <c r="F7081" s="50"/>
      <c r="G7081" s="50"/>
      <c r="H7081" s="51"/>
      <c r="I7081" s="34"/>
      <c r="J7081" s="32"/>
      <c r="K7081" s="88">
        <v>0.04</v>
      </c>
      <c r="L7081" s="89"/>
      <c r="M7081" s="21">
        <f>K7081*12*I7021</f>
        <v>247.82399999999996</v>
      </c>
    </row>
    <row r="7082" spans="1:13" ht="15.75" x14ac:dyDescent="0.25">
      <c r="A7082" s="49" t="s">
        <v>64</v>
      </c>
      <c r="B7082" s="50"/>
      <c r="C7082" s="50"/>
      <c r="D7082" s="50"/>
      <c r="E7082" s="50"/>
      <c r="F7082" s="50"/>
      <c r="G7082" s="50"/>
      <c r="H7082" s="51"/>
      <c r="I7082" s="34"/>
      <c r="J7082" s="32"/>
      <c r="K7082" s="88">
        <v>0.44</v>
      </c>
      <c r="L7082" s="89"/>
      <c r="M7082" s="21">
        <f>K7082*12*I7021</f>
        <v>2726.0639999999999</v>
      </c>
    </row>
    <row r="7083" spans="1:13" x14ac:dyDescent="0.25">
      <c r="A7083" s="90" t="s">
        <v>65</v>
      </c>
      <c r="B7083" s="91"/>
      <c r="C7083" s="91"/>
      <c r="D7083" s="91"/>
      <c r="E7083" s="91"/>
      <c r="F7083" s="91"/>
      <c r="G7083" s="91"/>
      <c r="H7083" s="92"/>
      <c r="I7083" s="34"/>
      <c r="J7083" s="48"/>
      <c r="K7083" s="88">
        <f>K7075+K7076+K7077+K7078+K7079+K7080+K7081+K7082</f>
        <v>32.51</v>
      </c>
      <c r="L7083" s="89"/>
      <c r="M7083" s="21">
        <f>M7075+M7076+M7077+M7078+M7079+M7080+M7081+M7082</f>
        <v>201418.95600000001</v>
      </c>
    </row>
    <row r="7084" spans="1:13" x14ac:dyDescent="0.25">
      <c r="A7084" s="1"/>
      <c r="B7084" s="1"/>
      <c r="C7084" s="1"/>
      <c r="D7084" s="1"/>
      <c r="E7084" s="1"/>
      <c r="F7084" s="1"/>
      <c r="G7084" s="1"/>
      <c r="H7084" s="1"/>
      <c r="I7084" s="2"/>
      <c r="J7084" s="3"/>
      <c r="K7084" s="4"/>
      <c r="L7084" s="4"/>
      <c r="M7084" s="3"/>
    </row>
    <row r="7085" spans="1:13" x14ac:dyDescent="0.25">
      <c r="M7085" s="5"/>
    </row>
    <row r="7086" spans="1:13" x14ac:dyDescent="0.25">
      <c r="A7086" s="119" t="s">
        <v>0</v>
      </c>
      <c r="B7086" s="119"/>
      <c r="C7086" s="119"/>
      <c r="D7086" s="119"/>
      <c r="E7086" s="119"/>
      <c r="F7086" s="119"/>
      <c r="G7086" s="119"/>
      <c r="H7086" s="119"/>
      <c r="I7086" s="119"/>
      <c r="J7086" s="119"/>
      <c r="K7086" s="119"/>
      <c r="L7086" s="119"/>
      <c r="M7086" s="5"/>
    </row>
    <row r="7087" spans="1:13" x14ac:dyDescent="0.25">
      <c r="A7087" s="120" t="s">
        <v>1</v>
      </c>
      <c r="B7087" s="120"/>
      <c r="C7087" s="120"/>
      <c r="D7087" s="120"/>
      <c r="E7087" s="120"/>
      <c r="F7087" s="120"/>
      <c r="G7087" s="120"/>
      <c r="H7087" s="120"/>
      <c r="I7087" s="120"/>
      <c r="J7087" s="120"/>
      <c r="K7087" s="120"/>
      <c r="L7087" s="120"/>
      <c r="M7087" s="120"/>
    </row>
    <row r="7088" spans="1:13" x14ac:dyDescent="0.25">
      <c r="A7088" s="121" t="s">
        <v>238</v>
      </c>
      <c r="B7088" s="121"/>
      <c r="C7088" s="121"/>
      <c r="D7088" s="121"/>
      <c r="E7088" s="121"/>
      <c r="F7088" s="121"/>
      <c r="G7088" s="121"/>
      <c r="H7088" s="121"/>
      <c r="I7088" s="121"/>
      <c r="J7088" s="121"/>
      <c r="K7088" s="121"/>
      <c r="L7088" s="121"/>
      <c r="M7088" s="121"/>
    </row>
    <row r="7089" spans="1:13" x14ac:dyDescent="0.25">
      <c r="A7089" s="6"/>
      <c r="B7089" s="7"/>
      <c r="C7089" s="7" t="s">
        <v>3</v>
      </c>
      <c r="D7089" s="7"/>
      <c r="E7089" s="7"/>
      <c r="F7089" s="7"/>
      <c r="G7089" s="7"/>
      <c r="H7089" s="8"/>
      <c r="I7089" s="7" t="s">
        <v>4</v>
      </c>
      <c r="J7089" s="8"/>
      <c r="K7089" s="9" t="s">
        <v>5</v>
      </c>
      <c r="L7089" s="10"/>
      <c r="M7089" s="11"/>
    </row>
    <row r="7090" spans="1:13" x14ac:dyDescent="0.25">
      <c r="A7090" s="12"/>
      <c r="B7090" s="2"/>
      <c r="C7090" s="2"/>
      <c r="D7090" s="2"/>
      <c r="E7090" s="2"/>
      <c r="F7090" s="2"/>
      <c r="G7090" s="2"/>
      <c r="H7090" s="13"/>
      <c r="I7090" s="2"/>
      <c r="J7090" s="13"/>
      <c r="K7090" s="14" t="s">
        <v>7</v>
      </c>
      <c r="L7090" s="15"/>
      <c r="M7090" s="16" t="s">
        <v>8</v>
      </c>
    </row>
    <row r="7091" spans="1:13" x14ac:dyDescent="0.25">
      <c r="A7091" s="17"/>
      <c r="B7091" s="18"/>
      <c r="C7091" s="18"/>
      <c r="D7091" s="18"/>
      <c r="E7091" s="18"/>
      <c r="F7091" s="18"/>
      <c r="G7091" s="18"/>
      <c r="H7091" s="19"/>
      <c r="I7091" s="122" t="s">
        <v>9</v>
      </c>
      <c r="J7091" s="123"/>
      <c r="K7091" s="18" t="s">
        <v>10</v>
      </c>
      <c r="L7091" s="19"/>
      <c r="M7091" s="20" t="s">
        <v>11</v>
      </c>
    </row>
    <row r="7092" spans="1:13" x14ac:dyDescent="0.25">
      <c r="A7092" s="90"/>
      <c r="B7092" s="91"/>
      <c r="C7092" s="91"/>
      <c r="D7092" s="91"/>
      <c r="E7092" s="91"/>
      <c r="F7092" s="91"/>
      <c r="G7092" s="91"/>
      <c r="H7092" s="92"/>
      <c r="I7092" s="124">
        <v>690.7</v>
      </c>
      <c r="J7092" s="125"/>
      <c r="K7092" s="126">
        <f>K7098+K7102</f>
        <v>8.98</v>
      </c>
      <c r="L7092" s="145"/>
      <c r="M7092" s="21">
        <f>M7098+M7102</f>
        <v>74429.831999999995</v>
      </c>
    </row>
    <row r="7093" spans="1:13" x14ac:dyDescent="0.25">
      <c r="A7093" s="22" t="s">
        <v>13</v>
      </c>
      <c r="F7093" s="2"/>
      <c r="H7093" s="13"/>
      <c r="J7093" s="13"/>
      <c r="L7093" s="13"/>
      <c r="M7093" s="23"/>
    </row>
    <row r="7094" spans="1:13" x14ac:dyDescent="0.25">
      <c r="A7094" s="22" t="s">
        <v>14</v>
      </c>
      <c r="F7094" s="2"/>
      <c r="H7094" s="13"/>
      <c r="J7094" s="13"/>
      <c r="L7094" s="13"/>
      <c r="M7094" s="23"/>
    </row>
    <row r="7095" spans="1:13" x14ac:dyDescent="0.25">
      <c r="A7095" s="24" t="s">
        <v>15</v>
      </c>
      <c r="B7095" s="25"/>
      <c r="C7095" s="25"/>
      <c r="D7095" s="25"/>
      <c r="E7095" s="25"/>
      <c r="F7095" s="26"/>
      <c r="G7095" s="25"/>
      <c r="H7095" s="27"/>
      <c r="J7095" s="13"/>
      <c r="L7095" s="13"/>
      <c r="M7095" s="23"/>
    </row>
    <row r="7096" spans="1:13" x14ac:dyDescent="0.25">
      <c r="A7096" s="24" t="s">
        <v>16</v>
      </c>
      <c r="B7096" s="25"/>
      <c r="C7096" s="25"/>
      <c r="D7096" s="25"/>
      <c r="E7096" s="25"/>
      <c r="F7096" s="26"/>
      <c r="G7096" s="25"/>
      <c r="H7096" s="27"/>
      <c r="J7096" s="13"/>
      <c r="L7096" s="13"/>
      <c r="M7096" s="23"/>
    </row>
    <row r="7097" spans="1:13" x14ac:dyDescent="0.25">
      <c r="A7097" s="24" t="s">
        <v>68</v>
      </c>
      <c r="B7097" s="25"/>
      <c r="C7097" s="25"/>
      <c r="D7097" s="25"/>
      <c r="E7097" s="25"/>
      <c r="F7097" s="26"/>
      <c r="G7097" s="25"/>
      <c r="H7097" s="27"/>
      <c r="J7097" s="13"/>
      <c r="L7097" s="13"/>
      <c r="M7097" s="23"/>
    </row>
    <row r="7098" spans="1:13" x14ac:dyDescent="0.25">
      <c r="A7098" s="24"/>
      <c r="B7098" s="25"/>
      <c r="C7098" s="25"/>
      <c r="D7098" s="25"/>
      <c r="E7098" s="25"/>
      <c r="F7098" s="26"/>
      <c r="G7098" s="25"/>
      <c r="H7098" s="27"/>
      <c r="J7098" s="13"/>
      <c r="K7098" s="112">
        <v>4.93</v>
      </c>
      <c r="L7098" s="113"/>
      <c r="M7098" s="23">
        <f>K7098*I7092*12</f>
        <v>40861.811999999998</v>
      </c>
    </row>
    <row r="7099" spans="1:13" x14ac:dyDescent="0.25">
      <c r="A7099" s="22" t="s">
        <v>22</v>
      </c>
      <c r="B7099" s="25"/>
      <c r="C7099" s="25"/>
      <c r="D7099" s="25"/>
      <c r="E7099" s="25"/>
      <c r="F7099" s="26"/>
      <c r="G7099" s="25"/>
      <c r="H7099" s="27"/>
      <c r="J7099" s="13"/>
      <c r="L7099" s="13"/>
      <c r="M7099" s="23"/>
    </row>
    <row r="7100" spans="1:13" x14ac:dyDescent="0.25">
      <c r="A7100" s="24" t="s">
        <v>23</v>
      </c>
      <c r="B7100" s="25"/>
      <c r="C7100" s="25"/>
      <c r="D7100" s="25"/>
      <c r="E7100" s="25"/>
      <c r="F7100" s="26"/>
      <c r="G7100" s="25"/>
      <c r="H7100" s="27"/>
      <c r="J7100" s="13"/>
      <c r="L7100" s="13"/>
      <c r="M7100" s="23"/>
    </row>
    <row r="7101" spans="1:13" x14ac:dyDescent="0.25">
      <c r="A7101" s="24" t="s">
        <v>69</v>
      </c>
      <c r="B7101" s="25"/>
      <c r="C7101" s="25"/>
      <c r="D7101" s="25"/>
      <c r="E7101" s="25"/>
      <c r="F7101" s="26"/>
      <c r="G7101" s="25"/>
      <c r="H7101" s="27"/>
      <c r="J7101" s="13"/>
      <c r="L7101" s="13"/>
      <c r="M7101" s="23"/>
    </row>
    <row r="7102" spans="1:13" x14ac:dyDescent="0.25">
      <c r="A7102" s="24"/>
      <c r="B7102" s="25"/>
      <c r="C7102" s="25"/>
      <c r="D7102" s="25"/>
      <c r="E7102" s="25"/>
      <c r="F7102" s="26"/>
      <c r="G7102" s="25"/>
      <c r="H7102" s="27"/>
      <c r="I7102" s="17"/>
      <c r="J7102" s="19"/>
      <c r="K7102" s="138">
        <v>4.05</v>
      </c>
      <c r="L7102" s="139"/>
      <c r="M7102" s="21">
        <f>K7102*I7092*12</f>
        <v>33568.020000000004</v>
      </c>
    </row>
    <row r="7103" spans="1:13" x14ac:dyDescent="0.25">
      <c r="A7103" s="128" t="s">
        <v>28</v>
      </c>
      <c r="B7103" s="129"/>
      <c r="C7103" s="129"/>
      <c r="D7103" s="129"/>
      <c r="E7103" s="129"/>
      <c r="F7103" s="129"/>
      <c r="G7103" s="129"/>
      <c r="H7103" s="130"/>
      <c r="I7103" s="2" t="s">
        <v>29</v>
      </c>
      <c r="J7103" s="13"/>
      <c r="K7103" s="2"/>
      <c r="L7103" s="13"/>
      <c r="M7103" s="23"/>
    </row>
    <row r="7104" spans="1:13" x14ac:dyDescent="0.25">
      <c r="A7104" s="12"/>
      <c r="B7104" s="2"/>
      <c r="C7104" s="2"/>
      <c r="D7104" s="2"/>
      <c r="E7104" s="2"/>
      <c r="F7104" s="2"/>
      <c r="G7104" s="2"/>
      <c r="H7104" s="13"/>
      <c r="I7104" s="2" t="s">
        <v>30</v>
      </c>
      <c r="J7104" s="13"/>
      <c r="K7104" s="2"/>
      <c r="L7104" s="13"/>
      <c r="M7104" s="23"/>
    </row>
    <row r="7105" spans="1:13" x14ac:dyDescent="0.25">
      <c r="A7105" s="12"/>
      <c r="B7105" s="2"/>
      <c r="C7105" s="2"/>
      <c r="D7105" s="2"/>
      <c r="E7105" s="2"/>
      <c r="F7105" s="2"/>
      <c r="G7105" s="2"/>
      <c r="H7105" s="13"/>
      <c r="I7105" s="2" t="s">
        <v>31</v>
      </c>
      <c r="J7105" s="13"/>
      <c r="K7105" s="108">
        <v>1.1200000000000001</v>
      </c>
      <c r="L7105" s="109"/>
      <c r="M7105" s="23">
        <f>K7105*12*I7092</f>
        <v>9283.0080000000016</v>
      </c>
    </row>
    <row r="7106" spans="1:13" x14ac:dyDescent="0.25">
      <c r="A7106" s="12"/>
      <c r="B7106" s="2"/>
      <c r="C7106" s="2"/>
      <c r="D7106" s="2"/>
      <c r="E7106" s="2"/>
      <c r="F7106" s="2"/>
      <c r="G7106" s="2"/>
      <c r="H7106" s="13"/>
      <c r="I7106" s="2" t="s">
        <v>32</v>
      </c>
      <c r="J7106" s="13"/>
      <c r="K7106" s="2"/>
      <c r="L7106" s="13"/>
      <c r="M7106" s="23"/>
    </row>
    <row r="7107" spans="1:13" x14ac:dyDescent="0.25">
      <c r="A7107" s="17"/>
      <c r="B7107" s="18"/>
      <c r="C7107" s="18"/>
      <c r="D7107" s="18"/>
      <c r="E7107" s="18"/>
      <c r="F7107" s="18"/>
      <c r="G7107" s="18"/>
      <c r="H7107" s="19"/>
      <c r="I7107" s="18" t="s">
        <v>33</v>
      </c>
      <c r="J7107" s="19"/>
      <c r="K7107" s="18"/>
      <c r="L7107" s="19"/>
      <c r="M7107" s="21"/>
    </row>
    <row r="7108" spans="1:13" x14ac:dyDescent="0.25">
      <c r="A7108" s="90" t="s">
        <v>34</v>
      </c>
      <c r="B7108" s="91"/>
      <c r="C7108" s="91"/>
      <c r="D7108" s="91"/>
      <c r="E7108" s="91"/>
      <c r="F7108" s="91"/>
      <c r="G7108" s="91"/>
      <c r="H7108" s="92"/>
      <c r="I7108" s="31" t="s">
        <v>46</v>
      </c>
      <c r="J7108" s="32"/>
      <c r="K7108" s="88">
        <v>0.73</v>
      </c>
      <c r="L7108" s="89"/>
      <c r="M7108" s="33">
        <f>K7108*12*I7092</f>
        <v>6050.5320000000002</v>
      </c>
    </row>
    <row r="7109" spans="1:13" x14ac:dyDescent="0.25">
      <c r="A7109" s="131" t="s">
        <v>74</v>
      </c>
      <c r="B7109" s="132"/>
      <c r="C7109" s="132"/>
      <c r="D7109" s="132"/>
      <c r="E7109" s="132"/>
      <c r="F7109" s="132"/>
      <c r="G7109" s="132"/>
      <c r="H7109" s="133"/>
      <c r="I7109" s="52"/>
      <c r="J7109" s="13"/>
      <c r="K7109" s="134">
        <f>K7110+K7116</f>
        <v>1.8900000000000001</v>
      </c>
      <c r="L7109" s="135"/>
      <c r="M7109" s="53">
        <f>M7110+M7116</f>
        <v>15665.076000000003</v>
      </c>
    </row>
    <row r="7110" spans="1:13" x14ac:dyDescent="0.25">
      <c r="A7110" s="114" t="s">
        <v>75</v>
      </c>
      <c r="B7110" s="115"/>
      <c r="C7110" s="115"/>
      <c r="D7110" s="115"/>
      <c r="E7110" s="115"/>
      <c r="F7110" s="115"/>
      <c r="G7110" s="115"/>
      <c r="H7110" s="116"/>
      <c r="J7110" s="13"/>
      <c r="K7110" s="108">
        <f>K7111+K7112+K7113+K7115</f>
        <v>1.1100000000000001</v>
      </c>
      <c r="L7110" s="109"/>
      <c r="M7110" s="46">
        <f>M7111+M7112+M7113+M7115</f>
        <v>9200.1240000000016</v>
      </c>
    </row>
    <row r="7111" spans="1:13" x14ac:dyDescent="0.25">
      <c r="A7111" s="12" t="s">
        <v>76</v>
      </c>
      <c r="H7111" s="13"/>
      <c r="I7111" t="s">
        <v>77</v>
      </c>
      <c r="J7111" s="13"/>
      <c r="K7111" s="112">
        <v>0.81</v>
      </c>
      <c r="L7111" s="113"/>
      <c r="M7111" s="23">
        <f>K7111*12*I7092</f>
        <v>6713.6040000000012</v>
      </c>
    </row>
    <row r="7112" spans="1:13" x14ac:dyDescent="0.25">
      <c r="A7112" s="12" t="s">
        <v>78</v>
      </c>
      <c r="H7112" s="13"/>
      <c r="I7112" t="s">
        <v>79</v>
      </c>
      <c r="J7112" s="13"/>
      <c r="K7112" s="112">
        <v>0.18</v>
      </c>
      <c r="L7112" s="113"/>
      <c r="M7112" s="23">
        <f>K7112*12*I7092</f>
        <v>1491.9120000000003</v>
      </c>
    </row>
    <row r="7113" spans="1:13" x14ac:dyDescent="0.25">
      <c r="A7113" s="12" t="s">
        <v>80</v>
      </c>
      <c r="H7113" s="13"/>
      <c r="I7113" t="s">
        <v>81</v>
      </c>
      <c r="J7113" s="13"/>
      <c r="K7113" s="112">
        <v>0.08</v>
      </c>
      <c r="L7113" s="113"/>
      <c r="M7113" s="23">
        <f>K7113*12*I7092</f>
        <v>663.072</v>
      </c>
    </row>
    <row r="7114" spans="1:13" x14ac:dyDescent="0.25">
      <c r="A7114" s="12" t="s">
        <v>82</v>
      </c>
      <c r="H7114" s="13"/>
      <c r="J7114" s="13"/>
      <c r="L7114" s="13"/>
      <c r="M7114" s="23"/>
    </row>
    <row r="7115" spans="1:13" x14ac:dyDescent="0.25">
      <c r="A7115" s="12" t="s">
        <v>83</v>
      </c>
      <c r="H7115" s="13"/>
      <c r="I7115" t="s">
        <v>84</v>
      </c>
      <c r="J7115" s="13"/>
      <c r="K7115" s="112">
        <v>0.04</v>
      </c>
      <c r="L7115" s="113"/>
      <c r="M7115" s="23">
        <f>K7115*12*I7092</f>
        <v>331.536</v>
      </c>
    </row>
    <row r="7116" spans="1:13" x14ac:dyDescent="0.25">
      <c r="A7116" s="114" t="s">
        <v>85</v>
      </c>
      <c r="B7116" s="115"/>
      <c r="C7116" s="115"/>
      <c r="D7116" s="115"/>
      <c r="E7116" s="115"/>
      <c r="F7116" s="115"/>
      <c r="G7116" s="115"/>
      <c r="H7116" s="116"/>
      <c r="J7116" s="13"/>
      <c r="K7116" s="108">
        <f>K7117+K7118+K7119</f>
        <v>0.78</v>
      </c>
      <c r="L7116" s="109"/>
      <c r="M7116" s="46">
        <f>M7117+M7118+M7119</f>
        <v>6464.9520000000011</v>
      </c>
    </row>
    <row r="7117" spans="1:13" x14ac:dyDescent="0.25">
      <c r="A7117" s="12" t="s">
        <v>86</v>
      </c>
      <c r="H7117" s="13"/>
      <c r="I7117" t="s">
        <v>81</v>
      </c>
      <c r="J7117" s="13"/>
      <c r="K7117" s="112">
        <v>0.28000000000000003</v>
      </c>
      <c r="L7117" s="113"/>
      <c r="M7117" s="23">
        <f>K7117*12*I7092</f>
        <v>2320.7520000000004</v>
      </c>
    </row>
    <row r="7118" spans="1:13" x14ac:dyDescent="0.25">
      <c r="A7118" s="12" t="s">
        <v>87</v>
      </c>
      <c r="H7118" s="13"/>
      <c r="I7118" t="s">
        <v>77</v>
      </c>
      <c r="J7118" s="13"/>
      <c r="K7118" s="112">
        <v>0.46</v>
      </c>
      <c r="L7118" s="113"/>
      <c r="M7118" s="23">
        <f>K7118*12*I7092</f>
        <v>3812.6640000000007</v>
      </c>
    </row>
    <row r="7119" spans="1:13" x14ac:dyDescent="0.25">
      <c r="A7119" s="12" t="s">
        <v>88</v>
      </c>
      <c r="H7119" s="13"/>
      <c r="I7119" t="s">
        <v>81</v>
      </c>
      <c r="J7119" s="13"/>
      <c r="K7119" s="112">
        <v>0.04</v>
      </c>
      <c r="L7119" s="113"/>
      <c r="M7119" s="21">
        <f>K7119*12*I7092</f>
        <v>331.536</v>
      </c>
    </row>
    <row r="7120" spans="1:13" ht="15.75" x14ac:dyDescent="0.25">
      <c r="A7120" s="85" t="s">
        <v>36</v>
      </c>
      <c r="B7120" s="86"/>
      <c r="C7120" s="86"/>
      <c r="D7120" s="86"/>
      <c r="E7120" s="86"/>
      <c r="F7120" s="86"/>
      <c r="G7120" s="86"/>
      <c r="H7120" s="87"/>
      <c r="I7120" s="34"/>
      <c r="J7120" s="32"/>
      <c r="K7120" s="88">
        <f>K7121+K7122+K7124+K7126+K7127</f>
        <v>2.13</v>
      </c>
      <c r="L7120" s="89"/>
      <c r="M7120" s="35">
        <f>M7121+M7122+M7124+M7126+M7127</f>
        <v>17654.292000000001</v>
      </c>
    </row>
    <row r="7121" spans="1:13" x14ac:dyDescent="0.25">
      <c r="A7121" s="36" t="s">
        <v>89</v>
      </c>
      <c r="B7121" s="37"/>
      <c r="C7121" s="38"/>
      <c r="D7121" s="38"/>
      <c r="E7121" s="38"/>
      <c r="F7121" s="38"/>
      <c r="G7121" s="38"/>
      <c r="H7121" s="13"/>
      <c r="I7121" s="95" t="s">
        <v>38</v>
      </c>
      <c r="J7121" s="96"/>
      <c r="K7121" s="117">
        <v>0.56999999999999995</v>
      </c>
      <c r="L7121" s="118"/>
      <c r="M7121" s="23">
        <f>K7121*12*I7092</f>
        <v>4724.3879999999999</v>
      </c>
    </row>
    <row r="7122" spans="1:13" x14ac:dyDescent="0.25">
      <c r="A7122" s="36" t="s">
        <v>39</v>
      </c>
      <c r="B7122" s="37"/>
      <c r="C7122" s="38"/>
      <c r="D7122" s="38"/>
      <c r="E7122" s="38"/>
      <c r="F7122" s="38"/>
      <c r="G7122" s="38"/>
      <c r="H7122" s="13"/>
      <c r="I7122" s="95" t="s">
        <v>90</v>
      </c>
      <c r="J7122" s="96"/>
      <c r="K7122" s="97">
        <v>1.35</v>
      </c>
      <c r="L7122" s="98"/>
      <c r="M7122" s="23">
        <f>K7122*12*I7092</f>
        <v>11189.340000000002</v>
      </c>
    </row>
    <row r="7123" spans="1:13" x14ac:dyDescent="0.25">
      <c r="A7123" s="36" t="s">
        <v>41</v>
      </c>
      <c r="B7123" s="37"/>
      <c r="C7123" s="38"/>
      <c r="D7123" s="38"/>
      <c r="E7123" s="38"/>
      <c r="F7123" s="38"/>
      <c r="G7123" s="38"/>
      <c r="H7123" s="13"/>
      <c r="I7123" s="39"/>
      <c r="J7123" s="15"/>
      <c r="K7123" s="40"/>
      <c r="L7123" s="41"/>
      <c r="M7123" s="23"/>
    </row>
    <row r="7124" spans="1:13" x14ac:dyDescent="0.25">
      <c r="A7124" s="36" t="s">
        <v>42</v>
      </c>
      <c r="B7124" s="37"/>
      <c r="C7124" s="38"/>
      <c r="D7124" s="38"/>
      <c r="E7124" s="38"/>
      <c r="F7124" s="38"/>
      <c r="G7124" s="38"/>
      <c r="H7124" s="13"/>
      <c r="I7124" s="95" t="s">
        <v>43</v>
      </c>
      <c r="J7124" s="96"/>
      <c r="K7124" s="97">
        <v>0.09</v>
      </c>
      <c r="L7124" s="98"/>
      <c r="M7124" s="23">
        <f>K7124*12*I7092</f>
        <v>745.95600000000013</v>
      </c>
    </row>
    <row r="7125" spans="1:13" x14ac:dyDescent="0.25">
      <c r="A7125" s="36" t="s">
        <v>44</v>
      </c>
      <c r="B7125" s="37"/>
      <c r="C7125" s="38"/>
      <c r="D7125" s="38"/>
      <c r="E7125" s="38"/>
      <c r="F7125" s="38"/>
      <c r="G7125" s="38"/>
      <c r="H7125" s="13"/>
      <c r="I7125" s="39"/>
      <c r="J7125" s="15"/>
      <c r="K7125" s="40"/>
      <c r="L7125" s="41"/>
      <c r="M7125" s="23"/>
    </row>
    <row r="7126" spans="1:13" x14ac:dyDescent="0.25">
      <c r="A7126" s="36" t="s">
        <v>45</v>
      </c>
      <c r="B7126" s="37"/>
      <c r="C7126" s="38"/>
      <c r="D7126" s="38"/>
      <c r="E7126" s="38"/>
      <c r="F7126" s="38"/>
      <c r="G7126" s="38"/>
      <c r="H7126" s="13"/>
      <c r="I7126" s="95" t="s">
        <v>43</v>
      </c>
      <c r="J7126" s="96"/>
      <c r="K7126" s="97">
        <v>0.06</v>
      </c>
      <c r="L7126" s="98"/>
      <c r="M7126" s="23">
        <f>K7126*12*I7092</f>
        <v>497.30400000000003</v>
      </c>
    </row>
    <row r="7127" spans="1:13" x14ac:dyDescent="0.25">
      <c r="A7127" s="42" t="s">
        <v>112</v>
      </c>
      <c r="B7127" s="37"/>
      <c r="C7127" s="38"/>
      <c r="D7127" s="38"/>
      <c r="E7127" s="38"/>
      <c r="F7127" s="38"/>
      <c r="G7127" s="38"/>
      <c r="H7127" s="13"/>
      <c r="I7127" s="95" t="s">
        <v>46</v>
      </c>
      <c r="J7127" s="96"/>
      <c r="K7127" s="99">
        <v>0.06</v>
      </c>
      <c r="L7127" s="100"/>
      <c r="M7127" s="21">
        <f>K7127*12*I7092</f>
        <v>497.30400000000003</v>
      </c>
    </row>
    <row r="7128" spans="1:13" ht="15.75" x14ac:dyDescent="0.25">
      <c r="A7128" s="85" t="s">
        <v>50</v>
      </c>
      <c r="B7128" s="86"/>
      <c r="C7128" s="86"/>
      <c r="D7128" s="86"/>
      <c r="E7128" s="86"/>
      <c r="F7128" s="86"/>
      <c r="G7128" s="86"/>
      <c r="H7128" s="87"/>
      <c r="I7128" s="34"/>
      <c r="J7128" s="32"/>
      <c r="K7128" s="101">
        <v>5.67</v>
      </c>
      <c r="L7128" s="102"/>
      <c r="M7128" s="35">
        <f>K7128*12*I7092</f>
        <v>46995.227999999996</v>
      </c>
    </row>
    <row r="7129" spans="1:13" x14ac:dyDescent="0.25">
      <c r="A7129" s="90" t="s">
        <v>59</v>
      </c>
      <c r="B7129" s="91"/>
      <c r="C7129" s="91"/>
      <c r="D7129" s="91"/>
      <c r="E7129" s="91"/>
      <c r="F7129" s="91"/>
      <c r="G7129" s="91"/>
      <c r="H7129" s="92"/>
      <c r="J7129" s="47"/>
      <c r="K7129" s="108">
        <f>K7098+K7102+K7105+K7108+K7109+K7128+K7120</f>
        <v>20.52</v>
      </c>
      <c r="L7129" s="109"/>
      <c r="M7129" s="21">
        <f>M7092+M7105+M7108+M7109+M7120+M7128</f>
        <v>170077.96799999999</v>
      </c>
    </row>
    <row r="7130" spans="1:13" x14ac:dyDescent="0.25">
      <c r="A7130" s="90" t="s">
        <v>60</v>
      </c>
      <c r="B7130" s="91"/>
      <c r="C7130" s="91"/>
      <c r="D7130" s="91"/>
      <c r="E7130" s="91"/>
      <c r="F7130" s="91"/>
      <c r="G7130" s="91"/>
      <c r="H7130" s="92"/>
      <c r="I7130" s="34"/>
      <c r="J7130" s="48"/>
      <c r="K7130" s="110">
        <v>9.73</v>
      </c>
      <c r="L7130" s="111"/>
      <c r="M7130" s="21">
        <f>K7130*12*I7092</f>
        <v>80646.132000000012</v>
      </c>
    </row>
    <row r="7131" spans="1:13" ht="15.75" x14ac:dyDescent="0.25">
      <c r="A7131" s="85" t="s">
        <v>61</v>
      </c>
      <c r="B7131" s="86"/>
      <c r="C7131" s="86"/>
      <c r="D7131" s="86"/>
      <c r="E7131" s="86"/>
      <c r="F7131" s="86"/>
      <c r="G7131" s="86"/>
      <c r="H7131" s="87"/>
      <c r="I7131" s="34"/>
      <c r="J7131" s="32"/>
      <c r="K7131" s="88">
        <v>3.45</v>
      </c>
      <c r="L7131" s="89"/>
      <c r="M7131" s="21">
        <f>K7131*12*I7092</f>
        <v>28594.980000000007</v>
      </c>
    </row>
    <row r="7132" spans="1:13" ht="15.75" x14ac:dyDescent="0.25">
      <c r="A7132" s="85" t="s">
        <v>62</v>
      </c>
      <c r="B7132" s="86"/>
      <c r="C7132" s="86"/>
      <c r="D7132" s="86"/>
      <c r="E7132" s="86"/>
      <c r="F7132" s="86"/>
      <c r="G7132" s="86"/>
      <c r="H7132" s="87"/>
      <c r="I7132" s="34"/>
      <c r="J7132" s="32"/>
      <c r="K7132" s="88">
        <v>0.81</v>
      </c>
      <c r="L7132" s="89"/>
      <c r="M7132" s="21">
        <f>K7132*12*I7092</f>
        <v>6713.6040000000012</v>
      </c>
    </row>
    <row r="7133" spans="1:13" x14ac:dyDescent="0.25">
      <c r="A7133" s="90" t="s">
        <v>92</v>
      </c>
      <c r="B7133" s="91"/>
      <c r="C7133" s="91"/>
      <c r="D7133" s="91"/>
      <c r="E7133" s="91"/>
      <c r="F7133" s="91"/>
      <c r="G7133" s="91"/>
      <c r="H7133" s="92"/>
      <c r="I7133" s="34"/>
      <c r="J7133" s="32"/>
      <c r="K7133" s="93">
        <v>1.32</v>
      </c>
      <c r="L7133" s="94"/>
      <c r="M7133" s="21">
        <f>K7133*12*I7092</f>
        <v>10940.688</v>
      </c>
    </row>
    <row r="7134" spans="1:13" x14ac:dyDescent="0.25">
      <c r="A7134" s="54" t="s">
        <v>109</v>
      </c>
      <c r="B7134" s="55"/>
      <c r="C7134" s="55"/>
      <c r="D7134" s="55"/>
      <c r="E7134" s="55"/>
      <c r="F7134" s="55"/>
      <c r="G7134" s="55"/>
      <c r="H7134" s="56"/>
      <c r="I7134" s="34"/>
      <c r="J7134" s="32"/>
      <c r="K7134" s="88">
        <v>0</v>
      </c>
      <c r="L7134" s="89"/>
      <c r="M7134" s="21">
        <f>K7134*I7092*12</f>
        <v>0</v>
      </c>
    </row>
    <row r="7135" spans="1:13" ht="15.75" x14ac:dyDescent="0.25">
      <c r="A7135" s="49" t="s">
        <v>107</v>
      </c>
      <c r="B7135" s="50"/>
      <c r="C7135" s="50"/>
      <c r="D7135" s="50"/>
      <c r="E7135" s="50"/>
      <c r="F7135" s="50"/>
      <c r="G7135" s="50"/>
      <c r="H7135" s="51"/>
      <c r="I7135" s="34"/>
      <c r="J7135" s="32"/>
      <c r="K7135" s="88">
        <v>0</v>
      </c>
      <c r="L7135" s="89"/>
      <c r="M7135" s="21">
        <f>K7135*12*I7093</f>
        <v>0</v>
      </c>
    </row>
    <row r="7136" spans="1:13" ht="15.75" x14ac:dyDescent="0.25">
      <c r="A7136" s="49" t="s">
        <v>63</v>
      </c>
      <c r="B7136" s="50"/>
      <c r="C7136" s="50"/>
      <c r="D7136" s="50"/>
      <c r="E7136" s="50"/>
      <c r="F7136" s="50"/>
      <c r="G7136" s="50"/>
      <c r="H7136" s="51"/>
      <c r="I7136" s="34"/>
      <c r="J7136" s="32"/>
      <c r="K7136" s="88">
        <v>0.05</v>
      </c>
      <c r="L7136" s="89"/>
      <c r="M7136" s="21">
        <f>K7136*12*I7092</f>
        <v>414.42000000000007</v>
      </c>
    </row>
    <row r="7137" spans="1:13" ht="15.75" x14ac:dyDescent="0.25">
      <c r="A7137" s="49" t="s">
        <v>64</v>
      </c>
      <c r="B7137" s="50"/>
      <c r="C7137" s="50"/>
      <c r="D7137" s="50"/>
      <c r="E7137" s="50"/>
      <c r="F7137" s="50"/>
      <c r="G7137" s="50"/>
      <c r="H7137" s="51"/>
      <c r="I7137" s="34"/>
      <c r="J7137" s="32"/>
      <c r="K7137" s="88">
        <v>0.14000000000000001</v>
      </c>
      <c r="L7137" s="89"/>
      <c r="M7137" s="21">
        <f>K7137*12*I7092</f>
        <v>1160.3760000000002</v>
      </c>
    </row>
    <row r="7138" spans="1:13" x14ac:dyDescent="0.25">
      <c r="A7138" s="90" t="s">
        <v>65</v>
      </c>
      <c r="B7138" s="91"/>
      <c r="C7138" s="91"/>
      <c r="D7138" s="91"/>
      <c r="E7138" s="91"/>
      <c r="F7138" s="91"/>
      <c r="G7138" s="91"/>
      <c r="H7138" s="92"/>
      <c r="I7138" s="34"/>
      <c r="J7138" s="48"/>
      <c r="K7138" s="88">
        <f>K7129+K7131+K7132+K7133+K7130+K7134+K7135+K7136+K7137</f>
        <v>36.019999999999996</v>
      </c>
      <c r="L7138" s="89"/>
      <c r="M7138" s="21">
        <f>M7129+M7130+M7131+M7132+M7133+M7134+M7135+M7136+M7137</f>
        <v>298548.16800000001</v>
      </c>
    </row>
    <row r="7139" spans="1:13" x14ac:dyDescent="0.25">
      <c r="M7139" s="5"/>
    </row>
    <row r="7140" spans="1:13" x14ac:dyDescent="0.25">
      <c r="A7140" s="119" t="s">
        <v>0</v>
      </c>
      <c r="B7140" s="119"/>
      <c r="C7140" s="119"/>
      <c r="D7140" s="119"/>
      <c r="E7140" s="119"/>
      <c r="F7140" s="119"/>
      <c r="G7140" s="119"/>
      <c r="H7140" s="119"/>
      <c r="I7140" s="119"/>
      <c r="J7140" s="119"/>
      <c r="K7140" s="119"/>
      <c r="L7140" s="119"/>
      <c r="M7140" s="5"/>
    </row>
    <row r="7141" spans="1:13" x14ac:dyDescent="0.25">
      <c r="A7141" s="120" t="s">
        <v>1</v>
      </c>
      <c r="B7141" s="120"/>
      <c r="C7141" s="120"/>
      <c r="D7141" s="120"/>
      <c r="E7141" s="120"/>
      <c r="F7141" s="120"/>
      <c r="G7141" s="120"/>
      <c r="H7141" s="120"/>
      <c r="I7141" s="120"/>
      <c r="J7141" s="120"/>
      <c r="K7141" s="120"/>
      <c r="L7141" s="120"/>
      <c r="M7141" s="120"/>
    </row>
    <row r="7142" spans="1:13" x14ac:dyDescent="0.25">
      <c r="A7142" s="121" t="s">
        <v>239</v>
      </c>
      <c r="B7142" s="121"/>
      <c r="C7142" s="121"/>
      <c r="D7142" s="121"/>
      <c r="E7142" s="121"/>
      <c r="F7142" s="121"/>
      <c r="G7142" s="121"/>
      <c r="H7142" s="121"/>
      <c r="I7142" s="121"/>
      <c r="J7142" s="121"/>
      <c r="K7142" s="121"/>
      <c r="L7142" s="121"/>
      <c r="M7142" s="121"/>
    </row>
    <row r="7143" spans="1:13" x14ac:dyDescent="0.25">
      <c r="A7143" s="6"/>
      <c r="B7143" s="7"/>
      <c r="C7143" s="7" t="s">
        <v>3</v>
      </c>
      <c r="D7143" s="7"/>
      <c r="E7143" s="7"/>
      <c r="F7143" s="7"/>
      <c r="G7143" s="7"/>
      <c r="H7143" s="8"/>
      <c r="I7143" s="7" t="s">
        <v>4</v>
      </c>
      <c r="J7143" s="8"/>
      <c r="K7143" s="9" t="s">
        <v>5</v>
      </c>
      <c r="L7143" s="10"/>
      <c r="M7143" s="11"/>
    </row>
    <row r="7144" spans="1:13" x14ac:dyDescent="0.25">
      <c r="A7144" s="12"/>
      <c r="B7144" s="2"/>
      <c r="C7144" s="2"/>
      <c r="D7144" s="2"/>
      <c r="E7144" s="2"/>
      <c r="F7144" s="2"/>
      <c r="G7144" s="2"/>
      <c r="H7144" s="13"/>
      <c r="I7144" s="2"/>
      <c r="J7144" s="13"/>
      <c r="K7144" s="14" t="s">
        <v>7</v>
      </c>
      <c r="L7144" s="15"/>
      <c r="M7144" s="16" t="s">
        <v>8</v>
      </c>
    </row>
    <row r="7145" spans="1:13" x14ac:dyDescent="0.25">
      <c r="A7145" s="17"/>
      <c r="B7145" s="18"/>
      <c r="C7145" s="18"/>
      <c r="D7145" s="18"/>
      <c r="E7145" s="18"/>
      <c r="F7145" s="18"/>
      <c r="G7145" s="18"/>
      <c r="H7145" s="19"/>
      <c r="I7145" s="122" t="s">
        <v>9</v>
      </c>
      <c r="J7145" s="123"/>
      <c r="K7145" s="18" t="s">
        <v>10</v>
      </c>
      <c r="L7145" s="19"/>
      <c r="M7145" s="20" t="s">
        <v>11</v>
      </c>
    </row>
    <row r="7146" spans="1:13" x14ac:dyDescent="0.25">
      <c r="A7146" s="90"/>
      <c r="B7146" s="91"/>
      <c r="C7146" s="91"/>
      <c r="D7146" s="91"/>
      <c r="E7146" s="91"/>
      <c r="F7146" s="91"/>
      <c r="G7146" s="91"/>
      <c r="H7146" s="92"/>
      <c r="I7146" s="124">
        <v>745.9</v>
      </c>
      <c r="J7146" s="125"/>
      <c r="K7146" s="126">
        <f>K7152+K7156</f>
        <v>8.98</v>
      </c>
      <c r="L7146" s="127"/>
      <c r="M7146" s="21">
        <f>M7152+M7156</f>
        <v>80378.183999999994</v>
      </c>
    </row>
    <row r="7147" spans="1:13" x14ac:dyDescent="0.25">
      <c r="A7147" s="22" t="s">
        <v>13</v>
      </c>
      <c r="F7147" s="2"/>
      <c r="H7147" s="13"/>
      <c r="J7147" s="13"/>
      <c r="L7147" s="13"/>
      <c r="M7147" s="23"/>
    </row>
    <row r="7148" spans="1:13" x14ac:dyDescent="0.25">
      <c r="A7148" s="22" t="s">
        <v>14</v>
      </c>
      <c r="F7148" s="2"/>
      <c r="H7148" s="13"/>
      <c r="J7148" s="13"/>
      <c r="L7148" s="13"/>
      <c r="M7148" s="23"/>
    </row>
    <row r="7149" spans="1:13" x14ac:dyDescent="0.25">
      <c r="A7149" s="24" t="s">
        <v>15</v>
      </c>
      <c r="B7149" s="25"/>
      <c r="C7149" s="25"/>
      <c r="D7149" s="25"/>
      <c r="E7149" s="25"/>
      <c r="F7149" s="26"/>
      <c r="G7149" s="25"/>
      <c r="H7149" s="27"/>
      <c r="J7149" s="13"/>
      <c r="L7149" s="13"/>
      <c r="M7149" s="23"/>
    </row>
    <row r="7150" spans="1:13" x14ac:dyDescent="0.25">
      <c r="A7150" s="24" t="s">
        <v>16</v>
      </c>
      <c r="B7150" s="25"/>
      <c r="C7150" s="25"/>
      <c r="D7150" s="25"/>
      <c r="E7150" s="25"/>
      <c r="F7150" s="26"/>
      <c r="G7150" s="25"/>
      <c r="H7150" s="27"/>
      <c r="J7150" s="13"/>
      <c r="L7150" s="13"/>
      <c r="M7150" s="23"/>
    </row>
    <row r="7151" spans="1:13" x14ac:dyDescent="0.25">
      <c r="A7151" s="24" t="s">
        <v>68</v>
      </c>
      <c r="B7151" s="25"/>
      <c r="C7151" s="25"/>
      <c r="D7151" s="25"/>
      <c r="E7151" s="25"/>
      <c r="F7151" s="26"/>
      <c r="G7151" s="25"/>
      <c r="H7151" s="27"/>
      <c r="J7151" s="13"/>
      <c r="L7151" s="13"/>
      <c r="M7151" s="23"/>
    </row>
    <row r="7152" spans="1:13" x14ac:dyDescent="0.25">
      <c r="A7152" s="24"/>
      <c r="B7152" s="25"/>
      <c r="C7152" s="25"/>
      <c r="D7152" s="25"/>
      <c r="E7152" s="25"/>
      <c r="F7152" s="26"/>
      <c r="G7152" s="25"/>
      <c r="H7152" s="27"/>
      <c r="J7152" s="13"/>
      <c r="K7152" s="112">
        <v>4.93</v>
      </c>
      <c r="L7152" s="113"/>
      <c r="M7152" s="23">
        <f>K7152*I7146*12</f>
        <v>44127.443999999996</v>
      </c>
    </row>
    <row r="7153" spans="1:13" x14ac:dyDescent="0.25">
      <c r="A7153" s="22" t="s">
        <v>22</v>
      </c>
      <c r="B7153" s="25"/>
      <c r="C7153" s="25"/>
      <c r="D7153" s="25"/>
      <c r="E7153" s="25"/>
      <c r="F7153" s="26"/>
      <c r="G7153" s="25"/>
      <c r="H7153" s="27"/>
      <c r="J7153" s="13"/>
      <c r="L7153" s="13"/>
      <c r="M7153" s="23"/>
    </row>
    <row r="7154" spans="1:13" x14ac:dyDescent="0.25">
      <c r="A7154" s="24" t="s">
        <v>23</v>
      </c>
      <c r="B7154" s="25"/>
      <c r="C7154" s="25"/>
      <c r="D7154" s="25"/>
      <c r="E7154" s="25"/>
      <c r="F7154" s="26"/>
      <c r="G7154" s="25"/>
      <c r="H7154" s="27"/>
      <c r="J7154" s="13"/>
      <c r="L7154" s="13"/>
      <c r="M7154" s="23"/>
    </row>
    <row r="7155" spans="1:13" x14ac:dyDescent="0.25">
      <c r="A7155" s="24" t="s">
        <v>69</v>
      </c>
      <c r="B7155" s="25"/>
      <c r="C7155" s="25"/>
      <c r="D7155" s="25"/>
      <c r="E7155" s="25"/>
      <c r="F7155" s="26"/>
      <c r="G7155" s="25"/>
      <c r="H7155" s="27"/>
      <c r="J7155" s="13"/>
      <c r="L7155" s="13"/>
      <c r="M7155" s="23"/>
    </row>
    <row r="7156" spans="1:13" x14ac:dyDescent="0.25">
      <c r="A7156" s="24"/>
      <c r="B7156" s="25"/>
      <c r="C7156" s="25"/>
      <c r="D7156" s="25"/>
      <c r="E7156" s="25"/>
      <c r="F7156" s="26"/>
      <c r="G7156" s="25"/>
      <c r="H7156" s="27"/>
      <c r="I7156" s="17"/>
      <c r="J7156" s="19"/>
      <c r="K7156" s="138">
        <v>4.05</v>
      </c>
      <c r="L7156" s="139"/>
      <c r="M7156" s="21">
        <f>K7156*I7146*12</f>
        <v>36250.74</v>
      </c>
    </row>
    <row r="7157" spans="1:13" x14ac:dyDescent="0.25">
      <c r="A7157" s="128" t="s">
        <v>28</v>
      </c>
      <c r="B7157" s="129"/>
      <c r="C7157" s="129"/>
      <c r="D7157" s="129"/>
      <c r="E7157" s="129"/>
      <c r="F7157" s="129"/>
      <c r="G7157" s="129"/>
      <c r="H7157" s="130"/>
      <c r="I7157" s="2" t="s">
        <v>29</v>
      </c>
      <c r="J7157" s="13"/>
      <c r="K7157" s="2"/>
      <c r="L7157" s="13"/>
      <c r="M7157" s="23"/>
    </row>
    <row r="7158" spans="1:13" x14ac:dyDescent="0.25">
      <c r="A7158" s="12"/>
      <c r="B7158" s="2"/>
      <c r="C7158" s="2"/>
      <c r="D7158" s="2"/>
      <c r="E7158" s="2"/>
      <c r="F7158" s="2"/>
      <c r="G7158" s="2"/>
      <c r="H7158" s="13"/>
      <c r="I7158" s="2" t="s">
        <v>30</v>
      </c>
      <c r="J7158" s="13"/>
      <c r="K7158" s="2"/>
      <c r="L7158" s="13"/>
      <c r="M7158" s="23"/>
    </row>
    <row r="7159" spans="1:13" x14ac:dyDescent="0.25">
      <c r="A7159" s="12"/>
      <c r="B7159" s="2"/>
      <c r="C7159" s="2"/>
      <c r="D7159" s="2"/>
      <c r="E7159" s="2"/>
      <c r="F7159" s="2"/>
      <c r="G7159" s="2"/>
      <c r="H7159" s="13"/>
      <c r="I7159" s="2" t="s">
        <v>31</v>
      </c>
      <c r="J7159" s="13"/>
      <c r="K7159" s="108">
        <v>1.1200000000000001</v>
      </c>
      <c r="L7159" s="109"/>
      <c r="M7159" s="23">
        <f>K7159*12*I7146</f>
        <v>10024.896000000001</v>
      </c>
    </row>
    <row r="7160" spans="1:13" x14ac:dyDescent="0.25">
      <c r="A7160" s="12"/>
      <c r="B7160" s="2"/>
      <c r="C7160" s="2"/>
      <c r="D7160" s="2"/>
      <c r="E7160" s="2"/>
      <c r="F7160" s="2"/>
      <c r="G7160" s="2"/>
      <c r="H7160" s="13"/>
      <c r="I7160" s="2" t="s">
        <v>32</v>
      </c>
      <c r="J7160" s="13"/>
      <c r="K7160" s="2"/>
      <c r="L7160" s="13"/>
      <c r="M7160" s="23"/>
    </row>
    <row r="7161" spans="1:13" x14ac:dyDescent="0.25">
      <c r="A7161" s="17"/>
      <c r="B7161" s="18"/>
      <c r="C7161" s="18"/>
      <c r="D7161" s="18"/>
      <c r="E7161" s="18"/>
      <c r="F7161" s="18"/>
      <c r="G7161" s="18"/>
      <c r="H7161" s="19"/>
      <c r="I7161" s="18" t="s">
        <v>33</v>
      </c>
      <c r="J7161" s="19"/>
      <c r="K7161" s="18"/>
      <c r="L7161" s="19"/>
      <c r="M7161" s="21"/>
    </row>
    <row r="7162" spans="1:13" x14ac:dyDescent="0.25">
      <c r="A7162" s="90" t="s">
        <v>34</v>
      </c>
      <c r="B7162" s="91"/>
      <c r="C7162" s="91"/>
      <c r="D7162" s="91"/>
      <c r="E7162" s="91"/>
      <c r="F7162" s="91"/>
      <c r="G7162" s="91"/>
      <c r="H7162" s="92"/>
      <c r="I7162" s="31" t="s">
        <v>46</v>
      </c>
      <c r="J7162" s="32"/>
      <c r="K7162" s="88">
        <v>2.13</v>
      </c>
      <c r="L7162" s="89"/>
      <c r="M7162" s="33">
        <f>K7162*12*I7146</f>
        <v>19065.203999999998</v>
      </c>
    </row>
    <row r="7163" spans="1:13" x14ac:dyDescent="0.25">
      <c r="A7163" s="131" t="s">
        <v>74</v>
      </c>
      <c r="B7163" s="132"/>
      <c r="C7163" s="132"/>
      <c r="D7163" s="132"/>
      <c r="E7163" s="132"/>
      <c r="F7163" s="132"/>
      <c r="G7163" s="132"/>
      <c r="H7163" s="133"/>
      <c r="I7163" s="52"/>
      <c r="J7163" s="13"/>
      <c r="K7163" s="134">
        <f>K7164+K7170</f>
        <v>1.8900000000000001</v>
      </c>
      <c r="L7163" s="135"/>
      <c r="M7163" s="53">
        <f>M7164+M7170</f>
        <v>16917.011999999999</v>
      </c>
    </row>
    <row r="7164" spans="1:13" x14ac:dyDescent="0.25">
      <c r="A7164" s="114" t="s">
        <v>75</v>
      </c>
      <c r="B7164" s="115"/>
      <c r="C7164" s="115"/>
      <c r="D7164" s="115"/>
      <c r="E7164" s="115"/>
      <c r="F7164" s="115"/>
      <c r="G7164" s="115"/>
      <c r="H7164" s="116"/>
      <c r="J7164" s="13"/>
      <c r="K7164" s="108">
        <f>K7165+K7166+K7167+K7169</f>
        <v>1.1100000000000001</v>
      </c>
      <c r="L7164" s="109"/>
      <c r="M7164" s="46">
        <f>M7165+M7166+M7167+M7169</f>
        <v>9935.387999999999</v>
      </c>
    </row>
    <row r="7165" spans="1:13" x14ac:dyDescent="0.25">
      <c r="A7165" s="12" t="s">
        <v>76</v>
      </c>
      <c r="H7165" s="13"/>
      <c r="I7165" t="s">
        <v>77</v>
      </c>
      <c r="J7165" s="13"/>
      <c r="K7165" s="112">
        <v>0.81</v>
      </c>
      <c r="L7165" s="113"/>
      <c r="M7165" s="23">
        <f>K7165*12*I7146</f>
        <v>7250.1480000000001</v>
      </c>
    </row>
    <row r="7166" spans="1:13" x14ac:dyDescent="0.25">
      <c r="A7166" s="12" t="s">
        <v>78</v>
      </c>
      <c r="H7166" s="13"/>
      <c r="I7166" t="s">
        <v>79</v>
      </c>
      <c r="J7166" s="13"/>
      <c r="K7166" s="112">
        <v>0.18</v>
      </c>
      <c r="L7166" s="113"/>
      <c r="M7166" s="23">
        <f>K7166*12*I7146</f>
        <v>1611.144</v>
      </c>
    </row>
    <row r="7167" spans="1:13" x14ac:dyDescent="0.25">
      <c r="A7167" s="12" t="s">
        <v>80</v>
      </c>
      <c r="H7167" s="13"/>
      <c r="I7167" t="s">
        <v>81</v>
      </c>
      <c r="J7167" s="13"/>
      <c r="K7167" s="112">
        <v>0.08</v>
      </c>
      <c r="L7167" s="113"/>
      <c r="M7167" s="23">
        <f>K7167*12*I7146</f>
        <v>716.06399999999996</v>
      </c>
    </row>
    <row r="7168" spans="1:13" x14ac:dyDescent="0.25">
      <c r="A7168" s="12" t="s">
        <v>82</v>
      </c>
      <c r="H7168" s="13"/>
      <c r="J7168" s="13"/>
      <c r="L7168" s="13"/>
      <c r="M7168" s="23"/>
    </row>
    <row r="7169" spans="1:13" x14ac:dyDescent="0.25">
      <c r="A7169" s="12" t="s">
        <v>83</v>
      </c>
      <c r="H7169" s="13"/>
      <c r="I7169" t="s">
        <v>84</v>
      </c>
      <c r="J7169" s="13"/>
      <c r="K7169" s="112">
        <v>0.04</v>
      </c>
      <c r="L7169" s="113"/>
      <c r="M7169" s="23">
        <f>K7169*12*I7146</f>
        <v>358.03199999999998</v>
      </c>
    </row>
    <row r="7170" spans="1:13" x14ac:dyDescent="0.25">
      <c r="A7170" s="114" t="s">
        <v>85</v>
      </c>
      <c r="B7170" s="115"/>
      <c r="C7170" s="115"/>
      <c r="D7170" s="115"/>
      <c r="E7170" s="115"/>
      <c r="F7170" s="115"/>
      <c r="G7170" s="115"/>
      <c r="H7170" s="116"/>
      <c r="J7170" s="13"/>
      <c r="K7170" s="108">
        <f>K7171+K7172+K7173</f>
        <v>0.78</v>
      </c>
      <c r="L7170" s="109"/>
      <c r="M7170" s="46">
        <f>M7171+M7172+M7173</f>
        <v>6981.6240000000007</v>
      </c>
    </row>
    <row r="7171" spans="1:13" x14ac:dyDescent="0.25">
      <c r="A7171" s="12" t="s">
        <v>86</v>
      </c>
      <c r="H7171" s="13"/>
      <c r="I7171" t="s">
        <v>81</v>
      </c>
      <c r="J7171" s="13"/>
      <c r="K7171" s="112">
        <v>0.28000000000000003</v>
      </c>
      <c r="L7171" s="113"/>
      <c r="M7171" s="23">
        <f>K7171*12*I7146</f>
        <v>2506.2240000000002</v>
      </c>
    </row>
    <row r="7172" spans="1:13" x14ac:dyDescent="0.25">
      <c r="A7172" s="12" t="s">
        <v>87</v>
      </c>
      <c r="H7172" s="13"/>
      <c r="I7172" t="s">
        <v>77</v>
      </c>
      <c r="J7172" s="13"/>
      <c r="K7172" s="112">
        <v>0.46</v>
      </c>
      <c r="L7172" s="113"/>
      <c r="M7172" s="23">
        <f>K7172*12*I7146</f>
        <v>4117.3680000000004</v>
      </c>
    </row>
    <row r="7173" spans="1:13" x14ac:dyDescent="0.25">
      <c r="A7173" s="12" t="s">
        <v>88</v>
      </c>
      <c r="H7173" s="13"/>
      <c r="I7173" t="s">
        <v>81</v>
      </c>
      <c r="J7173" s="13"/>
      <c r="K7173" s="112">
        <v>0.04</v>
      </c>
      <c r="L7173" s="113"/>
      <c r="M7173" s="21">
        <f>K7173*12*I7146</f>
        <v>358.03199999999998</v>
      </c>
    </row>
    <row r="7174" spans="1:13" ht="15.75" x14ac:dyDescent="0.25">
      <c r="A7174" s="85" t="s">
        <v>36</v>
      </c>
      <c r="B7174" s="86"/>
      <c r="C7174" s="86"/>
      <c r="D7174" s="86"/>
      <c r="E7174" s="86"/>
      <c r="F7174" s="86"/>
      <c r="G7174" s="86"/>
      <c r="H7174" s="87"/>
      <c r="I7174" s="34"/>
      <c r="J7174" s="32"/>
      <c r="K7174" s="88">
        <f>K7175+K7176+K7178+K7180+K7181</f>
        <v>2.13</v>
      </c>
      <c r="L7174" s="89"/>
      <c r="M7174" s="35">
        <f>M7175+M7176+M7178+M7180+M7181</f>
        <v>19065.203999999998</v>
      </c>
    </row>
    <row r="7175" spans="1:13" x14ac:dyDescent="0.25">
      <c r="A7175" s="36" t="s">
        <v>89</v>
      </c>
      <c r="B7175" s="37"/>
      <c r="C7175" s="38"/>
      <c r="D7175" s="38"/>
      <c r="E7175" s="38"/>
      <c r="F7175" s="38"/>
      <c r="G7175" s="38"/>
      <c r="H7175" s="13"/>
      <c r="I7175" s="95" t="s">
        <v>38</v>
      </c>
      <c r="J7175" s="96"/>
      <c r="K7175" s="117">
        <v>0.56999999999999995</v>
      </c>
      <c r="L7175" s="118"/>
      <c r="M7175" s="23">
        <f>K7175*12*I7146</f>
        <v>5101.9560000000001</v>
      </c>
    </row>
    <row r="7176" spans="1:13" x14ac:dyDescent="0.25">
      <c r="A7176" s="36" t="s">
        <v>39</v>
      </c>
      <c r="B7176" s="37"/>
      <c r="C7176" s="38"/>
      <c r="D7176" s="38"/>
      <c r="E7176" s="38"/>
      <c r="F7176" s="38"/>
      <c r="G7176" s="38"/>
      <c r="H7176" s="13"/>
      <c r="I7176" s="95" t="s">
        <v>90</v>
      </c>
      <c r="J7176" s="96"/>
      <c r="K7176" s="97">
        <v>1.35</v>
      </c>
      <c r="L7176" s="98"/>
      <c r="M7176" s="23">
        <f>K7176*12*I7146</f>
        <v>12083.580000000002</v>
      </c>
    </row>
    <row r="7177" spans="1:13" x14ac:dyDescent="0.25">
      <c r="A7177" s="36" t="s">
        <v>41</v>
      </c>
      <c r="B7177" s="37"/>
      <c r="C7177" s="38"/>
      <c r="D7177" s="38"/>
      <c r="E7177" s="38"/>
      <c r="F7177" s="38"/>
      <c r="G7177" s="38"/>
      <c r="H7177" s="13"/>
      <c r="I7177" s="39"/>
      <c r="J7177" s="15"/>
      <c r="K7177" s="40"/>
      <c r="L7177" s="41"/>
      <c r="M7177" s="23"/>
    </row>
    <row r="7178" spans="1:13" x14ac:dyDescent="0.25">
      <c r="A7178" s="36" t="s">
        <v>42</v>
      </c>
      <c r="B7178" s="37"/>
      <c r="C7178" s="38"/>
      <c r="D7178" s="38"/>
      <c r="E7178" s="38"/>
      <c r="F7178" s="38"/>
      <c r="G7178" s="38"/>
      <c r="H7178" s="13"/>
      <c r="I7178" s="95" t="s">
        <v>43</v>
      </c>
      <c r="J7178" s="96"/>
      <c r="K7178" s="97">
        <v>0.09</v>
      </c>
      <c r="L7178" s="98"/>
      <c r="M7178" s="23">
        <f>K7178*12*I7146</f>
        <v>805.572</v>
      </c>
    </row>
    <row r="7179" spans="1:13" x14ac:dyDescent="0.25">
      <c r="A7179" s="36" t="s">
        <v>44</v>
      </c>
      <c r="B7179" s="37"/>
      <c r="C7179" s="38"/>
      <c r="D7179" s="38"/>
      <c r="E7179" s="38"/>
      <c r="F7179" s="38"/>
      <c r="G7179" s="38"/>
      <c r="H7179" s="13"/>
      <c r="I7179" s="39"/>
      <c r="J7179" s="15"/>
      <c r="K7179" s="40"/>
      <c r="L7179" s="41"/>
      <c r="M7179" s="23"/>
    </row>
    <row r="7180" spans="1:13" x14ac:dyDescent="0.25">
      <c r="A7180" s="36" t="s">
        <v>45</v>
      </c>
      <c r="B7180" s="37"/>
      <c r="C7180" s="38"/>
      <c r="D7180" s="38"/>
      <c r="E7180" s="38"/>
      <c r="F7180" s="38"/>
      <c r="G7180" s="38"/>
      <c r="H7180" s="13"/>
      <c r="I7180" s="95" t="s">
        <v>43</v>
      </c>
      <c r="J7180" s="96"/>
      <c r="K7180" s="97">
        <v>0.06</v>
      </c>
      <c r="L7180" s="98"/>
      <c r="M7180" s="23">
        <f>K7180*12*I7146</f>
        <v>537.048</v>
      </c>
    </row>
    <row r="7181" spans="1:13" x14ac:dyDescent="0.25">
      <c r="A7181" s="42" t="s">
        <v>112</v>
      </c>
      <c r="B7181" s="37"/>
      <c r="C7181" s="38"/>
      <c r="D7181" s="38"/>
      <c r="E7181" s="38"/>
      <c r="F7181" s="38"/>
      <c r="G7181" s="38"/>
      <c r="H7181" s="13"/>
      <c r="I7181" s="95" t="s">
        <v>46</v>
      </c>
      <c r="J7181" s="96"/>
      <c r="K7181" s="99">
        <v>0.06</v>
      </c>
      <c r="L7181" s="100"/>
      <c r="M7181" s="21">
        <f>K7181*12*I7146</f>
        <v>537.048</v>
      </c>
    </row>
    <row r="7182" spans="1:13" ht="15.75" x14ac:dyDescent="0.25">
      <c r="A7182" s="85" t="s">
        <v>50</v>
      </c>
      <c r="B7182" s="86"/>
      <c r="C7182" s="86"/>
      <c r="D7182" s="86"/>
      <c r="E7182" s="86"/>
      <c r="F7182" s="86"/>
      <c r="G7182" s="86"/>
      <c r="H7182" s="87"/>
      <c r="I7182" s="34"/>
      <c r="J7182" s="32"/>
      <c r="K7182" s="101">
        <v>5.67</v>
      </c>
      <c r="L7182" s="102"/>
      <c r="M7182" s="35">
        <f>K7182*12*I7146</f>
        <v>50751.035999999993</v>
      </c>
    </row>
    <row r="7183" spans="1:13" x14ac:dyDescent="0.25">
      <c r="A7183" s="90" t="s">
        <v>59</v>
      </c>
      <c r="B7183" s="91"/>
      <c r="C7183" s="91"/>
      <c r="D7183" s="91"/>
      <c r="E7183" s="91"/>
      <c r="F7183" s="91"/>
      <c r="G7183" s="91"/>
      <c r="H7183" s="92"/>
      <c r="J7183" s="47"/>
      <c r="K7183" s="108">
        <f>K7152+K7156+K7159+K7162+K7163+K7182+K7174</f>
        <v>21.919999999999998</v>
      </c>
      <c r="L7183" s="109"/>
      <c r="M7183" s="21">
        <f>M7146+M7159+M7162+M7163+M7174+M7182</f>
        <v>196201.53599999999</v>
      </c>
    </row>
    <row r="7184" spans="1:13" x14ac:dyDescent="0.25">
      <c r="A7184" s="90" t="s">
        <v>60</v>
      </c>
      <c r="B7184" s="91"/>
      <c r="C7184" s="91"/>
      <c r="D7184" s="91"/>
      <c r="E7184" s="91"/>
      <c r="F7184" s="91"/>
      <c r="G7184" s="91"/>
      <c r="H7184" s="92"/>
      <c r="I7184" s="34"/>
      <c r="J7184" s="48"/>
      <c r="K7184" s="110">
        <v>20.72</v>
      </c>
      <c r="L7184" s="111"/>
      <c r="M7184" s="21">
        <f>K7184*12*I7146</f>
        <v>185460.57599999997</v>
      </c>
    </row>
    <row r="7185" spans="1:13" ht="15.75" x14ac:dyDescent="0.25">
      <c r="A7185" s="85" t="s">
        <v>61</v>
      </c>
      <c r="B7185" s="86"/>
      <c r="C7185" s="86"/>
      <c r="D7185" s="86"/>
      <c r="E7185" s="86"/>
      <c r="F7185" s="86"/>
      <c r="G7185" s="86"/>
      <c r="H7185" s="87"/>
      <c r="I7185" s="34"/>
      <c r="J7185" s="32"/>
      <c r="K7185" s="88">
        <v>3.45</v>
      </c>
      <c r="L7185" s="89"/>
      <c r="M7185" s="21">
        <f>K7185*12*I7146</f>
        <v>30880.260000000002</v>
      </c>
    </row>
    <row r="7186" spans="1:13" ht="15.75" x14ac:dyDescent="0.25">
      <c r="A7186" s="85" t="s">
        <v>62</v>
      </c>
      <c r="B7186" s="86"/>
      <c r="C7186" s="86"/>
      <c r="D7186" s="86"/>
      <c r="E7186" s="86"/>
      <c r="F7186" s="86"/>
      <c r="G7186" s="86"/>
      <c r="H7186" s="87"/>
      <c r="I7186" s="34"/>
      <c r="J7186" s="32"/>
      <c r="K7186" s="88">
        <v>0.81</v>
      </c>
      <c r="L7186" s="89"/>
      <c r="M7186" s="21">
        <f>K7186*12*I7146</f>
        <v>7250.1480000000001</v>
      </c>
    </row>
    <row r="7187" spans="1:13" x14ac:dyDescent="0.25">
      <c r="A7187" s="90" t="s">
        <v>92</v>
      </c>
      <c r="B7187" s="91"/>
      <c r="C7187" s="91"/>
      <c r="D7187" s="91"/>
      <c r="E7187" s="91"/>
      <c r="F7187" s="91"/>
      <c r="G7187" s="91"/>
      <c r="H7187" s="92"/>
      <c r="I7187" s="34"/>
      <c r="J7187" s="32"/>
      <c r="K7187" s="93">
        <v>1.32</v>
      </c>
      <c r="L7187" s="94"/>
      <c r="M7187" s="21">
        <f>K7187*12*I7146</f>
        <v>11815.055999999999</v>
      </c>
    </row>
    <row r="7188" spans="1:13" x14ac:dyDescent="0.25">
      <c r="A7188" s="54" t="s">
        <v>109</v>
      </c>
      <c r="B7188" s="55"/>
      <c r="C7188" s="55"/>
      <c r="D7188" s="55"/>
      <c r="E7188" s="55"/>
      <c r="F7188" s="55"/>
      <c r="G7188" s="55"/>
      <c r="H7188" s="56"/>
      <c r="I7188" s="34"/>
      <c r="J7188" s="32"/>
      <c r="K7188" s="88">
        <v>0</v>
      </c>
      <c r="L7188" s="89"/>
      <c r="M7188" s="21">
        <f>K7188*I7146*12</f>
        <v>0</v>
      </c>
    </row>
    <row r="7189" spans="1:13" ht="15.75" x14ac:dyDescent="0.25">
      <c r="A7189" s="49" t="s">
        <v>107</v>
      </c>
      <c r="B7189" s="50"/>
      <c r="C7189" s="50"/>
      <c r="D7189" s="50"/>
      <c r="E7189" s="50"/>
      <c r="F7189" s="50"/>
      <c r="G7189" s="50"/>
      <c r="H7189" s="51"/>
      <c r="I7189" s="34"/>
      <c r="J7189" s="32"/>
      <c r="K7189" s="88">
        <v>0</v>
      </c>
      <c r="L7189" s="89"/>
      <c r="M7189" s="21">
        <f>K7189*12*I7147</f>
        <v>0</v>
      </c>
    </row>
    <row r="7190" spans="1:13" ht="15.75" x14ac:dyDescent="0.25">
      <c r="A7190" s="49" t="s">
        <v>63</v>
      </c>
      <c r="B7190" s="50"/>
      <c r="C7190" s="50"/>
      <c r="D7190" s="50"/>
      <c r="E7190" s="50"/>
      <c r="F7190" s="50"/>
      <c r="G7190" s="50"/>
      <c r="H7190" s="51"/>
      <c r="I7190" s="34"/>
      <c r="J7190" s="32"/>
      <c r="K7190" s="88">
        <v>0.05</v>
      </c>
      <c r="L7190" s="89"/>
      <c r="M7190" s="21">
        <f>K7190*12*I7146</f>
        <v>447.54000000000008</v>
      </c>
    </row>
    <row r="7191" spans="1:13" ht="15.75" x14ac:dyDescent="0.25">
      <c r="A7191" s="49" t="s">
        <v>64</v>
      </c>
      <c r="B7191" s="50"/>
      <c r="C7191" s="50"/>
      <c r="D7191" s="50"/>
      <c r="E7191" s="50"/>
      <c r="F7191" s="50"/>
      <c r="G7191" s="50"/>
      <c r="H7191" s="51"/>
      <c r="I7191" s="34"/>
      <c r="J7191" s="32"/>
      <c r="K7191" s="88">
        <v>0.15</v>
      </c>
      <c r="L7191" s="89"/>
      <c r="M7191" s="21">
        <f>K7191*12*I7146</f>
        <v>1342.62</v>
      </c>
    </row>
    <row r="7192" spans="1:13" x14ac:dyDescent="0.25">
      <c r="A7192" s="90" t="s">
        <v>65</v>
      </c>
      <c r="B7192" s="91"/>
      <c r="C7192" s="91"/>
      <c r="D7192" s="91"/>
      <c r="E7192" s="91"/>
      <c r="F7192" s="91"/>
      <c r="G7192" s="91"/>
      <c r="H7192" s="92"/>
      <c r="I7192" s="34"/>
      <c r="J7192" s="48"/>
      <c r="K7192" s="88">
        <f>K7183+K7185+K7186+K7187+K7184+K7188+K7189+K7190+K7191</f>
        <v>48.419999999999995</v>
      </c>
      <c r="L7192" s="89"/>
      <c r="M7192" s="21">
        <f>M7183+M7184+M7185+M7186+M7187+M7188+M7189+M7190+M7191</f>
        <v>433397.73599999992</v>
      </c>
    </row>
    <row r="7193" spans="1:13" x14ac:dyDescent="0.25">
      <c r="M7193" s="5"/>
    </row>
    <row r="7194" spans="1:13" x14ac:dyDescent="0.25">
      <c r="A7194" s="119" t="s">
        <v>0</v>
      </c>
      <c r="B7194" s="119"/>
      <c r="C7194" s="119"/>
      <c r="D7194" s="119"/>
      <c r="E7194" s="119"/>
      <c r="F7194" s="119"/>
      <c r="G7194" s="119"/>
      <c r="H7194" s="119"/>
      <c r="I7194" s="119"/>
      <c r="J7194" s="119"/>
      <c r="K7194" s="119"/>
      <c r="L7194" s="119"/>
      <c r="M7194" s="5"/>
    </row>
    <row r="7195" spans="1:13" x14ac:dyDescent="0.25">
      <c r="A7195" s="120" t="s">
        <v>1</v>
      </c>
      <c r="B7195" s="120"/>
      <c r="C7195" s="120"/>
      <c r="D7195" s="120"/>
      <c r="E7195" s="120"/>
      <c r="F7195" s="120"/>
      <c r="G7195" s="120"/>
      <c r="H7195" s="120"/>
      <c r="I7195" s="120"/>
      <c r="J7195" s="120"/>
      <c r="K7195" s="120"/>
      <c r="L7195" s="120"/>
      <c r="M7195" s="120"/>
    </row>
    <row r="7196" spans="1:13" x14ac:dyDescent="0.25">
      <c r="A7196" s="121" t="s">
        <v>240</v>
      </c>
      <c r="B7196" s="121"/>
      <c r="C7196" s="121"/>
      <c r="D7196" s="121"/>
      <c r="E7196" s="121"/>
      <c r="F7196" s="121"/>
      <c r="G7196" s="121"/>
      <c r="H7196" s="121"/>
      <c r="I7196" s="121"/>
      <c r="J7196" s="121"/>
      <c r="K7196" s="121"/>
      <c r="L7196" s="121"/>
      <c r="M7196" s="121"/>
    </row>
    <row r="7197" spans="1:13" x14ac:dyDescent="0.25">
      <c r="A7197" s="6"/>
      <c r="B7197" s="7"/>
      <c r="C7197" s="7" t="s">
        <v>3</v>
      </c>
      <c r="D7197" s="7"/>
      <c r="E7197" s="7"/>
      <c r="F7197" s="7"/>
      <c r="G7197" s="7"/>
      <c r="H7197" s="8"/>
      <c r="I7197" s="7" t="s">
        <v>4</v>
      </c>
      <c r="J7197" s="8"/>
      <c r="K7197" s="9" t="s">
        <v>5</v>
      </c>
      <c r="L7197" s="10"/>
      <c r="M7197" s="11"/>
    </row>
    <row r="7198" spans="1:13" x14ac:dyDescent="0.25">
      <c r="A7198" s="12"/>
      <c r="B7198" s="2"/>
      <c r="C7198" s="2"/>
      <c r="D7198" s="2"/>
      <c r="E7198" s="2"/>
      <c r="F7198" s="2"/>
      <c r="G7198" s="2"/>
      <c r="H7198" s="13"/>
      <c r="I7198" s="2"/>
      <c r="J7198" s="13"/>
      <c r="K7198" s="14" t="s">
        <v>7</v>
      </c>
      <c r="L7198" s="15"/>
      <c r="M7198" s="16" t="s">
        <v>8</v>
      </c>
    </row>
    <row r="7199" spans="1:13" x14ac:dyDescent="0.25">
      <c r="A7199" s="17"/>
      <c r="B7199" s="18"/>
      <c r="C7199" s="18"/>
      <c r="D7199" s="18"/>
      <c r="E7199" s="18"/>
      <c r="F7199" s="18"/>
      <c r="G7199" s="18"/>
      <c r="H7199" s="19"/>
      <c r="I7199" s="122" t="s">
        <v>9</v>
      </c>
      <c r="J7199" s="123"/>
      <c r="K7199" s="18" t="s">
        <v>10</v>
      </c>
      <c r="L7199" s="19"/>
      <c r="M7199" s="20" t="s">
        <v>11</v>
      </c>
    </row>
    <row r="7200" spans="1:13" x14ac:dyDescent="0.25">
      <c r="A7200" s="90"/>
      <c r="B7200" s="91"/>
      <c r="C7200" s="91"/>
      <c r="D7200" s="91"/>
      <c r="E7200" s="91"/>
      <c r="F7200" s="91"/>
      <c r="G7200" s="91"/>
      <c r="H7200" s="92"/>
      <c r="I7200" s="124">
        <v>645.5</v>
      </c>
      <c r="J7200" s="125"/>
      <c r="K7200" s="126">
        <f>K7206+K7210</f>
        <v>8.98</v>
      </c>
      <c r="L7200" s="127"/>
      <c r="M7200" s="21">
        <f>M7206+M7210</f>
        <v>69559.08</v>
      </c>
    </row>
    <row r="7201" spans="1:13" x14ac:dyDescent="0.25">
      <c r="A7201" s="22" t="s">
        <v>13</v>
      </c>
      <c r="F7201" s="2"/>
      <c r="H7201" s="13"/>
      <c r="J7201" s="13"/>
      <c r="L7201" s="13"/>
      <c r="M7201" s="23"/>
    </row>
    <row r="7202" spans="1:13" x14ac:dyDescent="0.25">
      <c r="A7202" s="22" t="s">
        <v>14</v>
      </c>
      <c r="F7202" s="2"/>
      <c r="H7202" s="13"/>
      <c r="J7202" s="13"/>
      <c r="L7202" s="13"/>
      <c r="M7202" s="23"/>
    </row>
    <row r="7203" spans="1:13" x14ac:dyDescent="0.25">
      <c r="A7203" s="24" t="s">
        <v>15</v>
      </c>
      <c r="B7203" s="25"/>
      <c r="C7203" s="25"/>
      <c r="D7203" s="25"/>
      <c r="E7203" s="25"/>
      <c r="F7203" s="26"/>
      <c r="G7203" s="25"/>
      <c r="H7203" s="27"/>
      <c r="J7203" s="13"/>
      <c r="L7203" s="13"/>
      <c r="M7203" s="23"/>
    </row>
    <row r="7204" spans="1:13" x14ac:dyDescent="0.25">
      <c r="A7204" s="24" t="s">
        <v>16</v>
      </c>
      <c r="B7204" s="25"/>
      <c r="C7204" s="25"/>
      <c r="D7204" s="25"/>
      <c r="E7204" s="25"/>
      <c r="F7204" s="26"/>
      <c r="G7204" s="25"/>
      <c r="H7204" s="27"/>
      <c r="J7204" s="13"/>
      <c r="L7204" s="13"/>
      <c r="M7204" s="23"/>
    </row>
    <row r="7205" spans="1:13" x14ac:dyDescent="0.25">
      <c r="A7205" s="24" t="s">
        <v>68</v>
      </c>
      <c r="B7205" s="25"/>
      <c r="C7205" s="25"/>
      <c r="D7205" s="25"/>
      <c r="E7205" s="25"/>
      <c r="F7205" s="26"/>
      <c r="G7205" s="25"/>
      <c r="H7205" s="27"/>
      <c r="J7205" s="13"/>
      <c r="L7205" s="13"/>
      <c r="M7205" s="23"/>
    </row>
    <row r="7206" spans="1:13" x14ac:dyDescent="0.25">
      <c r="A7206" s="24"/>
      <c r="B7206" s="25"/>
      <c r="C7206" s="25"/>
      <c r="D7206" s="25"/>
      <c r="E7206" s="25"/>
      <c r="F7206" s="26"/>
      <c r="G7206" s="25"/>
      <c r="H7206" s="27"/>
      <c r="J7206" s="13"/>
      <c r="K7206" s="112">
        <v>4.93</v>
      </c>
      <c r="L7206" s="113"/>
      <c r="M7206" s="23">
        <f>K7206*I7200*12</f>
        <v>38187.78</v>
      </c>
    </row>
    <row r="7207" spans="1:13" x14ac:dyDescent="0.25">
      <c r="A7207" s="22" t="s">
        <v>22</v>
      </c>
      <c r="B7207" s="25"/>
      <c r="C7207" s="25"/>
      <c r="D7207" s="25"/>
      <c r="E7207" s="25"/>
      <c r="F7207" s="26"/>
      <c r="G7207" s="25"/>
      <c r="H7207" s="27"/>
      <c r="J7207" s="13"/>
      <c r="L7207" s="13"/>
      <c r="M7207" s="23"/>
    </row>
    <row r="7208" spans="1:13" x14ac:dyDescent="0.25">
      <c r="A7208" s="24" t="s">
        <v>23</v>
      </c>
      <c r="B7208" s="25"/>
      <c r="C7208" s="25"/>
      <c r="D7208" s="25"/>
      <c r="E7208" s="25"/>
      <c r="F7208" s="26"/>
      <c r="G7208" s="25"/>
      <c r="H7208" s="27"/>
      <c r="J7208" s="13"/>
      <c r="L7208" s="13"/>
      <c r="M7208" s="23"/>
    </row>
    <row r="7209" spans="1:13" x14ac:dyDescent="0.25">
      <c r="A7209" s="24" t="s">
        <v>69</v>
      </c>
      <c r="B7209" s="25"/>
      <c r="C7209" s="25"/>
      <c r="D7209" s="25"/>
      <c r="E7209" s="25"/>
      <c r="F7209" s="26"/>
      <c r="G7209" s="25"/>
      <c r="H7209" s="27"/>
      <c r="J7209" s="13"/>
      <c r="L7209" s="13"/>
      <c r="M7209" s="23"/>
    </row>
    <row r="7210" spans="1:13" x14ac:dyDescent="0.25">
      <c r="A7210" s="24"/>
      <c r="B7210" s="25"/>
      <c r="C7210" s="25"/>
      <c r="D7210" s="25"/>
      <c r="E7210" s="25"/>
      <c r="F7210" s="26"/>
      <c r="G7210" s="25"/>
      <c r="H7210" s="27"/>
      <c r="I7210" s="17"/>
      <c r="J7210" s="19"/>
      <c r="K7210" s="138">
        <v>4.05</v>
      </c>
      <c r="L7210" s="139"/>
      <c r="M7210" s="21">
        <f>K7210*I7200*12</f>
        <v>31371.300000000003</v>
      </c>
    </row>
    <row r="7211" spans="1:13" x14ac:dyDescent="0.25">
      <c r="A7211" s="128" t="s">
        <v>28</v>
      </c>
      <c r="B7211" s="129"/>
      <c r="C7211" s="129"/>
      <c r="D7211" s="129"/>
      <c r="E7211" s="129"/>
      <c r="F7211" s="129"/>
      <c r="G7211" s="129"/>
      <c r="H7211" s="130"/>
      <c r="I7211" s="2" t="s">
        <v>29</v>
      </c>
      <c r="J7211" s="13"/>
      <c r="K7211" s="2"/>
      <c r="L7211" s="13"/>
      <c r="M7211" s="23"/>
    </row>
    <row r="7212" spans="1:13" x14ac:dyDescent="0.25">
      <c r="A7212" s="12"/>
      <c r="B7212" s="2"/>
      <c r="C7212" s="2"/>
      <c r="D7212" s="2"/>
      <c r="E7212" s="2"/>
      <c r="F7212" s="2"/>
      <c r="G7212" s="2"/>
      <c r="H7212" s="13"/>
      <c r="I7212" s="2" t="s">
        <v>30</v>
      </c>
      <c r="J7212" s="13"/>
      <c r="K7212" s="2"/>
      <c r="L7212" s="13"/>
      <c r="M7212" s="23"/>
    </row>
    <row r="7213" spans="1:13" x14ac:dyDescent="0.25">
      <c r="A7213" s="12"/>
      <c r="B7213" s="2"/>
      <c r="C7213" s="2"/>
      <c r="D7213" s="2"/>
      <c r="E7213" s="2"/>
      <c r="F7213" s="2"/>
      <c r="G7213" s="2"/>
      <c r="H7213" s="13"/>
      <c r="I7213" s="2" t="s">
        <v>31</v>
      </c>
      <c r="J7213" s="13"/>
      <c r="K7213" s="108">
        <v>1.1200000000000001</v>
      </c>
      <c r="L7213" s="109"/>
      <c r="M7213" s="23">
        <f>K7213*12*I7200</f>
        <v>8675.52</v>
      </c>
    </row>
    <row r="7214" spans="1:13" x14ac:dyDescent="0.25">
      <c r="A7214" s="12"/>
      <c r="B7214" s="2"/>
      <c r="C7214" s="2"/>
      <c r="D7214" s="2"/>
      <c r="E7214" s="2"/>
      <c r="F7214" s="2"/>
      <c r="G7214" s="2"/>
      <c r="H7214" s="13"/>
      <c r="I7214" s="2" t="s">
        <v>32</v>
      </c>
      <c r="J7214" s="13"/>
      <c r="K7214" s="2"/>
      <c r="L7214" s="13"/>
      <c r="M7214" s="23"/>
    </row>
    <row r="7215" spans="1:13" x14ac:dyDescent="0.25">
      <c r="A7215" s="17"/>
      <c r="B7215" s="18"/>
      <c r="C7215" s="18"/>
      <c r="D7215" s="18"/>
      <c r="E7215" s="18"/>
      <c r="F7215" s="18"/>
      <c r="G7215" s="18"/>
      <c r="H7215" s="19"/>
      <c r="I7215" s="18" t="s">
        <v>33</v>
      </c>
      <c r="J7215" s="19"/>
      <c r="K7215" s="18"/>
      <c r="L7215" s="19"/>
      <c r="M7215" s="21"/>
    </row>
    <row r="7216" spans="1:13" x14ac:dyDescent="0.25">
      <c r="A7216" s="90" t="s">
        <v>34</v>
      </c>
      <c r="B7216" s="91"/>
      <c r="C7216" s="91"/>
      <c r="D7216" s="91"/>
      <c r="E7216" s="91"/>
      <c r="F7216" s="91"/>
      <c r="G7216" s="91"/>
      <c r="H7216" s="92"/>
      <c r="I7216" s="31" t="s">
        <v>46</v>
      </c>
      <c r="J7216" s="32"/>
      <c r="K7216" s="88">
        <v>0.78</v>
      </c>
      <c r="L7216" s="89"/>
      <c r="M7216" s="33">
        <f>K7216*12*I7200</f>
        <v>6041.8799999999992</v>
      </c>
    </row>
    <row r="7217" spans="1:13" x14ac:dyDescent="0.25">
      <c r="A7217" s="131" t="s">
        <v>74</v>
      </c>
      <c r="B7217" s="132"/>
      <c r="C7217" s="132"/>
      <c r="D7217" s="132"/>
      <c r="E7217" s="132"/>
      <c r="F7217" s="132"/>
      <c r="G7217" s="132"/>
      <c r="H7217" s="133"/>
      <c r="I7217" s="52"/>
      <c r="J7217" s="13"/>
      <c r="K7217" s="134">
        <f>K7218+K7224</f>
        <v>1.8900000000000001</v>
      </c>
      <c r="L7217" s="135"/>
      <c r="M7217" s="53">
        <f>M7218+M7224</f>
        <v>14639.940000000002</v>
      </c>
    </row>
    <row r="7218" spans="1:13" x14ac:dyDescent="0.25">
      <c r="A7218" s="114" t="s">
        <v>75</v>
      </c>
      <c r="B7218" s="115"/>
      <c r="C7218" s="115"/>
      <c r="D7218" s="115"/>
      <c r="E7218" s="115"/>
      <c r="F7218" s="115"/>
      <c r="G7218" s="115"/>
      <c r="H7218" s="116"/>
      <c r="J7218" s="13"/>
      <c r="K7218" s="108">
        <f>K7219+K7220+K7221+K7223</f>
        <v>1.1100000000000001</v>
      </c>
      <c r="L7218" s="109"/>
      <c r="M7218" s="46">
        <f>M7219+M7220+M7221+M7223</f>
        <v>8598.0600000000013</v>
      </c>
    </row>
    <row r="7219" spans="1:13" x14ac:dyDescent="0.25">
      <c r="A7219" s="12" t="s">
        <v>76</v>
      </c>
      <c r="H7219" s="13"/>
      <c r="I7219" t="s">
        <v>77</v>
      </c>
      <c r="J7219" s="13"/>
      <c r="K7219" s="112">
        <v>0.81</v>
      </c>
      <c r="L7219" s="113"/>
      <c r="M7219" s="23">
        <f>K7219*12*I7200</f>
        <v>6274.26</v>
      </c>
    </row>
    <row r="7220" spans="1:13" x14ac:dyDescent="0.25">
      <c r="A7220" s="12" t="s">
        <v>78</v>
      </c>
      <c r="H7220" s="13"/>
      <c r="I7220" t="s">
        <v>79</v>
      </c>
      <c r="J7220" s="13"/>
      <c r="K7220" s="112">
        <v>0.18</v>
      </c>
      <c r="L7220" s="113"/>
      <c r="M7220" s="23">
        <f>K7220*12*I7200</f>
        <v>1394.2800000000002</v>
      </c>
    </row>
    <row r="7221" spans="1:13" x14ac:dyDescent="0.25">
      <c r="A7221" s="12" t="s">
        <v>80</v>
      </c>
      <c r="H7221" s="13"/>
      <c r="I7221" t="s">
        <v>81</v>
      </c>
      <c r="J7221" s="13"/>
      <c r="K7221" s="112">
        <v>0.08</v>
      </c>
      <c r="L7221" s="113"/>
      <c r="M7221" s="23">
        <f>K7221*12*I7200</f>
        <v>619.67999999999995</v>
      </c>
    </row>
    <row r="7222" spans="1:13" x14ac:dyDescent="0.25">
      <c r="A7222" s="12" t="s">
        <v>82</v>
      </c>
      <c r="H7222" s="13"/>
      <c r="J7222" s="13"/>
      <c r="L7222" s="13"/>
      <c r="M7222" s="23"/>
    </row>
    <row r="7223" spans="1:13" x14ac:dyDescent="0.25">
      <c r="A7223" s="12" t="s">
        <v>83</v>
      </c>
      <c r="H7223" s="13"/>
      <c r="I7223" t="s">
        <v>84</v>
      </c>
      <c r="J7223" s="13"/>
      <c r="K7223" s="112">
        <v>0.04</v>
      </c>
      <c r="L7223" s="113"/>
      <c r="M7223" s="23">
        <f>K7223*12*I7200</f>
        <v>309.83999999999997</v>
      </c>
    </row>
    <row r="7224" spans="1:13" x14ac:dyDescent="0.25">
      <c r="A7224" s="114" t="s">
        <v>85</v>
      </c>
      <c r="B7224" s="115"/>
      <c r="C7224" s="115"/>
      <c r="D7224" s="115"/>
      <c r="E7224" s="115"/>
      <c r="F7224" s="115"/>
      <c r="G7224" s="115"/>
      <c r="H7224" s="116"/>
      <c r="J7224" s="13"/>
      <c r="K7224" s="108">
        <f>K7225+K7226+K7227</f>
        <v>0.78</v>
      </c>
      <c r="L7224" s="109"/>
      <c r="M7224" s="46">
        <f>M7225+M7226+M7227</f>
        <v>6041.880000000001</v>
      </c>
    </row>
    <row r="7225" spans="1:13" x14ac:dyDescent="0.25">
      <c r="A7225" s="12" t="s">
        <v>86</v>
      </c>
      <c r="H7225" s="13"/>
      <c r="I7225" t="s">
        <v>81</v>
      </c>
      <c r="J7225" s="13"/>
      <c r="K7225" s="112">
        <v>0.28000000000000003</v>
      </c>
      <c r="L7225" s="113"/>
      <c r="M7225" s="23">
        <f>K7225*12*I7200</f>
        <v>2168.88</v>
      </c>
    </row>
    <row r="7226" spans="1:13" x14ac:dyDescent="0.25">
      <c r="A7226" s="12" t="s">
        <v>87</v>
      </c>
      <c r="H7226" s="13"/>
      <c r="I7226" t="s">
        <v>77</v>
      </c>
      <c r="J7226" s="13"/>
      <c r="K7226" s="112">
        <v>0.46</v>
      </c>
      <c r="L7226" s="113"/>
      <c r="M7226" s="23">
        <f>K7226*12*I7200</f>
        <v>3563.1600000000003</v>
      </c>
    </row>
    <row r="7227" spans="1:13" x14ac:dyDescent="0.25">
      <c r="A7227" s="12" t="s">
        <v>88</v>
      </c>
      <c r="H7227" s="13"/>
      <c r="I7227" t="s">
        <v>81</v>
      </c>
      <c r="J7227" s="13"/>
      <c r="K7227" s="112">
        <v>0.04</v>
      </c>
      <c r="L7227" s="113"/>
      <c r="M7227" s="21">
        <f>K7227*12*I7200</f>
        <v>309.83999999999997</v>
      </c>
    </row>
    <row r="7228" spans="1:13" ht="15.75" x14ac:dyDescent="0.25">
      <c r="A7228" s="85" t="s">
        <v>36</v>
      </c>
      <c r="B7228" s="86"/>
      <c r="C7228" s="86"/>
      <c r="D7228" s="86"/>
      <c r="E7228" s="86"/>
      <c r="F7228" s="86"/>
      <c r="G7228" s="86"/>
      <c r="H7228" s="87"/>
      <c r="I7228" s="34"/>
      <c r="J7228" s="32"/>
      <c r="K7228" s="88">
        <f>K7229+K7230+K7232+K7234+K7235</f>
        <v>2.13</v>
      </c>
      <c r="L7228" s="89"/>
      <c r="M7228" s="35">
        <f>M7229+M7230+M7232+M7234+M7235</f>
        <v>16498.980000000003</v>
      </c>
    </row>
    <row r="7229" spans="1:13" x14ac:dyDescent="0.25">
      <c r="A7229" s="36" t="s">
        <v>89</v>
      </c>
      <c r="B7229" s="37"/>
      <c r="C7229" s="38"/>
      <c r="D7229" s="38"/>
      <c r="E7229" s="38"/>
      <c r="F7229" s="38"/>
      <c r="G7229" s="38"/>
      <c r="H7229" s="13"/>
      <c r="I7229" s="95" t="s">
        <v>38</v>
      </c>
      <c r="J7229" s="96"/>
      <c r="K7229" s="117">
        <v>0.56999999999999995</v>
      </c>
      <c r="L7229" s="118"/>
      <c r="M7229" s="23">
        <f>K7229*12*I7200</f>
        <v>4415.22</v>
      </c>
    </row>
    <row r="7230" spans="1:13" x14ac:dyDescent="0.25">
      <c r="A7230" s="36" t="s">
        <v>39</v>
      </c>
      <c r="B7230" s="37"/>
      <c r="C7230" s="38"/>
      <c r="D7230" s="38"/>
      <c r="E7230" s="38"/>
      <c r="F7230" s="38"/>
      <c r="G7230" s="38"/>
      <c r="H7230" s="13"/>
      <c r="I7230" s="95" t="s">
        <v>90</v>
      </c>
      <c r="J7230" s="96"/>
      <c r="K7230" s="97">
        <v>1.35</v>
      </c>
      <c r="L7230" s="98"/>
      <c r="M7230" s="23">
        <f>K7230*12*I7200</f>
        <v>10457.100000000002</v>
      </c>
    </row>
    <row r="7231" spans="1:13" x14ac:dyDescent="0.25">
      <c r="A7231" s="36" t="s">
        <v>41</v>
      </c>
      <c r="B7231" s="37"/>
      <c r="C7231" s="38"/>
      <c r="D7231" s="38"/>
      <c r="E7231" s="38"/>
      <c r="F7231" s="38"/>
      <c r="G7231" s="38"/>
      <c r="H7231" s="13"/>
      <c r="I7231" s="39"/>
      <c r="J7231" s="15"/>
      <c r="K7231" s="40"/>
      <c r="L7231" s="41"/>
      <c r="M7231" s="23"/>
    </row>
    <row r="7232" spans="1:13" x14ac:dyDescent="0.25">
      <c r="A7232" s="36" t="s">
        <v>42</v>
      </c>
      <c r="B7232" s="37"/>
      <c r="C7232" s="38"/>
      <c r="D7232" s="38"/>
      <c r="E7232" s="38"/>
      <c r="F7232" s="38"/>
      <c r="G7232" s="38"/>
      <c r="H7232" s="13"/>
      <c r="I7232" s="95" t="s">
        <v>43</v>
      </c>
      <c r="J7232" s="96"/>
      <c r="K7232" s="97">
        <v>0.09</v>
      </c>
      <c r="L7232" s="98"/>
      <c r="M7232" s="23">
        <f>K7232*12*I7200</f>
        <v>697.1400000000001</v>
      </c>
    </row>
    <row r="7233" spans="1:13" x14ac:dyDescent="0.25">
      <c r="A7233" s="36" t="s">
        <v>44</v>
      </c>
      <c r="B7233" s="37"/>
      <c r="C7233" s="38"/>
      <c r="D7233" s="38"/>
      <c r="E7233" s="38"/>
      <c r="F7233" s="38"/>
      <c r="G7233" s="38"/>
      <c r="H7233" s="13"/>
      <c r="I7233" s="39"/>
      <c r="J7233" s="15"/>
      <c r="K7233" s="40"/>
      <c r="L7233" s="41"/>
      <c r="M7233" s="23"/>
    </row>
    <row r="7234" spans="1:13" x14ac:dyDescent="0.25">
      <c r="A7234" s="36" t="s">
        <v>45</v>
      </c>
      <c r="B7234" s="37"/>
      <c r="C7234" s="38"/>
      <c r="D7234" s="38"/>
      <c r="E7234" s="38"/>
      <c r="F7234" s="38"/>
      <c r="G7234" s="38"/>
      <c r="H7234" s="13"/>
      <c r="I7234" s="95" t="s">
        <v>43</v>
      </c>
      <c r="J7234" s="96"/>
      <c r="K7234" s="97">
        <v>0.06</v>
      </c>
      <c r="L7234" s="98"/>
      <c r="M7234" s="23">
        <f>K7234*12*I7200</f>
        <v>464.76</v>
      </c>
    </row>
    <row r="7235" spans="1:13" x14ac:dyDescent="0.25">
      <c r="A7235" s="42" t="s">
        <v>112</v>
      </c>
      <c r="B7235" s="37"/>
      <c r="C7235" s="38"/>
      <c r="D7235" s="38"/>
      <c r="E7235" s="38"/>
      <c r="F7235" s="38"/>
      <c r="G7235" s="38"/>
      <c r="H7235" s="13"/>
      <c r="I7235" s="95" t="s">
        <v>46</v>
      </c>
      <c r="J7235" s="96"/>
      <c r="K7235" s="99">
        <v>0.06</v>
      </c>
      <c r="L7235" s="100"/>
      <c r="M7235" s="21">
        <f>K7235*12*I7200</f>
        <v>464.76</v>
      </c>
    </row>
    <row r="7236" spans="1:13" ht="15.75" x14ac:dyDescent="0.25">
      <c r="A7236" s="85" t="s">
        <v>50</v>
      </c>
      <c r="B7236" s="86"/>
      <c r="C7236" s="86"/>
      <c r="D7236" s="86"/>
      <c r="E7236" s="86"/>
      <c r="F7236" s="86"/>
      <c r="G7236" s="86"/>
      <c r="H7236" s="87"/>
      <c r="I7236" s="34"/>
      <c r="J7236" s="32"/>
      <c r="K7236" s="101">
        <v>5.67</v>
      </c>
      <c r="L7236" s="102"/>
      <c r="M7236" s="35">
        <f>K7236*12*I7200</f>
        <v>43919.819999999992</v>
      </c>
    </row>
    <row r="7237" spans="1:13" x14ac:dyDescent="0.25">
      <c r="A7237" s="90" t="s">
        <v>59</v>
      </c>
      <c r="B7237" s="91"/>
      <c r="C7237" s="91"/>
      <c r="D7237" s="91"/>
      <c r="E7237" s="91"/>
      <c r="F7237" s="91"/>
      <c r="G7237" s="91"/>
      <c r="H7237" s="92"/>
      <c r="J7237" s="47"/>
      <c r="K7237" s="108">
        <f>K7206+K7210+K7213+K7216+K7217+K7236+K7228</f>
        <v>20.57</v>
      </c>
      <c r="L7237" s="109"/>
      <c r="M7237" s="21">
        <f>M7200+M7213+M7216+M7217+M7228+M7236</f>
        <v>159335.22000000003</v>
      </c>
    </row>
    <row r="7238" spans="1:13" x14ac:dyDescent="0.25">
      <c r="A7238" s="90" t="s">
        <v>60</v>
      </c>
      <c r="B7238" s="91"/>
      <c r="C7238" s="91"/>
      <c r="D7238" s="91"/>
      <c r="E7238" s="91"/>
      <c r="F7238" s="91"/>
      <c r="G7238" s="91"/>
      <c r="H7238" s="92"/>
      <c r="I7238" s="34"/>
      <c r="J7238" s="48"/>
      <c r="K7238" s="110">
        <v>12.65</v>
      </c>
      <c r="L7238" s="111"/>
      <c r="M7238" s="21">
        <f>K7238*12*I7200</f>
        <v>97986.900000000009</v>
      </c>
    </row>
    <row r="7239" spans="1:13" ht="15.75" x14ac:dyDescent="0.25">
      <c r="A7239" s="85" t="s">
        <v>61</v>
      </c>
      <c r="B7239" s="86"/>
      <c r="C7239" s="86"/>
      <c r="D7239" s="86"/>
      <c r="E7239" s="86"/>
      <c r="F7239" s="86"/>
      <c r="G7239" s="86"/>
      <c r="H7239" s="87"/>
      <c r="I7239" s="34"/>
      <c r="J7239" s="32"/>
      <c r="K7239" s="88">
        <v>3.45</v>
      </c>
      <c r="L7239" s="89"/>
      <c r="M7239" s="21">
        <f>K7239*12*I7200</f>
        <v>26723.700000000004</v>
      </c>
    </row>
    <row r="7240" spans="1:13" ht="15.75" x14ac:dyDescent="0.25">
      <c r="A7240" s="85" t="s">
        <v>62</v>
      </c>
      <c r="B7240" s="86"/>
      <c r="C7240" s="86"/>
      <c r="D7240" s="86"/>
      <c r="E7240" s="86"/>
      <c r="F7240" s="86"/>
      <c r="G7240" s="86"/>
      <c r="H7240" s="87"/>
      <c r="I7240" s="34"/>
      <c r="J7240" s="32"/>
      <c r="K7240" s="88">
        <v>0.81</v>
      </c>
      <c r="L7240" s="89"/>
      <c r="M7240" s="21">
        <f>K7240*12*I7200</f>
        <v>6274.26</v>
      </c>
    </row>
    <row r="7241" spans="1:13" x14ac:dyDescent="0.25">
      <c r="A7241" s="90" t="s">
        <v>92</v>
      </c>
      <c r="B7241" s="91"/>
      <c r="C7241" s="91"/>
      <c r="D7241" s="91"/>
      <c r="E7241" s="91"/>
      <c r="F7241" s="91"/>
      <c r="G7241" s="91"/>
      <c r="H7241" s="92"/>
      <c r="I7241" s="34"/>
      <c r="J7241" s="32"/>
      <c r="K7241" s="93">
        <v>1.32</v>
      </c>
      <c r="L7241" s="94"/>
      <c r="M7241" s="21">
        <f>K7241*12*I7200</f>
        <v>10224.719999999999</v>
      </c>
    </row>
    <row r="7242" spans="1:13" ht="15.75" x14ac:dyDescent="0.25">
      <c r="A7242" s="49" t="s">
        <v>93</v>
      </c>
      <c r="B7242" s="50"/>
      <c r="C7242" s="50"/>
      <c r="D7242" s="50"/>
      <c r="E7242" s="50"/>
      <c r="F7242" s="50"/>
      <c r="G7242" s="50"/>
      <c r="H7242" s="51"/>
      <c r="I7242" s="34"/>
      <c r="J7242" s="32"/>
      <c r="K7242" s="88">
        <v>1.97</v>
      </c>
      <c r="L7242" s="89"/>
      <c r="M7242" s="21">
        <f>K7242*12*I7200</f>
        <v>15259.62</v>
      </c>
    </row>
    <row r="7243" spans="1:13" ht="15.75" x14ac:dyDescent="0.25">
      <c r="A7243" s="49" t="s">
        <v>63</v>
      </c>
      <c r="B7243" s="50"/>
      <c r="C7243" s="50"/>
      <c r="D7243" s="50"/>
      <c r="E7243" s="50"/>
      <c r="F7243" s="50"/>
      <c r="G7243" s="50"/>
      <c r="H7243" s="51"/>
      <c r="I7243" s="34"/>
      <c r="J7243" s="32"/>
      <c r="K7243" s="88">
        <v>0.05</v>
      </c>
      <c r="L7243" s="89"/>
      <c r="M7243" s="21">
        <f>K7243*12*I7200</f>
        <v>387.30000000000007</v>
      </c>
    </row>
    <row r="7244" spans="1:13" ht="15.75" x14ac:dyDescent="0.25">
      <c r="A7244" s="49" t="s">
        <v>64</v>
      </c>
      <c r="B7244" s="50"/>
      <c r="C7244" s="50"/>
      <c r="D7244" s="50"/>
      <c r="E7244" s="50"/>
      <c r="F7244" s="50"/>
      <c r="G7244" s="50"/>
      <c r="H7244" s="51"/>
      <c r="I7244" s="34"/>
      <c r="J7244" s="32"/>
      <c r="K7244" s="88">
        <v>0.14000000000000001</v>
      </c>
      <c r="L7244" s="89"/>
      <c r="M7244" s="21">
        <f>K7244*12*I7200</f>
        <v>1084.44</v>
      </c>
    </row>
    <row r="7245" spans="1:13" x14ac:dyDescent="0.25">
      <c r="A7245" s="90" t="s">
        <v>65</v>
      </c>
      <c r="B7245" s="91"/>
      <c r="C7245" s="91"/>
      <c r="D7245" s="91"/>
      <c r="E7245" s="91"/>
      <c r="F7245" s="91"/>
      <c r="G7245" s="91"/>
      <c r="H7245" s="92"/>
      <c r="I7245" s="34"/>
      <c r="J7245" s="48"/>
      <c r="K7245" s="88">
        <f>K7237+K7239+K7240+K7241+K7238+K7242+K7243+K7244</f>
        <v>40.959999999999994</v>
      </c>
      <c r="L7245" s="89"/>
      <c r="M7245" s="21">
        <f>M7237+M7238+M7239+M7240+M7241+M7242+M7243+M7244</f>
        <v>317276.16000000003</v>
      </c>
    </row>
    <row r="7246" spans="1:13" x14ac:dyDescent="0.25">
      <c r="M7246" s="5"/>
    </row>
    <row r="7247" spans="1:13" x14ac:dyDescent="0.25">
      <c r="A7247" s="119" t="s">
        <v>0</v>
      </c>
      <c r="B7247" s="119"/>
      <c r="C7247" s="119"/>
      <c r="D7247" s="119"/>
      <c r="E7247" s="119"/>
      <c r="F7247" s="119"/>
      <c r="G7247" s="119"/>
      <c r="H7247" s="119"/>
      <c r="I7247" s="119"/>
      <c r="J7247" s="119"/>
      <c r="K7247" s="119"/>
      <c r="L7247" s="119"/>
      <c r="M7247" s="5"/>
    </row>
    <row r="7248" spans="1:13" x14ac:dyDescent="0.25">
      <c r="A7248" s="120" t="s">
        <v>1</v>
      </c>
      <c r="B7248" s="120"/>
      <c r="C7248" s="120"/>
      <c r="D7248" s="120"/>
      <c r="E7248" s="120"/>
      <c r="F7248" s="120"/>
      <c r="G7248" s="120"/>
      <c r="H7248" s="120"/>
      <c r="I7248" s="120"/>
      <c r="J7248" s="120"/>
      <c r="K7248" s="120"/>
      <c r="L7248" s="120"/>
      <c r="M7248" s="120"/>
    </row>
    <row r="7249" spans="1:13" x14ac:dyDescent="0.25">
      <c r="A7249" s="121" t="s">
        <v>241</v>
      </c>
      <c r="B7249" s="121"/>
      <c r="C7249" s="121"/>
      <c r="D7249" s="121"/>
      <c r="E7249" s="121"/>
      <c r="F7249" s="121"/>
      <c r="G7249" s="121"/>
      <c r="H7249" s="121"/>
      <c r="I7249" s="121"/>
      <c r="J7249" s="121"/>
      <c r="K7249" s="121"/>
      <c r="L7249" s="121"/>
      <c r="M7249" s="121"/>
    </row>
    <row r="7250" spans="1:13" x14ac:dyDescent="0.25">
      <c r="A7250" s="6"/>
      <c r="B7250" s="7"/>
      <c r="C7250" s="7" t="s">
        <v>3</v>
      </c>
      <c r="D7250" s="7"/>
      <c r="E7250" s="7"/>
      <c r="F7250" s="7"/>
      <c r="G7250" s="7"/>
      <c r="H7250" s="8"/>
      <c r="I7250" s="7" t="s">
        <v>4</v>
      </c>
      <c r="J7250" s="8"/>
      <c r="K7250" s="9" t="s">
        <v>5</v>
      </c>
      <c r="L7250" s="10"/>
      <c r="M7250" s="11"/>
    </row>
    <row r="7251" spans="1:13" x14ac:dyDescent="0.25">
      <c r="A7251" s="12"/>
      <c r="B7251" s="2"/>
      <c r="C7251" s="2"/>
      <c r="D7251" s="2"/>
      <c r="E7251" s="2"/>
      <c r="F7251" s="2"/>
      <c r="G7251" s="2"/>
      <c r="H7251" s="13"/>
      <c r="I7251" s="2"/>
      <c r="J7251" s="13"/>
      <c r="K7251" s="14" t="s">
        <v>7</v>
      </c>
      <c r="L7251" s="15"/>
      <c r="M7251" s="16" t="s">
        <v>8</v>
      </c>
    </row>
    <row r="7252" spans="1:13" x14ac:dyDescent="0.25">
      <c r="A7252" s="17"/>
      <c r="B7252" s="18"/>
      <c r="C7252" s="18"/>
      <c r="D7252" s="18"/>
      <c r="E7252" s="18"/>
      <c r="F7252" s="18"/>
      <c r="G7252" s="18"/>
      <c r="H7252" s="19"/>
      <c r="I7252" s="122" t="s">
        <v>9</v>
      </c>
      <c r="J7252" s="123"/>
      <c r="K7252" s="18" t="s">
        <v>10</v>
      </c>
      <c r="L7252" s="19"/>
      <c r="M7252" s="20" t="s">
        <v>11</v>
      </c>
    </row>
    <row r="7253" spans="1:13" x14ac:dyDescent="0.25">
      <c r="A7253" s="90"/>
      <c r="B7253" s="91"/>
      <c r="C7253" s="91"/>
      <c r="D7253" s="91"/>
      <c r="E7253" s="91"/>
      <c r="F7253" s="91"/>
      <c r="G7253" s="91"/>
      <c r="H7253" s="92"/>
      <c r="I7253" s="124">
        <v>664.2</v>
      </c>
      <c r="J7253" s="125"/>
      <c r="K7253" s="126">
        <f>K7259+K7263</f>
        <v>8.98</v>
      </c>
      <c r="L7253" s="127"/>
      <c r="M7253" s="21">
        <f>M7259+M7263</f>
        <v>71574.19200000001</v>
      </c>
    </row>
    <row r="7254" spans="1:13" x14ac:dyDescent="0.25">
      <c r="A7254" s="22" t="s">
        <v>13</v>
      </c>
      <c r="F7254" s="2"/>
      <c r="H7254" s="13"/>
      <c r="J7254" s="13"/>
      <c r="L7254" s="13"/>
      <c r="M7254" s="23"/>
    </row>
    <row r="7255" spans="1:13" x14ac:dyDescent="0.25">
      <c r="A7255" s="22" t="s">
        <v>14</v>
      </c>
      <c r="F7255" s="2"/>
      <c r="H7255" s="13"/>
      <c r="J7255" s="13"/>
      <c r="L7255" s="13"/>
      <c r="M7255" s="23"/>
    </row>
    <row r="7256" spans="1:13" x14ac:dyDescent="0.25">
      <c r="A7256" s="24" t="s">
        <v>15</v>
      </c>
      <c r="B7256" s="25"/>
      <c r="C7256" s="25"/>
      <c r="D7256" s="25"/>
      <c r="E7256" s="25"/>
      <c r="F7256" s="26"/>
      <c r="G7256" s="25"/>
      <c r="H7256" s="27"/>
      <c r="J7256" s="13"/>
      <c r="L7256" s="13"/>
      <c r="M7256" s="23"/>
    </row>
    <row r="7257" spans="1:13" x14ac:dyDescent="0.25">
      <c r="A7257" s="24" t="s">
        <v>16</v>
      </c>
      <c r="B7257" s="25"/>
      <c r="C7257" s="25"/>
      <c r="D7257" s="25"/>
      <c r="E7257" s="25"/>
      <c r="F7257" s="26"/>
      <c r="G7257" s="25"/>
      <c r="H7257" s="27"/>
      <c r="J7257" s="13"/>
      <c r="L7257" s="13"/>
      <c r="M7257" s="23"/>
    </row>
    <row r="7258" spans="1:13" x14ac:dyDescent="0.25">
      <c r="A7258" s="24" t="s">
        <v>68</v>
      </c>
      <c r="B7258" s="25"/>
      <c r="C7258" s="25"/>
      <c r="D7258" s="25"/>
      <c r="E7258" s="25"/>
      <c r="F7258" s="26"/>
      <c r="G7258" s="25"/>
      <c r="H7258" s="27"/>
      <c r="J7258" s="13"/>
      <c r="L7258" s="13"/>
      <c r="M7258" s="23"/>
    </row>
    <row r="7259" spans="1:13" x14ac:dyDescent="0.25">
      <c r="A7259" s="24"/>
      <c r="B7259" s="25"/>
      <c r="C7259" s="25"/>
      <c r="D7259" s="25"/>
      <c r="E7259" s="25"/>
      <c r="F7259" s="26"/>
      <c r="G7259" s="25"/>
      <c r="H7259" s="27"/>
      <c r="J7259" s="13"/>
      <c r="K7259" s="112">
        <v>4.93</v>
      </c>
      <c r="L7259" s="113"/>
      <c r="M7259" s="23">
        <f>K7259*I7253*12</f>
        <v>39294.072</v>
      </c>
    </row>
    <row r="7260" spans="1:13" x14ac:dyDescent="0.25">
      <c r="A7260" s="22" t="s">
        <v>22</v>
      </c>
      <c r="B7260" s="25"/>
      <c r="C7260" s="25"/>
      <c r="D7260" s="25"/>
      <c r="E7260" s="25"/>
      <c r="F7260" s="26"/>
      <c r="G7260" s="25"/>
      <c r="H7260" s="27"/>
      <c r="J7260" s="13"/>
      <c r="L7260" s="13"/>
      <c r="M7260" s="23"/>
    </row>
    <row r="7261" spans="1:13" x14ac:dyDescent="0.25">
      <c r="A7261" s="24" t="s">
        <v>23</v>
      </c>
      <c r="B7261" s="25"/>
      <c r="C7261" s="25"/>
      <c r="D7261" s="25"/>
      <c r="E7261" s="25"/>
      <c r="F7261" s="26"/>
      <c r="G7261" s="25"/>
      <c r="H7261" s="27"/>
      <c r="J7261" s="13"/>
      <c r="L7261" s="13"/>
      <c r="M7261" s="23"/>
    </row>
    <row r="7262" spans="1:13" x14ac:dyDescent="0.25">
      <c r="A7262" s="24" t="s">
        <v>69</v>
      </c>
      <c r="B7262" s="25"/>
      <c r="C7262" s="25"/>
      <c r="D7262" s="25"/>
      <c r="E7262" s="25"/>
      <c r="F7262" s="26"/>
      <c r="G7262" s="25"/>
      <c r="H7262" s="27"/>
      <c r="J7262" s="13"/>
      <c r="L7262" s="13"/>
      <c r="M7262" s="23"/>
    </row>
    <row r="7263" spans="1:13" x14ac:dyDescent="0.25">
      <c r="A7263" s="24"/>
      <c r="B7263" s="25"/>
      <c r="C7263" s="25"/>
      <c r="D7263" s="25"/>
      <c r="E7263" s="25"/>
      <c r="F7263" s="26"/>
      <c r="G7263" s="25"/>
      <c r="H7263" s="27"/>
      <c r="I7263" s="17"/>
      <c r="J7263" s="19"/>
      <c r="K7263" s="138">
        <v>4.05</v>
      </c>
      <c r="L7263" s="139"/>
      <c r="M7263" s="21">
        <f>K7263*I7253*12</f>
        <v>32280.120000000003</v>
      </c>
    </row>
    <row r="7264" spans="1:13" x14ac:dyDescent="0.25">
      <c r="A7264" s="128" t="s">
        <v>28</v>
      </c>
      <c r="B7264" s="129"/>
      <c r="C7264" s="129"/>
      <c r="D7264" s="129"/>
      <c r="E7264" s="129"/>
      <c r="F7264" s="129"/>
      <c r="G7264" s="129"/>
      <c r="H7264" s="130"/>
      <c r="I7264" s="2" t="s">
        <v>29</v>
      </c>
      <c r="J7264" s="13"/>
      <c r="K7264" s="2"/>
      <c r="L7264" s="13"/>
      <c r="M7264" s="23"/>
    </row>
    <row r="7265" spans="1:13" x14ac:dyDescent="0.25">
      <c r="A7265" s="12"/>
      <c r="B7265" s="2"/>
      <c r="C7265" s="2"/>
      <c r="D7265" s="2"/>
      <c r="E7265" s="2"/>
      <c r="F7265" s="2"/>
      <c r="G7265" s="2"/>
      <c r="H7265" s="13"/>
      <c r="I7265" s="2" t="s">
        <v>30</v>
      </c>
      <c r="J7265" s="13"/>
      <c r="K7265" s="2"/>
      <c r="L7265" s="13"/>
      <c r="M7265" s="23"/>
    </row>
    <row r="7266" spans="1:13" x14ac:dyDescent="0.25">
      <c r="A7266" s="12"/>
      <c r="B7266" s="2"/>
      <c r="C7266" s="2"/>
      <c r="D7266" s="2"/>
      <c r="E7266" s="2"/>
      <c r="F7266" s="2"/>
      <c r="G7266" s="2"/>
      <c r="H7266" s="13"/>
      <c r="I7266" s="2" t="s">
        <v>31</v>
      </c>
      <c r="J7266" s="13"/>
      <c r="K7266" s="108">
        <v>1.1200000000000001</v>
      </c>
      <c r="L7266" s="109"/>
      <c r="M7266" s="23">
        <f>K7266*12*I7253</f>
        <v>8926.8480000000018</v>
      </c>
    </row>
    <row r="7267" spans="1:13" x14ac:dyDescent="0.25">
      <c r="A7267" s="12"/>
      <c r="B7267" s="2"/>
      <c r="C7267" s="2"/>
      <c r="D7267" s="2"/>
      <c r="E7267" s="2"/>
      <c r="F7267" s="2"/>
      <c r="G7267" s="2"/>
      <c r="H7267" s="13"/>
      <c r="I7267" s="2" t="s">
        <v>32</v>
      </c>
      <c r="J7267" s="13"/>
      <c r="K7267" s="2"/>
      <c r="L7267" s="13"/>
      <c r="M7267" s="23"/>
    </row>
    <row r="7268" spans="1:13" x14ac:dyDescent="0.25">
      <c r="A7268" s="17"/>
      <c r="B7268" s="18"/>
      <c r="C7268" s="18"/>
      <c r="D7268" s="18"/>
      <c r="E7268" s="18"/>
      <c r="F7268" s="18"/>
      <c r="G7268" s="18"/>
      <c r="H7268" s="19"/>
      <c r="I7268" s="18" t="s">
        <v>33</v>
      </c>
      <c r="J7268" s="19"/>
      <c r="K7268" s="18"/>
      <c r="L7268" s="19"/>
      <c r="M7268" s="21"/>
    </row>
    <row r="7269" spans="1:13" x14ac:dyDescent="0.25">
      <c r="A7269" s="131" t="s">
        <v>74</v>
      </c>
      <c r="B7269" s="132"/>
      <c r="C7269" s="132"/>
      <c r="D7269" s="132"/>
      <c r="E7269" s="132"/>
      <c r="F7269" s="132"/>
      <c r="G7269" s="132"/>
      <c r="H7269" s="133"/>
      <c r="I7269" s="52"/>
      <c r="J7269" s="13"/>
      <c r="K7269" s="134">
        <f>K7270+K7276</f>
        <v>1.8900000000000001</v>
      </c>
      <c r="L7269" s="135"/>
      <c r="M7269" s="53">
        <f>M7270+M7276</f>
        <v>15064.056000000004</v>
      </c>
    </row>
    <row r="7270" spans="1:13" x14ac:dyDescent="0.25">
      <c r="A7270" s="114" t="s">
        <v>75</v>
      </c>
      <c r="B7270" s="115"/>
      <c r="C7270" s="115"/>
      <c r="D7270" s="115"/>
      <c r="E7270" s="115"/>
      <c r="F7270" s="115"/>
      <c r="G7270" s="115"/>
      <c r="H7270" s="116"/>
      <c r="J7270" s="13"/>
      <c r="K7270" s="108">
        <f>K7271+K7272+K7273+K7275</f>
        <v>1.1100000000000001</v>
      </c>
      <c r="L7270" s="109"/>
      <c r="M7270" s="46">
        <f>M7271+M7272+M7273+M7275</f>
        <v>8847.1440000000021</v>
      </c>
    </row>
    <row r="7271" spans="1:13" x14ac:dyDescent="0.25">
      <c r="A7271" s="12" t="s">
        <v>76</v>
      </c>
      <c r="H7271" s="13"/>
      <c r="I7271" t="s">
        <v>77</v>
      </c>
      <c r="J7271" s="13"/>
      <c r="K7271" s="112">
        <v>0.81</v>
      </c>
      <c r="L7271" s="113"/>
      <c r="M7271" s="23">
        <f>K7271*12*I7253</f>
        <v>6456.0240000000013</v>
      </c>
    </row>
    <row r="7272" spans="1:13" x14ac:dyDescent="0.25">
      <c r="A7272" s="12" t="s">
        <v>78</v>
      </c>
      <c r="H7272" s="13"/>
      <c r="I7272" t="s">
        <v>79</v>
      </c>
      <c r="J7272" s="13"/>
      <c r="K7272" s="112">
        <v>0.18</v>
      </c>
      <c r="L7272" s="113"/>
      <c r="M7272" s="23">
        <f>K7272*12*I7253</f>
        <v>1434.6720000000003</v>
      </c>
    </row>
    <row r="7273" spans="1:13" x14ac:dyDescent="0.25">
      <c r="A7273" s="12" t="s">
        <v>80</v>
      </c>
      <c r="H7273" s="13"/>
      <c r="I7273" t="s">
        <v>81</v>
      </c>
      <c r="J7273" s="13"/>
      <c r="K7273" s="112">
        <v>0.08</v>
      </c>
      <c r="L7273" s="113"/>
      <c r="M7273" s="23">
        <f>K7273*12*I7253</f>
        <v>637.63200000000006</v>
      </c>
    </row>
    <row r="7274" spans="1:13" x14ac:dyDescent="0.25">
      <c r="A7274" s="12" t="s">
        <v>82</v>
      </c>
      <c r="H7274" s="13"/>
      <c r="J7274" s="13"/>
      <c r="L7274" s="13"/>
      <c r="M7274" s="23"/>
    </row>
    <row r="7275" spans="1:13" x14ac:dyDescent="0.25">
      <c r="A7275" s="12" t="s">
        <v>83</v>
      </c>
      <c r="H7275" s="13"/>
      <c r="I7275" t="s">
        <v>84</v>
      </c>
      <c r="J7275" s="13"/>
      <c r="K7275" s="112">
        <v>0.04</v>
      </c>
      <c r="L7275" s="113"/>
      <c r="M7275" s="23">
        <f>K7275*12*I7253</f>
        <v>318.81600000000003</v>
      </c>
    </row>
    <row r="7276" spans="1:13" x14ac:dyDescent="0.25">
      <c r="A7276" s="114" t="s">
        <v>85</v>
      </c>
      <c r="B7276" s="115"/>
      <c r="C7276" s="115"/>
      <c r="D7276" s="115"/>
      <c r="E7276" s="115"/>
      <c r="F7276" s="115"/>
      <c r="G7276" s="115"/>
      <c r="H7276" s="116"/>
      <c r="J7276" s="13"/>
      <c r="K7276" s="108">
        <f>K7277+K7278+K7279</f>
        <v>0.78</v>
      </c>
      <c r="L7276" s="109"/>
      <c r="M7276" s="46">
        <f>M7277+M7278+M7279</f>
        <v>6216.9120000000012</v>
      </c>
    </row>
    <row r="7277" spans="1:13" x14ac:dyDescent="0.25">
      <c r="A7277" s="12" t="s">
        <v>86</v>
      </c>
      <c r="H7277" s="13"/>
      <c r="I7277" t="s">
        <v>81</v>
      </c>
      <c r="J7277" s="13"/>
      <c r="K7277" s="112">
        <v>0.28000000000000003</v>
      </c>
      <c r="L7277" s="113"/>
      <c r="M7277" s="23">
        <f>K7277*12*I7253</f>
        <v>2231.7120000000004</v>
      </c>
    </row>
    <row r="7278" spans="1:13" x14ac:dyDescent="0.25">
      <c r="A7278" s="12" t="s">
        <v>87</v>
      </c>
      <c r="H7278" s="13"/>
      <c r="I7278" t="s">
        <v>77</v>
      </c>
      <c r="J7278" s="13"/>
      <c r="K7278" s="112">
        <v>0.46</v>
      </c>
      <c r="L7278" s="113"/>
      <c r="M7278" s="23">
        <f>K7278*12*I7253</f>
        <v>3666.3840000000005</v>
      </c>
    </row>
    <row r="7279" spans="1:13" x14ac:dyDescent="0.25">
      <c r="A7279" s="12" t="s">
        <v>88</v>
      </c>
      <c r="H7279" s="13"/>
      <c r="I7279" t="s">
        <v>81</v>
      </c>
      <c r="J7279" s="13"/>
      <c r="K7279" s="112">
        <v>0.04</v>
      </c>
      <c r="L7279" s="113"/>
      <c r="M7279" s="21">
        <f>K7279*12*I7253</f>
        <v>318.81600000000003</v>
      </c>
    </row>
    <row r="7280" spans="1:13" ht="15.75" x14ac:dyDescent="0.25">
      <c r="A7280" s="85" t="s">
        <v>36</v>
      </c>
      <c r="B7280" s="86"/>
      <c r="C7280" s="86"/>
      <c r="D7280" s="86"/>
      <c r="E7280" s="86"/>
      <c r="F7280" s="86"/>
      <c r="G7280" s="86"/>
      <c r="H7280" s="87"/>
      <c r="I7280" s="34"/>
      <c r="J7280" s="32"/>
      <c r="K7280" s="88">
        <f>K7281+K7282+K7284+K7286+K7287</f>
        <v>2.13</v>
      </c>
      <c r="L7280" s="89"/>
      <c r="M7280" s="35">
        <f>M7281+M7282+M7284+M7286+M7287</f>
        <v>16976.952000000001</v>
      </c>
    </row>
    <row r="7281" spans="1:13" x14ac:dyDescent="0.25">
      <c r="A7281" s="36" t="s">
        <v>89</v>
      </c>
      <c r="B7281" s="37"/>
      <c r="C7281" s="38"/>
      <c r="D7281" s="38"/>
      <c r="E7281" s="38"/>
      <c r="F7281" s="38"/>
      <c r="G7281" s="38"/>
      <c r="H7281" s="13"/>
      <c r="I7281" s="95" t="s">
        <v>38</v>
      </c>
      <c r="J7281" s="96"/>
      <c r="K7281" s="117">
        <v>0.56999999999999995</v>
      </c>
      <c r="L7281" s="118"/>
      <c r="M7281" s="23">
        <f>K7281*12*I7253</f>
        <v>4543.1280000000006</v>
      </c>
    </row>
    <row r="7282" spans="1:13" x14ac:dyDescent="0.25">
      <c r="A7282" s="36" t="s">
        <v>39</v>
      </c>
      <c r="B7282" s="37"/>
      <c r="C7282" s="38"/>
      <c r="D7282" s="38"/>
      <c r="E7282" s="38"/>
      <c r="F7282" s="38"/>
      <c r="G7282" s="38"/>
      <c r="H7282" s="13"/>
      <c r="I7282" s="95" t="s">
        <v>90</v>
      </c>
      <c r="J7282" s="96"/>
      <c r="K7282" s="97">
        <v>1.35</v>
      </c>
      <c r="L7282" s="98"/>
      <c r="M7282" s="23">
        <f>K7282*12*I7253</f>
        <v>10760.040000000003</v>
      </c>
    </row>
    <row r="7283" spans="1:13" x14ac:dyDescent="0.25">
      <c r="A7283" s="36" t="s">
        <v>41</v>
      </c>
      <c r="B7283" s="37"/>
      <c r="C7283" s="38"/>
      <c r="D7283" s="38"/>
      <c r="E7283" s="38"/>
      <c r="F7283" s="38"/>
      <c r="G7283" s="38"/>
      <c r="H7283" s="13"/>
      <c r="I7283" s="39"/>
      <c r="J7283" s="15"/>
      <c r="K7283" s="40"/>
      <c r="L7283" s="41"/>
      <c r="M7283" s="23"/>
    </row>
    <row r="7284" spans="1:13" x14ac:dyDescent="0.25">
      <c r="A7284" s="36" t="s">
        <v>42</v>
      </c>
      <c r="B7284" s="37"/>
      <c r="C7284" s="38"/>
      <c r="D7284" s="38"/>
      <c r="E7284" s="38"/>
      <c r="F7284" s="38"/>
      <c r="G7284" s="38"/>
      <c r="H7284" s="13"/>
      <c r="I7284" s="95" t="s">
        <v>43</v>
      </c>
      <c r="J7284" s="96"/>
      <c r="K7284" s="97">
        <v>0.09</v>
      </c>
      <c r="L7284" s="98"/>
      <c r="M7284" s="23">
        <f>K7284*12*I7253</f>
        <v>717.33600000000013</v>
      </c>
    </row>
    <row r="7285" spans="1:13" x14ac:dyDescent="0.25">
      <c r="A7285" s="36" t="s">
        <v>44</v>
      </c>
      <c r="B7285" s="37"/>
      <c r="C7285" s="38"/>
      <c r="D7285" s="38"/>
      <c r="E7285" s="38"/>
      <c r="F7285" s="38"/>
      <c r="G7285" s="38"/>
      <c r="H7285" s="13"/>
      <c r="I7285" s="39"/>
      <c r="J7285" s="15"/>
      <c r="K7285" s="40"/>
      <c r="L7285" s="41"/>
      <c r="M7285" s="23"/>
    </row>
    <row r="7286" spans="1:13" x14ac:dyDescent="0.25">
      <c r="A7286" s="36" t="s">
        <v>45</v>
      </c>
      <c r="B7286" s="37"/>
      <c r="C7286" s="38"/>
      <c r="D7286" s="38"/>
      <c r="E7286" s="38"/>
      <c r="F7286" s="38"/>
      <c r="G7286" s="38"/>
      <c r="H7286" s="13"/>
      <c r="I7286" s="95" t="s">
        <v>43</v>
      </c>
      <c r="J7286" s="96"/>
      <c r="K7286" s="97">
        <v>0.06</v>
      </c>
      <c r="L7286" s="98"/>
      <c r="M7286" s="23">
        <f>K7286*12*I7253</f>
        <v>478.22399999999999</v>
      </c>
    </row>
    <row r="7287" spans="1:13" x14ac:dyDescent="0.25">
      <c r="A7287" s="42" t="s">
        <v>112</v>
      </c>
      <c r="B7287" s="37"/>
      <c r="C7287" s="38"/>
      <c r="D7287" s="38"/>
      <c r="E7287" s="38"/>
      <c r="F7287" s="38"/>
      <c r="G7287" s="38"/>
      <c r="H7287" s="13"/>
      <c r="I7287" s="95" t="s">
        <v>46</v>
      </c>
      <c r="J7287" s="96"/>
      <c r="K7287" s="99">
        <v>0.06</v>
      </c>
      <c r="L7287" s="100"/>
      <c r="M7287" s="21">
        <f>K7287*12*I7253</f>
        <v>478.22399999999999</v>
      </c>
    </row>
    <row r="7288" spans="1:13" ht="15.75" x14ac:dyDescent="0.25">
      <c r="A7288" s="85" t="s">
        <v>50</v>
      </c>
      <c r="B7288" s="86"/>
      <c r="C7288" s="86"/>
      <c r="D7288" s="86"/>
      <c r="E7288" s="86"/>
      <c r="F7288" s="86"/>
      <c r="G7288" s="86"/>
      <c r="H7288" s="87"/>
      <c r="I7288" s="34"/>
      <c r="J7288" s="32"/>
      <c r="K7288" s="101">
        <v>5.67</v>
      </c>
      <c r="L7288" s="102"/>
      <c r="M7288" s="35">
        <f>K7288*12*I7253</f>
        <v>45192.167999999998</v>
      </c>
    </row>
    <row r="7289" spans="1:13" x14ac:dyDescent="0.25">
      <c r="A7289" s="90" t="s">
        <v>59</v>
      </c>
      <c r="B7289" s="91"/>
      <c r="C7289" s="91"/>
      <c r="D7289" s="91"/>
      <c r="E7289" s="91"/>
      <c r="F7289" s="91"/>
      <c r="G7289" s="91"/>
      <c r="H7289" s="92"/>
      <c r="J7289" s="47"/>
      <c r="K7289" s="108">
        <f>K7259+K7263+K7266+K7269+K7288+K7280</f>
        <v>19.790000000000003</v>
      </c>
      <c r="L7289" s="109"/>
      <c r="M7289" s="21">
        <f>M7253++M7266+M7269+M7280+M7288</f>
        <v>157734.21600000001</v>
      </c>
    </row>
    <row r="7290" spans="1:13" x14ac:dyDescent="0.25">
      <c r="A7290" s="90" t="s">
        <v>60</v>
      </c>
      <c r="B7290" s="91"/>
      <c r="C7290" s="91"/>
      <c r="D7290" s="91"/>
      <c r="E7290" s="91"/>
      <c r="F7290" s="91"/>
      <c r="G7290" s="91"/>
      <c r="H7290" s="92"/>
      <c r="I7290" s="34"/>
      <c r="J7290" s="48"/>
      <c r="K7290" s="110">
        <v>11.7</v>
      </c>
      <c r="L7290" s="111"/>
      <c r="M7290" s="21">
        <f>K7290*12*I7253</f>
        <v>93253.68</v>
      </c>
    </row>
    <row r="7291" spans="1:13" ht="15.75" x14ac:dyDescent="0.25">
      <c r="A7291" s="85" t="s">
        <v>61</v>
      </c>
      <c r="B7291" s="86"/>
      <c r="C7291" s="86"/>
      <c r="D7291" s="86"/>
      <c r="E7291" s="86"/>
      <c r="F7291" s="86"/>
      <c r="G7291" s="86"/>
      <c r="H7291" s="87"/>
      <c r="I7291" s="34"/>
      <c r="J7291" s="32"/>
      <c r="K7291" s="88">
        <v>3.45</v>
      </c>
      <c r="L7291" s="89"/>
      <c r="M7291" s="21">
        <f>K7291*12*I7253</f>
        <v>27497.880000000005</v>
      </c>
    </row>
    <row r="7292" spans="1:13" ht="15.75" x14ac:dyDescent="0.25">
      <c r="A7292" s="85" t="s">
        <v>62</v>
      </c>
      <c r="B7292" s="86"/>
      <c r="C7292" s="86"/>
      <c r="D7292" s="86"/>
      <c r="E7292" s="86"/>
      <c r="F7292" s="86"/>
      <c r="G7292" s="86"/>
      <c r="H7292" s="87"/>
      <c r="I7292" s="34"/>
      <c r="J7292" s="32"/>
      <c r="K7292" s="88">
        <v>0.81</v>
      </c>
      <c r="L7292" s="89"/>
      <c r="M7292" s="21">
        <f>K7292*12*I7253</f>
        <v>6456.0240000000013</v>
      </c>
    </row>
    <row r="7293" spans="1:13" x14ac:dyDescent="0.25">
      <c r="A7293" s="90" t="s">
        <v>92</v>
      </c>
      <c r="B7293" s="91"/>
      <c r="C7293" s="91"/>
      <c r="D7293" s="91"/>
      <c r="E7293" s="91"/>
      <c r="F7293" s="91"/>
      <c r="G7293" s="91"/>
      <c r="H7293" s="92"/>
      <c r="I7293" s="34"/>
      <c r="J7293" s="32"/>
      <c r="K7293" s="93">
        <v>1.32</v>
      </c>
      <c r="L7293" s="94"/>
      <c r="M7293" s="21">
        <f>K7293*12*I7253</f>
        <v>10520.928</v>
      </c>
    </row>
    <row r="7294" spans="1:13" ht="15.75" x14ac:dyDescent="0.25">
      <c r="A7294" s="49" t="s">
        <v>107</v>
      </c>
      <c r="B7294" s="50"/>
      <c r="C7294" s="50"/>
      <c r="D7294" s="50"/>
      <c r="E7294" s="50"/>
      <c r="F7294" s="50"/>
      <c r="G7294" s="50"/>
      <c r="H7294" s="51"/>
      <c r="I7294" s="34"/>
      <c r="J7294" s="32"/>
      <c r="K7294" s="88">
        <v>0</v>
      </c>
      <c r="L7294" s="89"/>
      <c r="M7294" s="21">
        <v>0</v>
      </c>
    </row>
    <row r="7295" spans="1:13" ht="15.75" x14ac:dyDescent="0.25">
      <c r="A7295" s="49" t="s">
        <v>63</v>
      </c>
      <c r="B7295" s="50"/>
      <c r="C7295" s="50"/>
      <c r="D7295" s="50"/>
      <c r="E7295" s="50"/>
      <c r="F7295" s="50"/>
      <c r="G7295" s="50"/>
      <c r="H7295" s="51"/>
      <c r="I7295" s="34"/>
      <c r="J7295" s="32"/>
      <c r="K7295" s="88">
        <v>0.06</v>
      </c>
      <c r="L7295" s="89"/>
      <c r="M7295" s="21">
        <f>K7295*12*I7253</f>
        <v>478.22399999999999</v>
      </c>
    </row>
    <row r="7296" spans="1:13" ht="15.75" x14ac:dyDescent="0.25">
      <c r="A7296" s="49" t="s">
        <v>64</v>
      </c>
      <c r="B7296" s="50"/>
      <c r="C7296" s="50"/>
      <c r="D7296" s="50"/>
      <c r="E7296" s="50"/>
      <c r="F7296" s="50"/>
      <c r="G7296" s="50"/>
      <c r="H7296" s="51"/>
      <c r="I7296" s="34"/>
      <c r="J7296" s="32"/>
      <c r="K7296" s="88">
        <v>0.18</v>
      </c>
      <c r="L7296" s="89"/>
      <c r="M7296" s="21">
        <f>K7296*12*I7253</f>
        <v>1434.6720000000003</v>
      </c>
    </row>
    <row r="7297" spans="1:13" x14ac:dyDescent="0.25">
      <c r="A7297" s="90" t="s">
        <v>65</v>
      </c>
      <c r="B7297" s="91"/>
      <c r="C7297" s="91"/>
      <c r="D7297" s="91"/>
      <c r="E7297" s="91"/>
      <c r="F7297" s="91"/>
      <c r="G7297" s="91"/>
      <c r="H7297" s="92"/>
      <c r="I7297" s="34"/>
      <c r="J7297" s="48"/>
      <c r="K7297" s="88">
        <f>K7289+K7291+K7292+K7293+K7290+K7294+K7295+K7296</f>
        <v>37.31</v>
      </c>
      <c r="L7297" s="89"/>
      <c r="M7297" s="21">
        <f>M7289+M7290+M7291+M7292+M7293+M7294+M7295+M7296</f>
        <v>297375.62400000001</v>
      </c>
    </row>
    <row r="7298" spans="1:13" x14ac:dyDescent="0.25">
      <c r="M7298" s="5"/>
    </row>
    <row r="7299" spans="1:13" x14ac:dyDescent="0.25">
      <c r="M7299" s="5"/>
    </row>
    <row r="7300" spans="1:13" x14ac:dyDescent="0.25">
      <c r="M7300" s="5"/>
    </row>
    <row r="7301" spans="1:13" x14ac:dyDescent="0.25">
      <c r="A7301" s="119" t="s">
        <v>0</v>
      </c>
      <c r="B7301" s="119"/>
      <c r="C7301" s="119"/>
      <c r="D7301" s="119"/>
      <c r="E7301" s="119"/>
      <c r="F7301" s="119"/>
      <c r="G7301" s="119"/>
      <c r="H7301" s="119"/>
      <c r="I7301" s="119"/>
      <c r="J7301" s="119"/>
      <c r="K7301" s="119"/>
      <c r="L7301" s="119"/>
      <c r="M7301" s="5"/>
    </row>
    <row r="7302" spans="1:13" x14ac:dyDescent="0.25">
      <c r="A7302" s="120" t="s">
        <v>1</v>
      </c>
      <c r="B7302" s="120"/>
      <c r="C7302" s="120"/>
      <c r="D7302" s="120"/>
      <c r="E7302" s="120"/>
      <c r="F7302" s="120"/>
      <c r="G7302" s="120"/>
      <c r="H7302" s="120"/>
      <c r="I7302" s="120"/>
      <c r="J7302" s="120"/>
      <c r="K7302" s="120"/>
      <c r="L7302" s="120"/>
      <c r="M7302" s="120"/>
    </row>
    <row r="7303" spans="1:13" x14ac:dyDescent="0.25">
      <c r="A7303" s="121" t="s">
        <v>242</v>
      </c>
      <c r="B7303" s="121"/>
      <c r="C7303" s="121"/>
      <c r="D7303" s="121"/>
      <c r="E7303" s="121"/>
      <c r="F7303" s="121"/>
      <c r="G7303" s="121"/>
      <c r="H7303" s="121"/>
      <c r="I7303" s="121"/>
      <c r="J7303" s="121"/>
      <c r="K7303" s="121"/>
      <c r="L7303" s="121"/>
      <c r="M7303" s="121"/>
    </row>
    <row r="7304" spans="1:13" x14ac:dyDescent="0.25">
      <c r="A7304" s="6"/>
      <c r="B7304" s="7"/>
      <c r="C7304" s="7" t="s">
        <v>3</v>
      </c>
      <c r="D7304" s="7"/>
      <c r="E7304" s="7"/>
      <c r="F7304" s="7"/>
      <c r="G7304" s="7"/>
      <c r="H7304" s="8"/>
      <c r="I7304" s="7" t="s">
        <v>4</v>
      </c>
      <c r="J7304" s="8"/>
      <c r="K7304" s="9" t="s">
        <v>5</v>
      </c>
      <c r="L7304" s="10"/>
      <c r="M7304" s="11"/>
    </row>
    <row r="7305" spans="1:13" x14ac:dyDescent="0.25">
      <c r="A7305" s="12"/>
      <c r="B7305" s="2"/>
      <c r="C7305" s="2"/>
      <c r="D7305" s="2"/>
      <c r="E7305" s="2"/>
      <c r="F7305" s="2"/>
      <c r="G7305" s="2"/>
      <c r="H7305" s="13"/>
      <c r="I7305" s="2"/>
      <c r="J7305" s="13"/>
      <c r="K7305" s="14" t="s">
        <v>7</v>
      </c>
      <c r="L7305" s="15"/>
      <c r="M7305" s="16" t="s">
        <v>8</v>
      </c>
    </row>
    <row r="7306" spans="1:13" x14ac:dyDescent="0.25">
      <c r="A7306" s="17"/>
      <c r="B7306" s="18"/>
      <c r="C7306" s="18"/>
      <c r="D7306" s="18"/>
      <c r="E7306" s="18"/>
      <c r="F7306" s="18"/>
      <c r="G7306" s="18"/>
      <c r="H7306" s="19"/>
      <c r="I7306" s="122" t="s">
        <v>9</v>
      </c>
      <c r="J7306" s="123"/>
      <c r="K7306" s="18" t="s">
        <v>10</v>
      </c>
      <c r="L7306" s="19"/>
      <c r="M7306" s="20" t="s">
        <v>11</v>
      </c>
    </row>
    <row r="7307" spans="1:13" x14ac:dyDescent="0.25">
      <c r="A7307" s="90" t="s">
        <v>12</v>
      </c>
      <c r="B7307" s="91"/>
      <c r="C7307" s="91"/>
      <c r="D7307" s="91"/>
      <c r="E7307" s="91"/>
      <c r="F7307" s="91"/>
      <c r="G7307" s="91"/>
      <c r="H7307" s="92"/>
      <c r="I7307" s="124">
        <v>1581.5</v>
      </c>
      <c r="J7307" s="125"/>
      <c r="K7307" s="126">
        <f>K7313+K7320</f>
        <v>8.98</v>
      </c>
      <c r="L7307" s="145"/>
      <c r="M7307" s="21">
        <f>M7313+M7320</f>
        <v>170422.44</v>
      </c>
    </row>
    <row r="7308" spans="1:13" x14ac:dyDescent="0.25">
      <c r="A7308" s="22" t="s">
        <v>13</v>
      </c>
      <c r="F7308" s="2"/>
      <c r="H7308" s="13"/>
      <c r="J7308" s="13"/>
      <c r="L7308" s="13"/>
      <c r="M7308" s="23"/>
    </row>
    <row r="7309" spans="1:13" x14ac:dyDescent="0.25">
      <c r="A7309" s="22" t="s">
        <v>14</v>
      </c>
      <c r="F7309" s="2"/>
      <c r="H7309" s="13"/>
      <c r="J7309" s="13"/>
      <c r="L7309" s="13"/>
      <c r="M7309" s="23"/>
    </row>
    <row r="7310" spans="1:13" x14ac:dyDescent="0.25">
      <c r="A7310" s="24" t="s">
        <v>15</v>
      </c>
      <c r="B7310" s="25"/>
      <c r="C7310" s="25"/>
      <c r="D7310" s="25"/>
      <c r="E7310" s="25"/>
      <c r="F7310" s="26"/>
      <c r="G7310" s="25"/>
      <c r="H7310" s="27"/>
      <c r="J7310" s="13"/>
      <c r="L7310" s="13"/>
      <c r="M7310" s="23"/>
    </row>
    <row r="7311" spans="1:13" x14ac:dyDescent="0.25">
      <c r="A7311" s="24" t="s">
        <v>16</v>
      </c>
      <c r="B7311" s="25"/>
      <c r="C7311" s="25"/>
      <c r="D7311" s="25"/>
      <c r="E7311" s="25"/>
      <c r="F7311" s="26"/>
      <c r="G7311" s="25"/>
      <c r="H7311" s="27"/>
      <c r="J7311" s="13"/>
      <c r="L7311" s="13"/>
      <c r="M7311" s="23"/>
    </row>
    <row r="7312" spans="1:13" x14ac:dyDescent="0.25">
      <c r="A7312" s="24" t="s">
        <v>17</v>
      </c>
      <c r="B7312" s="25"/>
      <c r="C7312" s="25"/>
      <c r="D7312" s="25"/>
      <c r="E7312" s="25"/>
      <c r="F7312" s="26"/>
      <c r="G7312" s="25"/>
      <c r="H7312" s="27"/>
      <c r="J7312" s="13"/>
      <c r="L7312" s="13"/>
      <c r="M7312" s="23"/>
    </row>
    <row r="7313" spans="1:13" x14ac:dyDescent="0.25">
      <c r="A7313" s="24" t="s">
        <v>18</v>
      </c>
      <c r="B7313" s="25"/>
      <c r="C7313" s="25"/>
      <c r="D7313" s="25"/>
      <c r="E7313" s="25"/>
      <c r="F7313" s="26"/>
      <c r="G7313" s="25"/>
      <c r="H7313" s="27"/>
      <c r="J7313" s="13"/>
      <c r="K7313" s="112">
        <v>4.93</v>
      </c>
      <c r="L7313" s="113"/>
      <c r="M7313" s="23">
        <f>K7313*I7307*12</f>
        <v>93561.54</v>
      </c>
    </row>
    <row r="7314" spans="1:13" x14ac:dyDescent="0.25">
      <c r="A7314" s="24" t="s">
        <v>19</v>
      </c>
      <c r="B7314" s="25"/>
      <c r="C7314" s="25"/>
      <c r="D7314" s="25"/>
      <c r="E7314" s="25"/>
      <c r="F7314" s="26"/>
      <c r="G7314" s="25"/>
      <c r="H7314" s="27"/>
      <c r="J7314" s="13"/>
      <c r="L7314" s="13"/>
      <c r="M7314" s="23"/>
    </row>
    <row r="7315" spans="1:13" x14ac:dyDescent="0.25">
      <c r="A7315" s="24" t="s">
        <v>20</v>
      </c>
      <c r="B7315" s="25"/>
      <c r="C7315" s="25"/>
      <c r="D7315" s="25"/>
      <c r="E7315" s="25"/>
      <c r="F7315" s="26"/>
      <c r="G7315" s="25"/>
      <c r="H7315" s="27"/>
      <c r="J7315" s="13"/>
      <c r="L7315" s="13"/>
      <c r="M7315" s="23"/>
    </row>
    <row r="7316" spans="1:13" x14ac:dyDescent="0.25">
      <c r="A7316" s="24" t="s">
        <v>21</v>
      </c>
      <c r="B7316" s="25"/>
      <c r="C7316" s="25"/>
      <c r="D7316" s="25"/>
      <c r="E7316" s="25"/>
      <c r="F7316" s="26"/>
      <c r="G7316" s="25"/>
      <c r="H7316" s="27"/>
      <c r="J7316" s="13"/>
      <c r="L7316" s="13"/>
      <c r="M7316" s="23"/>
    </row>
    <row r="7317" spans="1:13" x14ac:dyDescent="0.25">
      <c r="A7317" s="22" t="s">
        <v>22</v>
      </c>
      <c r="B7317" s="25"/>
      <c r="C7317" s="25"/>
      <c r="D7317" s="25"/>
      <c r="E7317" s="25"/>
      <c r="F7317" s="26"/>
      <c r="G7317" s="25"/>
      <c r="H7317" s="27"/>
      <c r="J7317" s="13"/>
      <c r="L7317" s="13"/>
      <c r="M7317" s="23"/>
    </row>
    <row r="7318" spans="1:13" x14ac:dyDescent="0.25">
      <c r="A7318" s="24" t="s">
        <v>23</v>
      </c>
      <c r="B7318" s="25"/>
      <c r="C7318" s="25"/>
      <c r="D7318" s="25"/>
      <c r="E7318" s="25"/>
      <c r="F7318" s="26"/>
      <c r="G7318" s="25"/>
      <c r="H7318" s="27"/>
      <c r="J7318" s="13"/>
      <c r="L7318" s="13"/>
      <c r="M7318" s="23"/>
    </row>
    <row r="7319" spans="1:13" x14ac:dyDescent="0.25">
      <c r="A7319" s="24" t="s">
        <v>24</v>
      </c>
      <c r="B7319" s="25"/>
      <c r="C7319" s="25"/>
      <c r="D7319" s="25"/>
      <c r="E7319" s="25"/>
      <c r="F7319" s="26"/>
      <c r="G7319" s="25"/>
      <c r="H7319" s="27"/>
      <c r="J7319" s="13"/>
      <c r="L7319" s="13"/>
      <c r="M7319" s="23"/>
    </row>
    <row r="7320" spans="1:13" x14ac:dyDescent="0.25">
      <c r="A7320" s="24" t="s">
        <v>25</v>
      </c>
      <c r="B7320" s="25"/>
      <c r="C7320" s="25"/>
      <c r="D7320" s="25"/>
      <c r="E7320" s="25"/>
      <c r="F7320" s="26"/>
      <c r="G7320" s="25"/>
      <c r="H7320" s="27"/>
      <c r="J7320" s="13"/>
      <c r="K7320" s="112">
        <v>4.05</v>
      </c>
      <c r="L7320" s="113"/>
      <c r="M7320" s="23">
        <f>K7320*I7307*12</f>
        <v>76860.899999999994</v>
      </c>
    </row>
    <row r="7321" spans="1:13" x14ac:dyDescent="0.25">
      <c r="A7321" s="24" t="s">
        <v>26</v>
      </c>
      <c r="B7321" s="25"/>
      <c r="C7321" s="25"/>
      <c r="D7321" s="25"/>
      <c r="E7321" s="25"/>
      <c r="F7321" s="26"/>
      <c r="G7321" s="25"/>
      <c r="H7321" s="27"/>
      <c r="J7321" s="13"/>
      <c r="L7321" s="13"/>
      <c r="M7321" s="23"/>
    </row>
    <row r="7322" spans="1:13" x14ac:dyDescent="0.25">
      <c r="A7322" s="28" t="s">
        <v>27</v>
      </c>
      <c r="B7322" s="29"/>
      <c r="C7322" s="29"/>
      <c r="D7322" s="29"/>
      <c r="E7322" s="29"/>
      <c r="F7322" s="29"/>
      <c r="G7322" s="29"/>
      <c r="H7322" s="30"/>
      <c r="I7322" s="18"/>
      <c r="J7322" s="19"/>
      <c r="K7322" s="18"/>
      <c r="L7322" s="19"/>
      <c r="M7322" s="21"/>
    </row>
    <row r="7323" spans="1:13" x14ac:dyDescent="0.25">
      <c r="A7323" s="128" t="s">
        <v>28</v>
      </c>
      <c r="B7323" s="129"/>
      <c r="C7323" s="129"/>
      <c r="D7323" s="129"/>
      <c r="E7323" s="129"/>
      <c r="F7323" s="129"/>
      <c r="G7323" s="129"/>
      <c r="H7323" s="130"/>
      <c r="I7323" s="2" t="s">
        <v>29</v>
      </c>
      <c r="J7323" s="13"/>
      <c r="K7323" s="2"/>
      <c r="L7323" s="13"/>
      <c r="M7323" s="23"/>
    </row>
    <row r="7324" spans="1:13" x14ac:dyDescent="0.25">
      <c r="A7324" s="12"/>
      <c r="B7324" s="2"/>
      <c r="C7324" s="2"/>
      <c r="D7324" s="2"/>
      <c r="E7324" s="2"/>
      <c r="F7324" s="2"/>
      <c r="G7324" s="2"/>
      <c r="H7324" s="13"/>
      <c r="I7324" s="2" t="s">
        <v>30</v>
      </c>
      <c r="J7324" s="13"/>
      <c r="K7324" s="2"/>
      <c r="L7324" s="13"/>
      <c r="M7324" s="23"/>
    </row>
    <row r="7325" spans="1:13" x14ac:dyDescent="0.25">
      <c r="A7325" s="12"/>
      <c r="B7325" s="2"/>
      <c r="C7325" s="2"/>
      <c r="D7325" s="2"/>
      <c r="E7325" s="2"/>
      <c r="F7325" s="2"/>
      <c r="G7325" s="2"/>
      <c r="H7325" s="13"/>
      <c r="I7325" s="2" t="s">
        <v>31</v>
      </c>
      <c r="J7325" s="13"/>
      <c r="K7325" s="108">
        <v>1.1200000000000001</v>
      </c>
      <c r="L7325" s="109"/>
      <c r="M7325" s="23">
        <f>K7325*12*I7307</f>
        <v>21255.360000000001</v>
      </c>
    </row>
    <row r="7326" spans="1:13" x14ac:dyDescent="0.25">
      <c r="A7326" s="12"/>
      <c r="B7326" s="2"/>
      <c r="C7326" s="2"/>
      <c r="D7326" s="2"/>
      <c r="E7326" s="2"/>
      <c r="F7326" s="2"/>
      <c r="G7326" s="2"/>
      <c r="H7326" s="13"/>
      <c r="I7326" s="2" t="s">
        <v>32</v>
      </c>
      <c r="J7326" s="13"/>
      <c r="K7326" s="2"/>
      <c r="L7326" s="13"/>
      <c r="M7326" s="23"/>
    </row>
    <row r="7327" spans="1:13" x14ac:dyDescent="0.25">
      <c r="A7327" s="17"/>
      <c r="B7327" s="18"/>
      <c r="C7327" s="18"/>
      <c r="D7327" s="18"/>
      <c r="E7327" s="18"/>
      <c r="F7327" s="18"/>
      <c r="G7327" s="18"/>
      <c r="H7327" s="19"/>
      <c r="I7327" s="18" t="s">
        <v>33</v>
      </c>
      <c r="J7327" s="19"/>
      <c r="K7327" s="18"/>
      <c r="L7327" s="19"/>
      <c r="M7327" s="21"/>
    </row>
    <row r="7328" spans="1:13" x14ac:dyDescent="0.25">
      <c r="A7328" s="90" t="s">
        <v>34</v>
      </c>
      <c r="B7328" s="91"/>
      <c r="C7328" s="91"/>
      <c r="D7328" s="91"/>
      <c r="E7328" s="91"/>
      <c r="F7328" s="91"/>
      <c r="G7328" s="91"/>
      <c r="H7328" s="92"/>
      <c r="I7328" s="31" t="s">
        <v>35</v>
      </c>
      <c r="J7328" s="32"/>
      <c r="K7328" s="88">
        <v>0.37</v>
      </c>
      <c r="L7328" s="89"/>
      <c r="M7328" s="33">
        <f>K7328*12*I7307</f>
        <v>7021.8599999999988</v>
      </c>
    </row>
    <row r="7329" spans="1:13" x14ac:dyDescent="0.25">
      <c r="A7329" s="131" t="s">
        <v>74</v>
      </c>
      <c r="B7329" s="132"/>
      <c r="C7329" s="132"/>
      <c r="D7329" s="132"/>
      <c r="E7329" s="132"/>
      <c r="F7329" s="132"/>
      <c r="G7329" s="132"/>
      <c r="H7329" s="133"/>
      <c r="I7329" s="52"/>
      <c r="J7329" s="13"/>
      <c r="K7329" s="149">
        <f>K7330+K7338</f>
        <v>1.8900000000000001</v>
      </c>
      <c r="L7329" s="150"/>
      <c r="M7329" s="53">
        <f>M7330+M7338</f>
        <v>35868.42</v>
      </c>
    </row>
    <row r="7330" spans="1:13" x14ac:dyDescent="0.25">
      <c r="A7330" s="114" t="s">
        <v>75</v>
      </c>
      <c r="B7330" s="115"/>
      <c r="C7330" s="115"/>
      <c r="D7330" s="115"/>
      <c r="E7330" s="115"/>
      <c r="F7330" s="115"/>
      <c r="G7330" s="115"/>
      <c r="H7330" s="116"/>
      <c r="J7330" s="13"/>
      <c r="K7330" s="108">
        <f>K7331+K7332+K7333+K7335+K7337</f>
        <v>1.1100000000000001</v>
      </c>
      <c r="L7330" s="109"/>
      <c r="M7330" s="46">
        <f>M7331+M7332+M7333+M7335+M7337</f>
        <v>21065.579999999998</v>
      </c>
    </row>
    <row r="7331" spans="1:13" x14ac:dyDescent="0.25">
      <c r="A7331" s="12" t="s">
        <v>76</v>
      </c>
      <c r="H7331" s="13"/>
      <c r="I7331" t="s">
        <v>77</v>
      </c>
      <c r="J7331" s="13"/>
      <c r="K7331" s="112">
        <v>0.39</v>
      </c>
      <c r="L7331" s="113"/>
      <c r="M7331" s="23">
        <f>K7331*12*I7307</f>
        <v>7401.4199999999992</v>
      </c>
    </row>
    <row r="7332" spans="1:13" x14ac:dyDescent="0.25">
      <c r="A7332" s="12" t="s">
        <v>78</v>
      </c>
      <c r="H7332" s="13"/>
      <c r="I7332" t="s">
        <v>79</v>
      </c>
      <c r="J7332" s="13"/>
      <c r="K7332" s="112">
        <v>0.18</v>
      </c>
      <c r="L7332" s="113"/>
      <c r="M7332" s="23">
        <f>K7332*12*I7307</f>
        <v>3416.0400000000004</v>
      </c>
    </row>
    <row r="7333" spans="1:13" x14ac:dyDescent="0.25">
      <c r="A7333" s="12" t="s">
        <v>80</v>
      </c>
      <c r="H7333" s="13"/>
      <c r="I7333" t="s">
        <v>81</v>
      </c>
      <c r="J7333" s="13"/>
      <c r="K7333" s="112">
        <v>0.08</v>
      </c>
      <c r="L7333" s="113"/>
      <c r="M7333" s="23">
        <f>K7333*12*I7307</f>
        <v>1518.24</v>
      </c>
    </row>
    <row r="7334" spans="1:13" x14ac:dyDescent="0.25">
      <c r="A7334" s="12" t="s">
        <v>82</v>
      </c>
      <c r="H7334" s="13"/>
      <c r="J7334" s="13"/>
      <c r="L7334" s="13"/>
      <c r="M7334" s="23"/>
    </row>
    <row r="7335" spans="1:13" x14ac:dyDescent="0.25">
      <c r="A7335" s="12" t="s">
        <v>97</v>
      </c>
      <c r="H7335" s="13"/>
      <c r="I7335" t="s">
        <v>98</v>
      </c>
      <c r="J7335" s="13"/>
      <c r="K7335" s="112">
        <v>0.42</v>
      </c>
      <c r="L7335" s="113"/>
      <c r="M7335" s="23">
        <f>K7335*12*I7307</f>
        <v>7970.76</v>
      </c>
    </row>
    <row r="7336" spans="1:13" x14ac:dyDescent="0.25">
      <c r="A7336" s="12" t="s">
        <v>99</v>
      </c>
      <c r="H7336" s="13"/>
      <c r="I7336" t="s">
        <v>100</v>
      </c>
      <c r="J7336" s="13"/>
      <c r="L7336" s="13"/>
      <c r="M7336" s="23"/>
    </row>
    <row r="7337" spans="1:13" x14ac:dyDescent="0.25">
      <c r="A7337" s="12" t="s">
        <v>101</v>
      </c>
      <c r="H7337" s="13"/>
      <c r="I7337" t="s">
        <v>84</v>
      </c>
      <c r="J7337" s="13"/>
      <c r="K7337" s="112">
        <v>0.04</v>
      </c>
      <c r="L7337" s="113"/>
      <c r="M7337" s="23">
        <f>K7337*12*I7307</f>
        <v>759.12</v>
      </c>
    </row>
    <row r="7338" spans="1:13" x14ac:dyDescent="0.25">
      <c r="A7338" s="114" t="s">
        <v>85</v>
      </c>
      <c r="B7338" s="115"/>
      <c r="C7338" s="115"/>
      <c r="D7338" s="115"/>
      <c r="E7338" s="115"/>
      <c r="F7338" s="115"/>
      <c r="G7338" s="115"/>
      <c r="H7338" s="116"/>
      <c r="J7338" s="13"/>
      <c r="K7338" s="108">
        <f>K7339+K7340+K7341+K7342</f>
        <v>0.78</v>
      </c>
      <c r="L7338" s="109"/>
      <c r="M7338" s="46">
        <f>M7339+M7340+M7341+M7342</f>
        <v>14802.840000000002</v>
      </c>
    </row>
    <row r="7339" spans="1:13" x14ac:dyDescent="0.25">
      <c r="A7339" s="12" t="s">
        <v>102</v>
      </c>
      <c r="H7339" s="13"/>
      <c r="I7339" t="s">
        <v>81</v>
      </c>
      <c r="J7339" s="13"/>
      <c r="K7339" s="112">
        <v>0.22</v>
      </c>
      <c r="L7339" s="113"/>
      <c r="M7339" s="23">
        <f>K7339*12*I7307</f>
        <v>4175.16</v>
      </c>
    </row>
    <row r="7340" spans="1:13" x14ac:dyDescent="0.25">
      <c r="A7340" s="12" t="s">
        <v>103</v>
      </c>
      <c r="H7340" s="13"/>
      <c r="I7340" t="s">
        <v>104</v>
      </c>
      <c r="J7340" s="13"/>
      <c r="K7340" s="112">
        <v>0.06</v>
      </c>
      <c r="L7340" s="113"/>
      <c r="M7340" s="23">
        <f>K7340*12*I7307</f>
        <v>1138.68</v>
      </c>
    </row>
    <row r="7341" spans="1:13" x14ac:dyDescent="0.25">
      <c r="A7341" s="12" t="s">
        <v>105</v>
      </c>
      <c r="H7341" s="13"/>
      <c r="I7341" t="s">
        <v>35</v>
      </c>
      <c r="J7341" s="13"/>
      <c r="K7341" s="112">
        <v>0.46</v>
      </c>
      <c r="L7341" s="113"/>
      <c r="M7341" s="23">
        <f>K7341*12*I7307</f>
        <v>8729.880000000001</v>
      </c>
    </row>
    <row r="7342" spans="1:13" x14ac:dyDescent="0.25">
      <c r="A7342" s="12" t="s">
        <v>106</v>
      </c>
      <c r="H7342" s="13"/>
      <c r="I7342" t="s">
        <v>81</v>
      </c>
      <c r="J7342" s="13"/>
      <c r="K7342" s="138">
        <v>0.04</v>
      </c>
      <c r="L7342" s="139"/>
      <c r="M7342" s="21">
        <f>K7342*12*I7307</f>
        <v>759.12</v>
      </c>
    </row>
    <row r="7343" spans="1:13" ht="15.75" x14ac:dyDescent="0.25">
      <c r="A7343" s="85" t="s">
        <v>36</v>
      </c>
      <c r="B7343" s="86"/>
      <c r="C7343" s="86"/>
      <c r="D7343" s="86"/>
      <c r="E7343" s="86"/>
      <c r="F7343" s="86"/>
      <c r="G7343" s="86"/>
      <c r="H7343" s="87"/>
      <c r="I7343" s="34"/>
      <c r="J7343" s="32"/>
      <c r="K7343" s="88">
        <f>K7344+K7345+K7347+K7349+K7350</f>
        <v>0.53</v>
      </c>
      <c r="L7343" s="89"/>
      <c r="M7343" s="35">
        <f>M7344+M7345+M7347+M7349+M7350</f>
        <v>10058.34</v>
      </c>
    </row>
    <row r="7344" spans="1:13" x14ac:dyDescent="0.25">
      <c r="A7344" s="36" t="s">
        <v>37</v>
      </c>
      <c r="B7344" s="37"/>
      <c r="C7344" s="38"/>
      <c r="D7344" s="38"/>
      <c r="E7344" s="38"/>
      <c r="F7344" s="38"/>
      <c r="G7344" s="38"/>
      <c r="H7344" s="13"/>
      <c r="I7344" s="95" t="s">
        <v>38</v>
      </c>
      <c r="J7344" s="96"/>
      <c r="K7344" s="117">
        <v>0.37</v>
      </c>
      <c r="L7344" s="118"/>
      <c r="M7344" s="23">
        <f>K7344*12*I7307</f>
        <v>7021.8599999999988</v>
      </c>
    </row>
    <row r="7345" spans="1:13" x14ac:dyDescent="0.25">
      <c r="A7345" s="36" t="s">
        <v>39</v>
      </c>
      <c r="B7345" s="37"/>
      <c r="C7345" s="38"/>
      <c r="D7345" s="38"/>
      <c r="E7345" s="38"/>
      <c r="F7345" s="38"/>
      <c r="G7345" s="38"/>
      <c r="H7345" s="13"/>
      <c r="I7345" s="95" t="s">
        <v>40</v>
      </c>
      <c r="J7345" s="96"/>
      <c r="K7345" s="97">
        <v>0.06</v>
      </c>
      <c r="L7345" s="98"/>
      <c r="M7345" s="23">
        <f>K7345*12*I7307</f>
        <v>1138.68</v>
      </c>
    </row>
    <row r="7346" spans="1:13" x14ac:dyDescent="0.25">
      <c r="A7346" s="36" t="s">
        <v>41</v>
      </c>
      <c r="B7346" s="37"/>
      <c r="C7346" s="38"/>
      <c r="D7346" s="38"/>
      <c r="E7346" s="38"/>
      <c r="F7346" s="38"/>
      <c r="G7346" s="38"/>
      <c r="H7346" s="13"/>
      <c r="I7346" s="39"/>
      <c r="J7346" s="15"/>
      <c r="K7346" s="40"/>
      <c r="L7346" s="41"/>
      <c r="M7346" s="23"/>
    </row>
    <row r="7347" spans="1:13" x14ac:dyDescent="0.25">
      <c r="A7347" s="36" t="s">
        <v>42</v>
      </c>
      <c r="B7347" s="37"/>
      <c r="C7347" s="38"/>
      <c r="D7347" s="38"/>
      <c r="E7347" s="38"/>
      <c r="F7347" s="38"/>
      <c r="G7347" s="38"/>
      <c r="H7347" s="13"/>
      <c r="I7347" s="95" t="s">
        <v>43</v>
      </c>
      <c r="J7347" s="96"/>
      <c r="K7347" s="97">
        <v>0.04</v>
      </c>
      <c r="L7347" s="98"/>
      <c r="M7347" s="23">
        <f>K7347*12*I7307</f>
        <v>759.12</v>
      </c>
    </row>
    <row r="7348" spans="1:13" x14ac:dyDescent="0.25">
      <c r="A7348" s="36" t="s">
        <v>44</v>
      </c>
      <c r="B7348" s="37"/>
      <c r="C7348" s="38"/>
      <c r="D7348" s="38"/>
      <c r="E7348" s="38"/>
      <c r="F7348" s="38"/>
      <c r="G7348" s="38"/>
      <c r="H7348" s="13"/>
      <c r="I7348" s="39"/>
      <c r="J7348" s="15"/>
      <c r="K7348" s="40"/>
      <c r="L7348" s="41"/>
      <c r="M7348" s="23"/>
    </row>
    <row r="7349" spans="1:13" x14ac:dyDescent="0.25">
      <c r="A7349" s="36" t="s">
        <v>45</v>
      </c>
      <c r="B7349" s="37"/>
      <c r="C7349" s="38"/>
      <c r="D7349" s="38"/>
      <c r="E7349" s="38"/>
      <c r="F7349" s="38"/>
      <c r="G7349" s="38"/>
      <c r="H7349" s="13"/>
      <c r="I7349" s="95" t="s">
        <v>46</v>
      </c>
      <c r="J7349" s="96"/>
      <c r="K7349" s="97">
        <v>0.03</v>
      </c>
      <c r="L7349" s="98"/>
      <c r="M7349" s="23">
        <f>K7349*12*I7307</f>
        <v>569.34</v>
      </c>
    </row>
    <row r="7350" spans="1:13" x14ac:dyDescent="0.25">
      <c r="A7350" s="42" t="s">
        <v>47</v>
      </c>
      <c r="B7350" s="37"/>
      <c r="C7350" s="38"/>
      <c r="D7350" s="38"/>
      <c r="E7350" s="38"/>
      <c r="F7350" s="38"/>
      <c r="G7350" s="38"/>
      <c r="H7350" s="13"/>
      <c r="I7350" s="95" t="s">
        <v>46</v>
      </c>
      <c r="J7350" s="96"/>
      <c r="K7350" s="99">
        <v>0.03</v>
      </c>
      <c r="L7350" s="100"/>
      <c r="M7350" s="21">
        <f>K7350*12*I7307</f>
        <v>569.34</v>
      </c>
    </row>
    <row r="7351" spans="1:13" ht="15.75" x14ac:dyDescent="0.25">
      <c r="A7351" s="85" t="s">
        <v>48</v>
      </c>
      <c r="B7351" s="86"/>
      <c r="C7351" s="86"/>
      <c r="D7351" s="86"/>
      <c r="E7351" s="86"/>
      <c r="F7351" s="86"/>
      <c r="G7351" s="86"/>
      <c r="H7351" s="87"/>
      <c r="I7351" s="34" t="s">
        <v>49</v>
      </c>
      <c r="J7351" s="32"/>
      <c r="K7351" s="101">
        <v>0.16</v>
      </c>
      <c r="L7351" s="102"/>
      <c r="M7351" s="35">
        <f>K7351*12*I7307</f>
        <v>3036.48</v>
      </c>
    </row>
    <row r="7352" spans="1:13" ht="15.75" x14ac:dyDescent="0.25">
      <c r="A7352" s="103" t="s">
        <v>50</v>
      </c>
      <c r="B7352" s="104"/>
      <c r="C7352" s="104"/>
      <c r="D7352" s="104"/>
      <c r="E7352" s="104"/>
      <c r="F7352" s="104"/>
      <c r="G7352" s="104"/>
      <c r="H7352" s="105"/>
      <c r="J7352" s="13"/>
      <c r="K7352" s="136"/>
      <c r="L7352" s="137"/>
      <c r="M7352" s="23"/>
    </row>
    <row r="7353" spans="1:13" x14ac:dyDescent="0.25">
      <c r="A7353" s="12" t="s">
        <v>51</v>
      </c>
      <c r="D7353" s="5"/>
      <c r="H7353" s="13"/>
      <c r="J7353" s="13"/>
      <c r="K7353" s="43"/>
      <c r="L7353" s="44"/>
      <c r="M7353" s="23"/>
    </row>
    <row r="7354" spans="1:13" x14ac:dyDescent="0.25">
      <c r="A7354" s="12" t="s">
        <v>52</v>
      </c>
      <c r="D7354" s="5"/>
      <c r="H7354" s="13"/>
      <c r="J7354" s="13"/>
      <c r="K7354" s="43"/>
      <c r="L7354" s="44"/>
      <c r="M7354" s="23"/>
    </row>
    <row r="7355" spans="1:13" x14ac:dyDescent="0.25">
      <c r="A7355" s="12" t="s">
        <v>53</v>
      </c>
      <c r="D7355" s="5"/>
      <c r="H7355" s="13"/>
      <c r="J7355" s="13"/>
      <c r="K7355" s="43"/>
      <c r="L7355" s="44"/>
      <c r="M7355" s="23"/>
    </row>
    <row r="7356" spans="1:13" x14ac:dyDescent="0.25">
      <c r="A7356" s="12" t="s">
        <v>54</v>
      </c>
      <c r="D7356" s="5"/>
      <c r="F7356" s="45"/>
      <c r="H7356" s="13"/>
      <c r="J7356" s="13"/>
      <c r="K7356" s="43"/>
      <c r="L7356" s="44"/>
      <c r="M7356" s="23"/>
    </row>
    <row r="7357" spans="1:13" x14ac:dyDescent="0.25">
      <c r="A7357" s="12" t="s">
        <v>55</v>
      </c>
      <c r="H7357" s="13"/>
      <c r="J7357" s="13"/>
      <c r="K7357" s="108">
        <f>2.51+3</f>
        <v>5.51</v>
      </c>
      <c r="L7357" s="109"/>
      <c r="M7357" s="46">
        <f>K7357*12*I7307</f>
        <v>104568.78000000001</v>
      </c>
    </row>
    <row r="7358" spans="1:13" x14ac:dyDescent="0.25">
      <c r="A7358" s="12" t="s">
        <v>56</v>
      </c>
      <c r="H7358" s="13"/>
      <c r="J7358" s="13"/>
      <c r="L7358" s="13"/>
      <c r="M7358" s="23"/>
    </row>
    <row r="7359" spans="1:13" x14ac:dyDescent="0.25">
      <c r="A7359" s="12" t="s">
        <v>57</v>
      </c>
      <c r="H7359" s="13"/>
      <c r="J7359" s="13"/>
      <c r="L7359" s="13"/>
      <c r="M7359" s="23"/>
    </row>
    <row r="7360" spans="1:13" x14ac:dyDescent="0.25">
      <c r="A7360" s="17" t="s">
        <v>58</v>
      </c>
      <c r="B7360" s="18"/>
      <c r="C7360" s="18"/>
      <c r="D7360" s="18"/>
      <c r="E7360" s="18"/>
      <c r="F7360" s="18"/>
      <c r="G7360" s="18"/>
      <c r="H7360" s="19"/>
      <c r="I7360" s="18"/>
      <c r="J7360" s="19"/>
      <c r="K7360" s="18"/>
      <c r="L7360" s="19"/>
      <c r="M7360" s="21"/>
    </row>
    <row r="7361" spans="1:13" x14ac:dyDescent="0.25">
      <c r="A7361" s="90" t="s">
        <v>59</v>
      </c>
      <c r="B7361" s="91"/>
      <c r="C7361" s="91"/>
      <c r="D7361" s="91"/>
      <c r="E7361" s="91"/>
      <c r="F7361" s="91"/>
      <c r="G7361" s="91"/>
      <c r="H7361" s="92"/>
      <c r="J7361" s="47"/>
      <c r="K7361" s="88">
        <f>K7313+K7320+K7325+K7328+K7329+K7351+K7343+K7357</f>
        <v>18.560000000000002</v>
      </c>
      <c r="L7361" s="89"/>
      <c r="M7361" s="21">
        <f>M7307+M7325+M7328+M7329+M7343+M7351+M7357</f>
        <v>352231.67999999999</v>
      </c>
    </row>
    <row r="7362" spans="1:13" x14ac:dyDescent="0.25">
      <c r="A7362" s="90" t="s">
        <v>60</v>
      </c>
      <c r="B7362" s="91"/>
      <c r="C7362" s="91"/>
      <c r="D7362" s="91"/>
      <c r="E7362" s="91"/>
      <c r="F7362" s="91"/>
      <c r="G7362" s="91"/>
      <c r="H7362" s="92"/>
      <c r="I7362" s="34"/>
      <c r="J7362" s="48"/>
      <c r="K7362" s="110">
        <v>11.77</v>
      </c>
      <c r="L7362" s="111"/>
      <c r="M7362" s="21">
        <f>K7362*12*I7307</f>
        <v>223371.06000000003</v>
      </c>
    </row>
    <row r="7363" spans="1:13" ht="15.75" x14ac:dyDescent="0.25">
      <c r="A7363" s="85" t="s">
        <v>61</v>
      </c>
      <c r="B7363" s="86"/>
      <c r="C7363" s="86"/>
      <c r="D7363" s="86"/>
      <c r="E7363" s="86"/>
      <c r="F7363" s="86"/>
      <c r="G7363" s="86"/>
      <c r="H7363" s="87"/>
      <c r="I7363" s="34"/>
      <c r="J7363" s="32"/>
      <c r="K7363" s="88">
        <v>3.45</v>
      </c>
      <c r="L7363" s="89"/>
      <c r="M7363" s="21">
        <f>K7363*12*I7307</f>
        <v>65474.100000000006</v>
      </c>
    </row>
    <row r="7364" spans="1:13" ht="15.75" x14ac:dyDescent="0.25">
      <c r="A7364" s="85" t="s">
        <v>62</v>
      </c>
      <c r="B7364" s="86"/>
      <c r="C7364" s="86"/>
      <c r="D7364" s="86"/>
      <c r="E7364" s="86"/>
      <c r="F7364" s="86"/>
      <c r="G7364" s="86"/>
      <c r="H7364" s="87"/>
      <c r="I7364" s="34"/>
      <c r="J7364" s="32"/>
      <c r="K7364" s="88">
        <v>0.81</v>
      </c>
      <c r="L7364" s="89"/>
      <c r="M7364" s="21">
        <f>K7364*12*I7307</f>
        <v>15372.18</v>
      </c>
    </row>
    <row r="7365" spans="1:13" x14ac:dyDescent="0.25">
      <c r="A7365" s="90" t="s">
        <v>92</v>
      </c>
      <c r="B7365" s="91"/>
      <c r="C7365" s="91"/>
      <c r="D7365" s="91"/>
      <c r="E7365" s="91"/>
      <c r="F7365" s="91"/>
      <c r="G7365" s="91"/>
      <c r="H7365" s="92"/>
      <c r="I7365" s="34"/>
      <c r="J7365" s="32"/>
      <c r="K7365" s="93">
        <v>1.32</v>
      </c>
      <c r="L7365" s="94"/>
      <c r="M7365" s="21">
        <f>K7365*12*I7307</f>
        <v>25050.959999999999</v>
      </c>
    </row>
    <row r="7366" spans="1:13" ht="15.75" x14ac:dyDescent="0.25">
      <c r="A7366" s="49" t="s">
        <v>107</v>
      </c>
      <c r="B7366" s="50"/>
      <c r="C7366" s="50"/>
      <c r="D7366" s="50"/>
      <c r="E7366" s="50"/>
      <c r="F7366" s="50"/>
      <c r="G7366" s="50"/>
      <c r="H7366" s="51"/>
      <c r="I7366" s="34"/>
      <c r="J7366" s="32"/>
      <c r="K7366" s="88">
        <v>0</v>
      </c>
      <c r="L7366" s="89"/>
      <c r="M7366" s="21">
        <v>0</v>
      </c>
    </row>
    <row r="7367" spans="1:13" ht="15.75" x14ac:dyDescent="0.25">
      <c r="A7367" s="49" t="s">
        <v>63</v>
      </c>
      <c r="B7367" s="50"/>
      <c r="C7367" s="50"/>
      <c r="D7367" s="50"/>
      <c r="E7367" s="50"/>
      <c r="F7367" s="50"/>
      <c r="G7367" s="50"/>
      <c r="H7367" s="51"/>
      <c r="I7367" s="34"/>
      <c r="J7367" s="32"/>
      <c r="K7367" s="88">
        <v>0.11</v>
      </c>
      <c r="L7367" s="89"/>
      <c r="M7367" s="21">
        <f>K7367*12*I7307</f>
        <v>2087.58</v>
      </c>
    </row>
    <row r="7368" spans="1:13" ht="15.75" x14ac:dyDescent="0.25">
      <c r="A7368" s="49" t="s">
        <v>64</v>
      </c>
      <c r="B7368" s="50"/>
      <c r="C7368" s="50"/>
      <c r="D7368" s="50"/>
      <c r="E7368" s="50"/>
      <c r="F7368" s="50"/>
      <c r="G7368" s="50"/>
      <c r="H7368" s="51"/>
      <c r="I7368" s="34"/>
      <c r="J7368" s="32"/>
      <c r="K7368" s="88">
        <v>0.52</v>
      </c>
      <c r="L7368" s="89"/>
      <c r="M7368" s="21">
        <f>K7368*12*I7307</f>
        <v>9868.56</v>
      </c>
    </row>
    <row r="7369" spans="1:13" x14ac:dyDescent="0.25">
      <c r="A7369" s="90" t="s">
        <v>65</v>
      </c>
      <c r="B7369" s="91"/>
      <c r="C7369" s="91"/>
      <c r="D7369" s="91"/>
      <c r="E7369" s="91"/>
      <c r="F7369" s="91"/>
      <c r="G7369" s="91"/>
      <c r="H7369" s="92"/>
      <c r="I7369" s="34"/>
      <c r="J7369" s="48"/>
      <c r="K7369" s="88">
        <f>K7361+K7363+K7364+K7365+K7362+K7366+K7367+K7368</f>
        <v>36.54</v>
      </c>
      <c r="L7369" s="89"/>
      <c r="M7369" s="21">
        <f>M7361+M7362+M7363+M7364+M7365+M7366+M7367+M7368</f>
        <v>693456.12</v>
      </c>
    </row>
    <row r="7370" spans="1:13" x14ac:dyDescent="0.25">
      <c r="M7370" s="5"/>
    </row>
    <row r="7371" spans="1:13" x14ac:dyDescent="0.25">
      <c r="M7371" s="5"/>
    </row>
    <row r="7372" spans="1:13" x14ac:dyDescent="0.25">
      <c r="A7372" s="119" t="s">
        <v>0</v>
      </c>
      <c r="B7372" s="119"/>
      <c r="C7372" s="119"/>
      <c r="D7372" s="119"/>
      <c r="E7372" s="119"/>
      <c r="F7372" s="119"/>
      <c r="G7372" s="119"/>
      <c r="H7372" s="119"/>
      <c r="I7372" s="119"/>
      <c r="J7372" s="119"/>
      <c r="K7372" s="119"/>
      <c r="L7372" s="119"/>
      <c r="M7372" s="5"/>
    </row>
    <row r="7373" spans="1:13" x14ac:dyDescent="0.25">
      <c r="A7373" s="120" t="s">
        <v>1</v>
      </c>
      <c r="B7373" s="120"/>
      <c r="C7373" s="120"/>
      <c r="D7373" s="120"/>
      <c r="E7373" s="120"/>
      <c r="F7373" s="120"/>
      <c r="G7373" s="120"/>
      <c r="H7373" s="120"/>
      <c r="I7373" s="120"/>
      <c r="J7373" s="120"/>
      <c r="K7373" s="120"/>
      <c r="L7373" s="120"/>
      <c r="M7373" s="120"/>
    </row>
    <row r="7374" spans="1:13" x14ac:dyDescent="0.25">
      <c r="A7374" s="121" t="s">
        <v>243</v>
      </c>
      <c r="B7374" s="121"/>
      <c r="C7374" s="121"/>
      <c r="D7374" s="121"/>
      <c r="E7374" s="121"/>
      <c r="F7374" s="121"/>
      <c r="G7374" s="121"/>
      <c r="H7374" s="121"/>
      <c r="I7374" s="121"/>
      <c r="J7374" s="121"/>
      <c r="K7374" s="121"/>
      <c r="L7374" s="121"/>
      <c r="M7374" s="121"/>
    </row>
    <row r="7375" spans="1:13" x14ac:dyDescent="0.25">
      <c r="A7375" s="6"/>
      <c r="B7375" s="7"/>
      <c r="C7375" s="7" t="s">
        <v>3</v>
      </c>
      <c r="D7375" s="7"/>
      <c r="E7375" s="7"/>
      <c r="F7375" s="7"/>
      <c r="G7375" s="7"/>
      <c r="H7375" s="8"/>
      <c r="I7375" s="7" t="s">
        <v>4</v>
      </c>
      <c r="J7375" s="8"/>
      <c r="K7375" s="9" t="s">
        <v>5</v>
      </c>
      <c r="L7375" s="10"/>
      <c r="M7375" s="11"/>
    </row>
    <row r="7376" spans="1:13" x14ac:dyDescent="0.25">
      <c r="A7376" s="12"/>
      <c r="B7376" s="2"/>
      <c r="C7376" s="2"/>
      <c r="D7376" s="2"/>
      <c r="E7376" s="2"/>
      <c r="F7376" s="2"/>
      <c r="G7376" s="2"/>
      <c r="H7376" s="13"/>
      <c r="I7376" s="2"/>
      <c r="J7376" s="13"/>
      <c r="K7376" s="14" t="s">
        <v>7</v>
      </c>
      <c r="L7376" s="15"/>
      <c r="M7376" s="16" t="s">
        <v>8</v>
      </c>
    </row>
    <row r="7377" spans="1:13" x14ac:dyDescent="0.25">
      <c r="A7377" s="17"/>
      <c r="B7377" s="18"/>
      <c r="C7377" s="18"/>
      <c r="D7377" s="18"/>
      <c r="E7377" s="18"/>
      <c r="F7377" s="18"/>
      <c r="G7377" s="18"/>
      <c r="H7377" s="19"/>
      <c r="I7377" s="122" t="s">
        <v>9</v>
      </c>
      <c r="J7377" s="123"/>
      <c r="K7377" s="18" t="s">
        <v>10</v>
      </c>
      <c r="L7377" s="19"/>
      <c r="M7377" s="20" t="s">
        <v>11</v>
      </c>
    </row>
    <row r="7378" spans="1:13" x14ac:dyDescent="0.25">
      <c r="A7378" s="90" t="s">
        <v>12</v>
      </c>
      <c r="B7378" s="91"/>
      <c r="C7378" s="91"/>
      <c r="D7378" s="91"/>
      <c r="E7378" s="91"/>
      <c r="F7378" s="91"/>
      <c r="G7378" s="91"/>
      <c r="H7378" s="92"/>
      <c r="I7378" s="124">
        <v>604.4</v>
      </c>
      <c r="J7378" s="125"/>
      <c r="K7378" s="126">
        <f>K7384+K7391</f>
        <v>8.98</v>
      </c>
      <c r="L7378" s="145"/>
      <c r="M7378" s="21">
        <f>M7384+M7391</f>
        <v>65130.143999999993</v>
      </c>
    </row>
    <row r="7379" spans="1:13" x14ac:dyDescent="0.25">
      <c r="A7379" s="22" t="s">
        <v>13</v>
      </c>
      <c r="F7379" s="2"/>
      <c r="H7379" s="13"/>
      <c r="J7379" s="13"/>
      <c r="L7379" s="13"/>
      <c r="M7379" s="23"/>
    </row>
    <row r="7380" spans="1:13" x14ac:dyDescent="0.25">
      <c r="A7380" s="22" t="s">
        <v>14</v>
      </c>
      <c r="F7380" s="2"/>
      <c r="H7380" s="13"/>
      <c r="J7380" s="13"/>
      <c r="L7380" s="13"/>
      <c r="M7380" s="23"/>
    </row>
    <row r="7381" spans="1:13" x14ac:dyDescent="0.25">
      <c r="A7381" s="24" t="s">
        <v>15</v>
      </c>
      <c r="B7381" s="25"/>
      <c r="C7381" s="25"/>
      <c r="D7381" s="25"/>
      <c r="E7381" s="25"/>
      <c r="F7381" s="26"/>
      <c r="G7381" s="25"/>
      <c r="H7381" s="27"/>
      <c r="J7381" s="13"/>
      <c r="L7381" s="13"/>
      <c r="M7381" s="23"/>
    </row>
    <row r="7382" spans="1:13" x14ac:dyDescent="0.25">
      <c r="A7382" s="24" t="s">
        <v>16</v>
      </c>
      <c r="B7382" s="25"/>
      <c r="C7382" s="25"/>
      <c r="D7382" s="25"/>
      <c r="E7382" s="25"/>
      <c r="F7382" s="26"/>
      <c r="G7382" s="25"/>
      <c r="H7382" s="27"/>
      <c r="J7382" s="13"/>
      <c r="L7382" s="13"/>
      <c r="M7382" s="23"/>
    </row>
    <row r="7383" spans="1:13" x14ac:dyDescent="0.25">
      <c r="A7383" s="24" t="s">
        <v>17</v>
      </c>
      <c r="B7383" s="25"/>
      <c r="C7383" s="25"/>
      <c r="D7383" s="25"/>
      <c r="E7383" s="25"/>
      <c r="F7383" s="26"/>
      <c r="G7383" s="25"/>
      <c r="H7383" s="27"/>
      <c r="J7383" s="13"/>
      <c r="L7383" s="13"/>
      <c r="M7383" s="23"/>
    </row>
    <row r="7384" spans="1:13" x14ac:dyDescent="0.25">
      <c r="A7384" s="24" t="s">
        <v>18</v>
      </c>
      <c r="B7384" s="25"/>
      <c r="C7384" s="25"/>
      <c r="D7384" s="25"/>
      <c r="E7384" s="25"/>
      <c r="F7384" s="26"/>
      <c r="G7384" s="25"/>
      <c r="H7384" s="27"/>
      <c r="J7384" s="13"/>
      <c r="K7384" s="112">
        <v>4.93</v>
      </c>
      <c r="L7384" s="113"/>
      <c r="M7384" s="23">
        <f>K7384*I7378*12</f>
        <v>35756.303999999996</v>
      </c>
    </row>
    <row r="7385" spans="1:13" x14ac:dyDescent="0.25">
      <c r="A7385" s="24" t="s">
        <v>19</v>
      </c>
      <c r="B7385" s="25"/>
      <c r="C7385" s="25"/>
      <c r="D7385" s="25"/>
      <c r="E7385" s="25"/>
      <c r="F7385" s="26"/>
      <c r="G7385" s="25"/>
      <c r="H7385" s="27"/>
      <c r="J7385" s="13"/>
      <c r="L7385" s="13"/>
      <c r="M7385" s="23"/>
    </row>
    <row r="7386" spans="1:13" x14ac:dyDescent="0.25">
      <c r="A7386" s="24" t="s">
        <v>20</v>
      </c>
      <c r="B7386" s="25"/>
      <c r="C7386" s="25"/>
      <c r="D7386" s="25"/>
      <c r="E7386" s="25"/>
      <c r="F7386" s="26"/>
      <c r="G7386" s="25"/>
      <c r="H7386" s="27"/>
      <c r="J7386" s="13"/>
      <c r="L7386" s="13"/>
      <c r="M7386" s="23"/>
    </row>
    <row r="7387" spans="1:13" x14ac:dyDescent="0.25">
      <c r="A7387" s="24" t="s">
        <v>21</v>
      </c>
      <c r="B7387" s="25"/>
      <c r="C7387" s="25"/>
      <c r="D7387" s="25"/>
      <c r="E7387" s="25"/>
      <c r="F7387" s="26"/>
      <c r="G7387" s="25"/>
      <c r="H7387" s="27"/>
      <c r="J7387" s="13"/>
      <c r="L7387" s="13"/>
      <c r="M7387" s="23"/>
    </row>
    <row r="7388" spans="1:13" x14ac:dyDescent="0.25">
      <c r="A7388" s="22" t="s">
        <v>22</v>
      </c>
      <c r="B7388" s="25"/>
      <c r="C7388" s="25"/>
      <c r="D7388" s="25"/>
      <c r="E7388" s="25"/>
      <c r="F7388" s="26"/>
      <c r="G7388" s="25"/>
      <c r="H7388" s="27"/>
      <c r="J7388" s="13"/>
      <c r="L7388" s="13"/>
      <c r="M7388" s="23"/>
    </row>
    <row r="7389" spans="1:13" x14ac:dyDescent="0.25">
      <c r="A7389" s="24" t="s">
        <v>23</v>
      </c>
      <c r="B7389" s="25"/>
      <c r="C7389" s="25"/>
      <c r="D7389" s="25"/>
      <c r="E7389" s="25"/>
      <c r="F7389" s="26"/>
      <c r="G7389" s="25"/>
      <c r="H7389" s="27"/>
      <c r="J7389" s="13"/>
      <c r="L7389" s="13"/>
      <c r="M7389" s="23"/>
    </row>
    <row r="7390" spans="1:13" x14ac:dyDescent="0.25">
      <c r="A7390" s="24" t="s">
        <v>24</v>
      </c>
      <c r="B7390" s="25"/>
      <c r="C7390" s="25"/>
      <c r="D7390" s="25"/>
      <c r="E7390" s="25"/>
      <c r="F7390" s="26"/>
      <c r="G7390" s="25"/>
      <c r="H7390" s="27"/>
      <c r="J7390" s="13"/>
      <c r="L7390" s="13"/>
      <c r="M7390" s="23"/>
    </row>
    <row r="7391" spans="1:13" x14ac:dyDescent="0.25">
      <c r="A7391" s="24" t="s">
        <v>25</v>
      </c>
      <c r="B7391" s="25"/>
      <c r="C7391" s="25"/>
      <c r="D7391" s="25"/>
      <c r="E7391" s="25"/>
      <c r="F7391" s="26"/>
      <c r="G7391" s="25"/>
      <c r="H7391" s="27"/>
      <c r="J7391" s="13"/>
      <c r="K7391" s="112">
        <v>4.05</v>
      </c>
      <c r="L7391" s="113"/>
      <c r="M7391" s="23">
        <f>K7391*I7378*12</f>
        <v>29373.839999999997</v>
      </c>
    </row>
    <row r="7392" spans="1:13" x14ac:dyDescent="0.25">
      <c r="A7392" s="24" t="s">
        <v>26</v>
      </c>
      <c r="B7392" s="25"/>
      <c r="C7392" s="25"/>
      <c r="D7392" s="25"/>
      <c r="E7392" s="25"/>
      <c r="F7392" s="26"/>
      <c r="G7392" s="25"/>
      <c r="H7392" s="27"/>
      <c r="J7392" s="13"/>
      <c r="L7392" s="13"/>
      <c r="M7392" s="23"/>
    </row>
    <row r="7393" spans="1:13" x14ac:dyDescent="0.25">
      <c r="A7393" s="28" t="s">
        <v>27</v>
      </c>
      <c r="B7393" s="29"/>
      <c r="C7393" s="29"/>
      <c r="D7393" s="29"/>
      <c r="E7393" s="29"/>
      <c r="F7393" s="29"/>
      <c r="G7393" s="29"/>
      <c r="H7393" s="30"/>
      <c r="I7393" s="18"/>
      <c r="J7393" s="19"/>
      <c r="K7393" s="18"/>
      <c r="L7393" s="19"/>
      <c r="M7393" s="21"/>
    </row>
    <row r="7394" spans="1:13" x14ac:dyDescent="0.25">
      <c r="A7394" s="128" t="s">
        <v>28</v>
      </c>
      <c r="B7394" s="129"/>
      <c r="C7394" s="129"/>
      <c r="D7394" s="129"/>
      <c r="E7394" s="129"/>
      <c r="F7394" s="129"/>
      <c r="G7394" s="129"/>
      <c r="H7394" s="130"/>
      <c r="I7394" s="2" t="s">
        <v>29</v>
      </c>
      <c r="J7394" s="13"/>
      <c r="K7394" s="2"/>
      <c r="L7394" s="13"/>
      <c r="M7394" s="23"/>
    </row>
    <row r="7395" spans="1:13" x14ac:dyDescent="0.25">
      <c r="A7395" s="12"/>
      <c r="B7395" s="2"/>
      <c r="C7395" s="2"/>
      <c r="D7395" s="2"/>
      <c r="E7395" s="2"/>
      <c r="F7395" s="2"/>
      <c r="G7395" s="2"/>
      <c r="H7395" s="13"/>
      <c r="I7395" s="2" t="s">
        <v>30</v>
      </c>
      <c r="J7395" s="13"/>
      <c r="K7395" s="2"/>
      <c r="L7395" s="13"/>
      <c r="M7395" s="23"/>
    </row>
    <row r="7396" spans="1:13" x14ac:dyDescent="0.25">
      <c r="A7396" s="12"/>
      <c r="B7396" s="2"/>
      <c r="C7396" s="2"/>
      <c r="D7396" s="2"/>
      <c r="E7396" s="2"/>
      <c r="F7396" s="2"/>
      <c r="G7396" s="2"/>
      <c r="H7396" s="13"/>
      <c r="I7396" s="2" t="s">
        <v>31</v>
      </c>
      <c r="J7396" s="13"/>
      <c r="K7396" s="108">
        <v>1.1200000000000001</v>
      </c>
      <c r="L7396" s="109"/>
      <c r="M7396" s="23">
        <f>K7396*12*I7378</f>
        <v>8123.1360000000004</v>
      </c>
    </row>
    <row r="7397" spans="1:13" x14ac:dyDescent="0.25">
      <c r="A7397" s="12"/>
      <c r="B7397" s="2"/>
      <c r="C7397" s="2"/>
      <c r="D7397" s="2"/>
      <c r="E7397" s="2"/>
      <c r="F7397" s="2"/>
      <c r="G7397" s="2"/>
      <c r="H7397" s="13"/>
      <c r="I7397" s="2" t="s">
        <v>32</v>
      </c>
      <c r="J7397" s="13"/>
      <c r="K7397" s="2"/>
      <c r="L7397" s="13"/>
      <c r="M7397" s="23"/>
    </row>
    <row r="7398" spans="1:13" x14ac:dyDescent="0.25">
      <c r="A7398" s="17"/>
      <c r="B7398" s="18"/>
      <c r="C7398" s="18"/>
      <c r="D7398" s="18"/>
      <c r="E7398" s="18"/>
      <c r="F7398" s="18"/>
      <c r="G7398" s="18"/>
      <c r="H7398" s="19"/>
      <c r="I7398" s="18" t="s">
        <v>33</v>
      </c>
      <c r="J7398" s="19"/>
      <c r="K7398" s="18"/>
      <c r="L7398" s="19"/>
      <c r="M7398" s="21"/>
    </row>
    <row r="7399" spans="1:13" x14ac:dyDescent="0.25">
      <c r="A7399" s="90" t="s">
        <v>34</v>
      </c>
      <c r="B7399" s="91"/>
      <c r="C7399" s="91"/>
      <c r="D7399" s="91"/>
      <c r="E7399" s="91"/>
      <c r="F7399" s="91"/>
      <c r="G7399" s="91"/>
      <c r="H7399" s="92"/>
      <c r="I7399" s="31" t="s">
        <v>35</v>
      </c>
      <c r="J7399" s="32"/>
      <c r="K7399" s="88">
        <v>0.37</v>
      </c>
      <c r="L7399" s="89"/>
      <c r="M7399" s="33">
        <f>K7399*12*I7378</f>
        <v>2683.5359999999996</v>
      </c>
    </row>
    <row r="7400" spans="1:13" x14ac:dyDescent="0.25">
      <c r="A7400" s="131" t="s">
        <v>74</v>
      </c>
      <c r="B7400" s="132"/>
      <c r="C7400" s="132"/>
      <c r="D7400" s="132"/>
      <c r="E7400" s="132"/>
      <c r="F7400" s="132"/>
      <c r="G7400" s="132"/>
      <c r="H7400" s="133"/>
      <c r="I7400" s="52"/>
      <c r="J7400" s="13"/>
      <c r="K7400" s="149">
        <f>K7401+K7409</f>
        <v>1.8900000000000001</v>
      </c>
      <c r="L7400" s="150"/>
      <c r="M7400" s="53">
        <f>M7401+M7409</f>
        <v>13707.791999999999</v>
      </c>
    </row>
    <row r="7401" spans="1:13" x14ac:dyDescent="0.25">
      <c r="A7401" s="114" t="s">
        <v>75</v>
      </c>
      <c r="B7401" s="115"/>
      <c r="C7401" s="115"/>
      <c r="D7401" s="115"/>
      <c r="E7401" s="115"/>
      <c r="F7401" s="115"/>
      <c r="G7401" s="115"/>
      <c r="H7401" s="116"/>
      <c r="J7401" s="13"/>
      <c r="K7401" s="108">
        <f>K7402+K7403+K7404+K7406+K7408</f>
        <v>1.1100000000000001</v>
      </c>
      <c r="L7401" s="109"/>
      <c r="M7401" s="46">
        <f>M7402+M7403+M7404+M7406+M7408</f>
        <v>8050.6079999999993</v>
      </c>
    </row>
    <row r="7402" spans="1:13" x14ac:dyDescent="0.25">
      <c r="A7402" s="12" t="s">
        <v>76</v>
      </c>
      <c r="H7402" s="13"/>
      <c r="I7402" t="s">
        <v>77</v>
      </c>
      <c r="J7402" s="13"/>
      <c r="K7402" s="112">
        <v>0.39</v>
      </c>
      <c r="L7402" s="113"/>
      <c r="M7402" s="23">
        <f>K7402*12*I7378</f>
        <v>2828.5919999999996</v>
      </c>
    </row>
    <row r="7403" spans="1:13" x14ac:dyDescent="0.25">
      <c r="A7403" s="12" t="s">
        <v>78</v>
      </c>
      <c r="H7403" s="13"/>
      <c r="I7403" t="s">
        <v>79</v>
      </c>
      <c r="J7403" s="13"/>
      <c r="K7403" s="112">
        <v>0.18</v>
      </c>
      <c r="L7403" s="113"/>
      <c r="M7403" s="23">
        <f>K7403*12*I7378</f>
        <v>1305.5040000000001</v>
      </c>
    </row>
    <row r="7404" spans="1:13" x14ac:dyDescent="0.25">
      <c r="A7404" s="12" t="s">
        <v>80</v>
      </c>
      <c r="H7404" s="13"/>
      <c r="I7404" t="s">
        <v>81</v>
      </c>
      <c r="J7404" s="13"/>
      <c r="K7404" s="112">
        <v>0.08</v>
      </c>
      <c r="L7404" s="113"/>
      <c r="M7404" s="23">
        <f>K7404*12*I7378</f>
        <v>580.22399999999993</v>
      </c>
    </row>
    <row r="7405" spans="1:13" x14ac:dyDescent="0.25">
      <c r="A7405" s="12" t="s">
        <v>82</v>
      </c>
      <c r="H7405" s="13"/>
      <c r="J7405" s="13"/>
      <c r="L7405" s="13"/>
      <c r="M7405" s="23"/>
    </row>
    <row r="7406" spans="1:13" x14ac:dyDescent="0.25">
      <c r="A7406" s="12" t="s">
        <v>97</v>
      </c>
      <c r="H7406" s="13"/>
      <c r="I7406" t="s">
        <v>98</v>
      </c>
      <c r="J7406" s="13"/>
      <c r="K7406" s="112">
        <v>0.42</v>
      </c>
      <c r="L7406" s="113"/>
      <c r="M7406" s="23">
        <f>K7406*12*I7378</f>
        <v>3046.1759999999999</v>
      </c>
    </row>
    <row r="7407" spans="1:13" x14ac:dyDescent="0.25">
      <c r="A7407" s="12" t="s">
        <v>99</v>
      </c>
      <c r="H7407" s="13"/>
      <c r="I7407" t="s">
        <v>100</v>
      </c>
      <c r="J7407" s="13"/>
      <c r="L7407" s="13"/>
      <c r="M7407" s="23"/>
    </row>
    <row r="7408" spans="1:13" x14ac:dyDescent="0.25">
      <c r="A7408" s="12" t="s">
        <v>101</v>
      </c>
      <c r="H7408" s="13"/>
      <c r="I7408" t="s">
        <v>84</v>
      </c>
      <c r="J7408" s="13"/>
      <c r="K7408" s="112">
        <v>0.04</v>
      </c>
      <c r="L7408" s="113"/>
      <c r="M7408" s="23">
        <f>K7408*12*I7378</f>
        <v>290.11199999999997</v>
      </c>
    </row>
    <row r="7409" spans="1:13" x14ac:dyDescent="0.25">
      <c r="A7409" s="114" t="s">
        <v>85</v>
      </c>
      <c r="B7409" s="115"/>
      <c r="C7409" s="115"/>
      <c r="D7409" s="115"/>
      <c r="E7409" s="115"/>
      <c r="F7409" s="115"/>
      <c r="G7409" s="115"/>
      <c r="H7409" s="116"/>
      <c r="J7409" s="13"/>
      <c r="K7409" s="108">
        <f>K7410+K7411+K7412+K7413</f>
        <v>0.78</v>
      </c>
      <c r="L7409" s="109"/>
      <c r="M7409" s="46">
        <f>M7410+M7411+M7412+M7413</f>
        <v>5657.1840000000002</v>
      </c>
    </row>
    <row r="7410" spans="1:13" x14ac:dyDescent="0.25">
      <c r="A7410" s="12" t="s">
        <v>102</v>
      </c>
      <c r="H7410" s="13"/>
      <c r="I7410" t="s">
        <v>81</v>
      </c>
      <c r="J7410" s="13"/>
      <c r="K7410" s="112">
        <v>0.22</v>
      </c>
      <c r="L7410" s="113"/>
      <c r="M7410" s="23">
        <f>K7410*12*I7378</f>
        <v>1595.616</v>
      </c>
    </row>
    <row r="7411" spans="1:13" x14ac:dyDescent="0.25">
      <c r="A7411" s="12" t="s">
        <v>103</v>
      </c>
      <c r="H7411" s="13"/>
      <c r="I7411" t="s">
        <v>104</v>
      </c>
      <c r="J7411" s="13"/>
      <c r="K7411" s="112">
        <v>0.06</v>
      </c>
      <c r="L7411" s="113"/>
      <c r="M7411" s="23">
        <f>K7411*12*I7378</f>
        <v>435.16799999999995</v>
      </c>
    </row>
    <row r="7412" spans="1:13" x14ac:dyDescent="0.25">
      <c r="A7412" s="12" t="s">
        <v>105</v>
      </c>
      <c r="H7412" s="13"/>
      <c r="I7412" t="s">
        <v>35</v>
      </c>
      <c r="J7412" s="13"/>
      <c r="K7412" s="112">
        <v>0.46</v>
      </c>
      <c r="L7412" s="113"/>
      <c r="M7412" s="23">
        <f>K7412*12*I7378</f>
        <v>3336.288</v>
      </c>
    </row>
    <row r="7413" spans="1:13" x14ac:dyDescent="0.25">
      <c r="A7413" s="12" t="s">
        <v>106</v>
      </c>
      <c r="H7413" s="13"/>
      <c r="I7413" t="s">
        <v>81</v>
      </c>
      <c r="J7413" s="13"/>
      <c r="K7413" s="138">
        <v>0.04</v>
      </c>
      <c r="L7413" s="139"/>
      <c r="M7413" s="21">
        <f>K7413*12*I7378</f>
        <v>290.11199999999997</v>
      </c>
    </row>
    <row r="7414" spans="1:13" ht="15.75" x14ac:dyDescent="0.25">
      <c r="A7414" s="85" t="s">
        <v>36</v>
      </c>
      <c r="B7414" s="86"/>
      <c r="C7414" s="86"/>
      <c r="D7414" s="86"/>
      <c r="E7414" s="86"/>
      <c r="F7414" s="86"/>
      <c r="G7414" s="86"/>
      <c r="H7414" s="87"/>
      <c r="I7414" s="34"/>
      <c r="J7414" s="32"/>
      <c r="K7414" s="88">
        <f>K7415+K7416+K7418+K7420+K7421</f>
        <v>0.53</v>
      </c>
      <c r="L7414" s="89"/>
      <c r="M7414" s="35">
        <f>M7415+M7416+M7418+M7420+M7421</f>
        <v>3843.9839999999995</v>
      </c>
    </row>
    <row r="7415" spans="1:13" x14ac:dyDescent="0.25">
      <c r="A7415" s="36" t="s">
        <v>37</v>
      </c>
      <c r="B7415" s="37"/>
      <c r="C7415" s="38"/>
      <c r="D7415" s="38"/>
      <c r="E7415" s="38"/>
      <c r="F7415" s="38"/>
      <c r="G7415" s="38"/>
      <c r="H7415" s="13"/>
      <c r="I7415" s="95" t="s">
        <v>38</v>
      </c>
      <c r="J7415" s="96"/>
      <c r="K7415" s="117">
        <v>0.37</v>
      </c>
      <c r="L7415" s="118"/>
      <c r="M7415" s="23">
        <f>K7415*12*I7378</f>
        <v>2683.5359999999996</v>
      </c>
    </row>
    <row r="7416" spans="1:13" x14ac:dyDescent="0.25">
      <c r="A7416" s="36" t="s">
        <v>39</v>
      </c>
      <c r="B7416" s="37"/>
      <c r="C7416" s="38"/>
      <c r="D7416" s="38"/>
      <c r="E7416" s="38"/>
      <c r="F7416" s="38"/>
      <c r="G7416" s="38"/>
      <c r="H7416" s="13"/>
      <c r="I7416" s="95" t="s">
        <v>40</v>
      </c>
      <c r="J7416" s="96"/>
      <c r="K7416" s="97">
        <v>0.06</v>
      </c>
      <c r="L7416" s="98"/>
      <c r="M7416" s="23">
        <f>K7416*12*I7378</f>
        <v>435.16799999999995</v>
      </c>
    </row>
    <row r="7417" spans="1:13" x14ac:dyDescent="0.25">
      <c r="A7417" s="36" t="s">
        <v>41</v>
      </c>
      <c r="B7417" s="37"/>
      <c r="C7417" s="38"/>
      <c r="D7417" s="38"/>
      <c r="E7417" s="38"/>
      <c r="F7417" s="38"/>
      <c r="G7417" s="38"/>
      <c r="H7417" s="13"/>
      <c r="I7417" s="39"/>
      <c r="J7417" s="15"/>
      <c r="K7417" s="40"/>
      <c r="L7417" s="41"/>
      <c r="M7417" s="23"/>
    </row>
    <row r="7418" spans="1:13" x14ac:dyDescent="0.25">
      <c r="A7418" s="36" t="s">
        <v>42</v>
      </c>
      <c r="B7418" s="37"/>
      <c r="C7418" s="38"/>
      <c r="D7418" s="38"/>
      <c r="E7418" s="38"/>
      <c r="F7418" s="38"/>
      <c r="G7418" s="38"/>
      <c r="H7418" s="13"/>
      <c r="I7418" s="95" t="s">
        <v>43</v>
      </c>
      <c r="J7418" s="96"/>
      <c r="K7418" s="97">
        <v>0.04</v>
      </c>
      <c r="L7418" s="98"/>
      <c r="M7418" s="23">
        <f>K7418*12*I7378</f>
        <v>290.11199999999997</v>
      </c>
    </row>
    <row r="7419" spans="1:13" x14ac:dyDescent="0.25">
      <c r="A7419" s="36" t="s">
        <v>44</v>
      </c>
      <c r="B7419" s="37"/>
      <c r="C7419" s="38"/>
      <c r="D7419" s="38"/>
      <c r="E7419" s="38"/>
      <c r="F7419" s="38"/>
      <c r="G7419" s="38"/>
      <c r="H7419" s="13"/>
      <c r="I7419" s="39"/>
      <c r="J7419" s="15"/>
      <c r="K7419" s="40"/>
      <c r="L7419" s="41"/>
      <c r="M7419" s="23"/>
    </row>
    <row r="7420" spans="1:13" x14ac:dyDescent="0.25">
      <c r="A7420" s="36" t="s">
        <v>45</v>
      </c>
      <c r="B7420" s="37"/>
      <c r="C7420" s="38"/>
      <c r="D7420" s="38"/>
      <c r="E7420" s="38"/>
      <c r="F7420" s="38"/>
      <c r="G7420" s="38"/>
      <c r="H7420" s="13"/>
      <c r="I7420" s="95" t="s">
        <v>46</v>
      </c>
      <c r="J7420" s="96"/>
      <c r="K7420" s="97">
        <v>0.03</v>
      </c>
      <c r="L7420" s="98"/>
      <c r="M7420" s="23">
        <f>K7420*12*I7378</f>
        <v>217.58399999999997</v>
      </c>
    </row>
    <row r="7421" spans="1:13" x14ac:dyDescent="0.25">
      <c r="A7421" s="42" t="s">
        <v>47</v>
      </c>
      <c r="B7421" s="37"/>
      <c r="C7421" s="38"/>
      <c r="D7421" s="38"/>
      <c r="E7421" s="38"/>
      <c r="F7421" s="38"/>
      <c r="G7421" s="38"/>
      <c r="H7421" s="13"/>
      <c r="I7421" s="95" t="s">
        <v>46</v>
      </c>
      <c r="J7421" s="96"/>
      <c r="K7421" s="99">
        <v>0.03</v>
      </c>
      <c r="L7421" s="100"/>
      <c r="M7421" s="21">
        <f>K7421*12*I7378</f>
        <v>217.58399999999997</v>
      </c>
    </row>
    <row r="7422" spans="1:13" ht="15.75" x14ac:dyDescent="0.25">
      <c r="A7422" s="85" t="s">
        <v>48</v>
      </c>
      <c r="B7422" s="86"/>
      <c r="C7422" s="86"/>
      <c r="D7422" s="86"/>
      <c r="E7422" s="86"/>
      <c r="F7422" s="86"/>
      <c r="G7422" s="86"/>
      <c r="H7422" s="87"/>
      <c r="I7422" s="34" t="s">
        <v>49</v>
      </c>
      <c r="J7422" s="32"/>
      <c r="K7422" s="101">
        <v>0.16</v>
      </c>
      <c r="L7422" s="102"/>
      <c r="M7422" s="35">
        <f>K7422*12*I7378</f>
        <v>1160.4479999999999</v>
      </c>
    </row>
    <row r="7423" spans="1:13" ht="15.75" x14ac:dyDescent="0.25">
      <c r="A7423" s="103" t="s">
        <v>50</v>
      </c>
      <c r="B7423" s="104"/>
      <c r="C7423" s="104"/>
      <c r="D7423" s="104"/>
      <c r="E7423" s="104"/>
      <c r="F7423" s="104"/>
      <c r="G7423" s="104"/>
      <c r="H7423" s="105"/>
      <c r="J7423" s="13"/>
      <c r="K7423" s="136"/>
      <c r="L7423" s="137"/>
      <c r="M7423" s="23"/>
    </row>
    <row r="7424" spans="1:13" x14ac:dyDescent="0.25">
      <c r="A7424" s="12" t="s">
        <v>51</v>
      </c>
      <c r="D7424" s="5"/>
      <c r="H7424" s="13"/>
      <c r="J7424" s="13"/>
      <c r="K7424" s="43"/>
      <c r="L7424" s="44"/>
      <c r="M7424" s="23"/>
    </row>
    <row r="7425" spans="1:13" x14ac:dyDescent="0.25">
      <c r="A7425" s="12" t="s">
        <v>52</v>
      </c>
      <c r="D7425" s="5"/>
      <c r="H7425" s="13"/>
      <c r="J7425" s="13"/>
      <c r="K7425" s="43"/>
      <c r="L7425" s="44"/>
      <c r="M7425" s="23"/>
    </row>
    <row r="7426" spans="1:13" x14ac:dyDescent="0.25">
      <c r="A7426" s="12" t="s">
        <v>53</v>
      </c>
      <c r="D7426" s="5"/>
      <c r="H7426" s="13"/>
      <c r="J7426" s="13"/>
      <c r="K7426" s="43"/>
      <c r="L7426" s="44"/>
      <c r="M7426" s="23"/>
    </row>
    <row r="7427" spans="1:13" x14ac:dyDescent="0.25">
      <c r="A7427" s="12" t="s">
        <v>54</v>
      </c>
      <c r="D7427" s="5"/>
      <c r="F7427" s="45"/>
      <c r="H7427" s="13"/>
      <c r="J7427" s="13"/>
      <c r="K7427" s="43"/>
      <c r="L7427" s="44"/>
      <c r="M7427" s="23"/>
    </row>
    <row r="7428" spans="1:13" x14ac:dyDescent="0.25">
      <c r="A7428" s="12" t="s">
        <v>55</v>
      </c>
      <c r="H7428" s="13"/>
      <c r="J7428" s="13"/>
      <c r="K7428" s="108">
        <f>2.51+3</f>
        <v>5.51</v>
      </c>
      <c r="L7428" s="109"/>
      <c r="M7428" s="46">
        <f>K7428*12*I7378</f>
        <v>39962.928</v>
      </c>
    </row>
    <row r="7429" spans="1:13" x14ac:dyDescent="0.25">
      <c r="A7429" s="12" t="s">
        <v>56</v>
      </c>
      <c r="H7429" s="13"/>
      <c r="J7429" s="13"/>
      <c r="L7429" s="13"/>
      <c r="M7429" s="23"/>
    </row>
    <row r="7430" spans="1:13" x14ac:dyDescent="0.25">
      <c r="A7430" s="12" t="s">
        <v>57</v>
      </c>
      <c r="H7430" s="13"/>
      <c r="J7430" s="13"/>
      <c r="L7430" s="13"/>
      <c r="M7430" s="23"/>
    </row>
    <row r="7431" spans="1:13" x14ac:dyDescent="0.25">
      <c r="A7431" s="17" t="s">
        <v>58</v>
      </c>
      <c r="B7431" s="18"/>
      <c r="C7431" s="18"/>
      <c r="D7431" s="18"/>
      <c r="E7431" s="18"/>
      <c r="F7431" s="18"/>
      <c r="G7431" s="18"/>
      <c r="H7431" s="19"/>
      <c r="I7431" s="18"/>
      <c r="J7431" s="19"/>
      <c r="K7431" s="18"/>
      <c r="L7431" s="19"/>
      <c r="M7431" s="21"/>
    </row>
    <row r="7432" spans="1:13" x14ac:dyDescent="0.25">
      <c r="A7432" s="90" t="s">
        <v>59</v>
      </c>
      <c r="B7432" s="91"/>
      <c r="C7432" s="91"/>
      <c r="D7432" s="91"/>
      <c r="E7432" s="91"/>
      <c r="F7432" s="91"/>
      <c r="G7432" s="91"/>
      <c r="H7432" s="92"/>
      <c r="J7432" s="47"/>
      <c r="K7432" s="88">
        <f>K7384+K7391+K7396+K7399+K7400+K7422+K7414+K7428</f>
        <v>18.560000000000002</v>
      </c>
      <c r="L7432" s="89"/>
      <c r="M7432" s="21">
        <f>M7378+M7396+M7399+M7400+M7414+M7422+M7428</f>
        <v>134611.96799999999</v>
      </c>
    </row>
    <row r="7433" spans="1:13" x14ac:dyDescent="0.25">
      <c r="A7433" s="90" t="s">
        <v>60</v>
      </c>
      <c r="B7433" s="91"/>
      <c r="C7433" s="91"/>
      <c r="D7433" s="91"/>
      <c r="E7433" s="91"/>
      <c r="F7433" s="91"/>
      <c r="G7433" s="91"/>
      <c r="H7433" s="92"/>
      <c r="I7433" s="34"/>
      <c r="J7433" s="48"/>
      <c r="K7433" s="110">
        <v>16.18</v>
      </c>
      <c r="L7433" s="111"/>
      <c r="M7433" s="21">
        <f>K7433*12*I7378</f>
        <v>117350.30399999999</v>
      </c>
    </row>
    <row r="7434" spans="1:13" ht="15.75" x14ac:dyDescent="0.25">
      <c r="A7434" s="85" t="s">
        <v>61</v>
      </c>
      <c r="B7434" s="86"/>
      <c r="C7434" s="86"/>
      <c r="D7434" s="86"/>
      <c r="E7434" s="86"/>
      <c r="F7434" s="86"/>
      <c r="G7434" s="86"/>
      <c r="H7434" s="87"/>
      <c r="I7434" s="34"/>
      <c r="J7434" s="32"/>
      <c r="K7434" s="88">
        <v>3.45</v>
      </c>
      <c r="L7434" s="89"/>
      <c r="M7434" s="21">
        <f>K7434*12*I7378</f>
        <v>25022.160000000003</v>
      </c>
    </row>
    <row r="7435" spans="1:13" ht="15.75" x14ac:dyDescent="0.25">
      <c r="A7435" s="85" t="s">
        <v>62</v>
      </c>
      <c r="B7435" s="86"/>
      <c r="C7435" s="86"/>
      <c r="D7435" s="86"/>
      <c r="E7435" s="86"/>
      <c r="F7435" s="86"/>
      <c r="G7435" s="86"/>
      <c r="H7435" s="87"/>
      <c r="I7435" s="34"/>
      <c r="J7435" s="32"/>
      <c r="K7435" s="88">
        <v>0.81</v>
      </c>
      <c r="L7435" s="89"/>
      <c r="M7435" s="21">
        <f>K7435*12*I7378</f>
        <v>5874.768</v>
      </c>
    </row>
    <row r="7436" spans="1:13" x14ac:dyDescent="0.25">
      <c r="A7436" s="90" t="s">
        <v>92</v>
      </c>
      <c r="B7436" s="91"/>
      <c r="C7436" s="91"/>
      <c r="D7436" s="91"/>
      <c r="E7436" s="91"/>
      <c r="F7436" s="91"/>
      <c r="G7436" s="91"/>
      <c r="H7436" s="92"/>
      <c r="I7436" s="34"/>
      <c r="J7436" s="32"/>
      <c r="K7436" s="93">
        <v>1.32</v>
      </c>
      <c r="L7436" s="94"/>
      <c r="M7436" s="21">
        <f>K7436*12*I7378</f>
        <v>9573.6959999999999</v>
      </c>
    </row>
    <row r="7437" spans="1:13" ht="15.75" x14ac:dyDescent="0.25">
      <c r="A7437" s="49" t="s">
        <v>63</v>
      </c>
      <c r="B7437" s="50"/>
      <c r="C7437" s="50"/>
      <c r="D7437" s="50"/>
      <c r="E7437" s="50"/>
      <c r="F7437" s="50"/>
      <c r="G7437" s="50"/>
      <c r="H7437" s="51"/>
      <c r="I7437" s="34"/>
      <c r="J7437" s="32"/>
      <c r="K7437" s="88">
        <v>0.11</v>
      </c>
      <c r="L7437" s="89"/>
      <c r="M7437" s="21">
        <f>K7437*12*I7378</f>
        <v>797.80799999999999</v>
      </c>
    </row>
    <row r="7438" spans="1:13" ht="15.75" x14ac:dyDescent="0.25">
      <c r="A7438" s="49" t="s">
        <v>64</v>
      </c>
      <c r="B7438" s="50"/>
      <c r="C7438" s="50"/>
      <c r="D7438" s="50"/>
      <c r="E7438" s="50"/>
      <c r="F7438" s="50"/>
      <c r="G7438" s="50"/>
      <c r="H7438" s="51"/>
      <c r="I7438" s="34"/>
      <c r="J7438" s="32"/>
      <c r="K7438" s="88">
        <v>0.31</v>
      </c>
      <c r="L7438" s="89"/>
      <c r="M7438" s="21">
        <f>K7438*12*I7378</f>
        <v>2248.3679999999999</v>
      </c>
    </row>
    <row r="7439" spans="1:13" x14ac:dyDescent="0.25">
      <c r="A7439" s="90" t="s">
        <v>65</v>
      </c>
      <c r="B7439" s="91"/>
      <c r="C7439" s="91"/>
      <c r="D7439" s="91"/>
      <c r="E7439" s="91"/>
      <c r="F7439" s="91"/>
      <c r="G7439" s="91"/>
      <c r="H7439" s="92"/>
      <c r="I7439" s="34"/>
      <c r="J7439" s="48"/>
      <c r="K7439" s="88">
        <f>K7432+K7434+K7435+K7436+K7433+K7437+K7438</f>
        <v>40.74</v>
      </c>
      <c r="L7439" s="89"/>
      <c r="M7439" s="21">
        <f>M7432+M7433+M7434+M7435+M7436+M7437+M7438</f>
        <v>295479.07200000004</v>
      </c>
    </row>
    <row r="7440" spans="1:13" x14ac:dyDescent="0.25">
      <c r="M7440" s="5"/>
    </row>
    <row r="7441" spans="1:13" x14ac:dyDescent="0.25">
      <c r="M7441" s="5"/>
    </row>
    <row r="7442" spans="1:13" x14ac:dyDescent="0.25">
      <c r="A7442" s="119" t="s">
        <v>0</v>
      </c>
      <c r="B7442" s="119"/>
      <c r="C7442" s="119"/>
      <c r="D7442" s="119"/>
      <c r="E7442" s="119"/>
      <c r="F7442" s="119"/>
      <c r="G7442" s="119"/>
      <c r="H7442" s="119"/>
      <c r="I7442" s="119"/>
      <c r="J7442" s="119"/>
      <c r="K7442" s="119"/>
      <c r="L7442" s="119"/>
      <c r="M7442" s="5"/>
    </row>
    <row r="7443" spans="1:13" x14ac:dyDescent="0.25">
      <c r="A7443" s="120" t="s">
        <v>1</v>
      </c>
      <c r="B7443" s="120"/>
      <c r="C7443" s="120"/>
      <c r="D7443" s="120"/>
      <c r="E7443" s="120"/>
      <c r="F7443" s="120"/>
      <c r="G7443" s="120"/>
      <c r="H7443" s="120"/>
      <c r="I7443" s="120"/>
      <c r="J7443" s="120"/>
      <c r="K7443" s="120"/>
      <c r="L7443" s="120"/>
      <c r="M7443" s="120"/>
    </row>
    <row r="7444" spans="1:13" x14ac:dyDescent="0.25">
      <c r="A7444" s="121" t="s">
        <v>244</v>
      </c>
      <c r="B7444" s="121"/>
      <c r="C7444" s="121"/>
      <c r="D7444" s="121"/>
      <c r="E7444" s="121"/>
      <c r="F7444" s="121"/>
      <c r="G7444" s="121"/>
      <c r="H7444" s="121"/>
      <c r="I7444" s="121"/>
      <c r="J7444" s="121"/>
      <c r="K7444" s="121"/>
      <c r="L7444" s="121"/>
      <c r="M7444" s="121"/>
    </row>
    <row r="7445" spans="1:13" x14ac:dyDescent="0.25">
      <c r="A7445" s="6"/>
      <c r="B7445" s="7"/>
      <c r="C7445" s="7" t="s">
        <v>3</v>
      </c>
      <c r="D7445" s="7"/>
      <c r="E7445" s="7"/>
      <c r="F7445" s="7"/>
      <c r="G7445" s="7"/>
      <c r="H7445" s="8"/>
      <c r="I7445" s="7" t="s">
        <v>4</v>
      </c>
      <c r="J7445" s="8"/>
      <c r="K7445" s="9" t="s">
        <v>5</v>
      </c>
      <c r="L7445" s="10"/>
      <c r="M7445" s="11"/>
    </row>
    <row r="7446" spans="1:13" x14ac:dyDescent="0.25">
      <c r="A7446" s="12"/>
      <c r="B7446" s="2"/>
      <c r="C7446" s="2"/>
      <c r="D7446" s="2"/>
      <c r="E7446" s="2"/>
      <c r="F7446" s="2"/>
      <c r="G7446" s="2"/>
      <c r="H7446" s="13"/>
      <c r="I7446" s="2"/>
      <c r="J7446" s="13"/>
      <c r="K7446" s="14" t="s">
        <v>7</v>
      </c>
      <c r="L7446" s="15"/>
      <c r="M7446" s="16" t="s">
        <v>8</v>
      </c>
    </row>
    <row r="7447" spans="1:13" x14ac:dyDescent="0.25">
      <c r="A7447" s="17"/>
      <c r="B7447" s="18"/>
      <c r="C7447" s="18"/>
      <c r="D7447" s="18"/>
      <c r="E7447" s="18"/>
      <c r="F7447" s="18"/>
      <c r="G7447" s="18"/>
      <c r="H7447" s="19"/>
      <c r="I7447" s="122" t="s">
        <v>9</v>
      </c>
      <c r="J7447" s="123"/>
      <c r="K7447" s="18" t="s">
        <v>10</v>
      </c>
      <c r="L7447" s="19"/>
      <c r="M7447" s="20" t="s">
        <v>11</v>
      </c>
    </row>
    <row r="7448" spans="1:13" x14ac:dyDescent="0.25">
      <c r="A7448" s="90" t="s">
        <v>12</v>
      </c>
      <c r="B7448" s="91"/>
      <c r="C7448" s="91"/>
      <c r="D7448" s="91"/>
      <c r="E7448" s="91"/>
      <c r="F7448" s="91"/>
      <c r="G7448" s="91"/>
      <c r="H7448" s="92"/>
      <c r="I7448" s="124">
        <v>794.9</v>
      </c>
      <c r="J7448" s="125"/>
      <c r="K7448" s="126">
        <f>K7454+K7461</f>
        <v>8.98</v>
      </c>
      <c r="L7448" s="145"/>
      <c r="M7448" s="21">
        <f>M7454+M7461</f>
        <v>85658.423999999999</v>
      </c>
    </row>
    <row r="7449" spans="1:13" x14ac:dyDescent="0.25">
      <c r="A7449" s="22" t="s">
        <v>13</v>
      </c>
      <c r="F7449" s="2"/>
      <c r="H7449" s="13"/>
      <c r="J7449" s="13"/>
      <c r="L7449" s="13"/>
      <c r="M7449" s="23"/>
    </row>
    <row r="7450" spans="1:13" x14ac:dyDescent="0.25">
      <c r="A7450" s="22" t="s">
        <v>14</v>
      </c>
      <c r="F7450" s="2"/>
      <c r="H7450" s="13"/>
      <c r="J7450" s="13"/>
      <c r="L7450" s="13"/>
      <c r="M7450" s="23"/>
    </row>
    <row r="7451" spans="1:13" x14ac:dyDescent="0.25">
      <c r="A7451" s="24" t="s">
        <v>15</v>
      </c>
      <c r="B7451" s="25"/>
      <c r="C7451" s="25"/>
      <c r="D7451" s="25"/>
      <c r="E7451" s="25"/>
      <c r="F7451" s="26"/>
      <c r="G7451" s="25"/>
      <c r="H7451" s="27"/>
      <c r="J7451" s="13"/>
      <c r="L7451" s="13"/>
      <c r="M7451" s="23"/>
    </row>
    <row r="7452" spans="1:13" x14ac:dyDescent="0.25">
      <c r="A7452" s="24" t="s">
        <v>16</v>
      </c>
      <c r="B7452" s="25"/>
      <c r="C7452" s="25"/>
      <c r="D7452" s="25"/>
      <c r="E7452" s="25"/>
      <c r="F7452" s="26"/>
      <c r="G7452" s="25"/>
      <c r="H7452" s="27"/>
      <c r="J7452" s="13"/>
      <c r="L7452" s="13"/>
      <c r="M7452" s="23"/>
    </row>
    <row r="7453" spans="1:13" x14ac:dyDescent="0.25">
      <c r="A7453" s="24" t="s">
        <v>17</v>
      </c>
      <c r="B7453" s="25"/>
      <c r="C7453" s="25"/>
      <c r="D7453" s="25"/>
      <c r="E7453" s="25"/>
      <c r="F7453" s="26"/>
      <c r="G7453" s="25"/>
      <c r="H7453" s="27"/>
      <c r="J7453" s="13"/>
      <c r="L7453" s="13"/>
      <c r="M7453" s="23"/>
    </row>
    <row r="7454" spans="1:13" x14ac:dyDescent="0.25">
      <c r="A7454" s="24" t="s">
        <v>18</v>
      </c>
      <c r="B7454" s="25"/>
      <c r="C7454" s="25"/>
      <c r="D7454" s="25"/>
      <c r="E7454" s="25"/>
      <c r="F7454" s="26"/>
      <c r="G7454" s="25"/>
      <c r="H7454" s="27"/>
      <c r="J7454" s="13"/>
      <c r="K7454" s="112">
        <v>4.93</v>
      </c>
      <c r="L7454" s="113"/>
      <c r="M7454" s="23">
        <f>K7454*I7448*12</f>
        <v>47026.283999999992</v>
      </c>
    </row>
    <row r="7455" spans="1:13" x14ac:dyDescent="0.25">
      <c r="A7455" s="24" t="s">
        <v>19</v>
      </c>
      <c r="B7455" s="25"/>
      <c r="C7455" s="25"/>
      <c r="D7455" s="25"/>
      <c r="E7455" s="25"/>
      <c r="F7455" s="26"/>
      <c r="G7455" s="25"/>
      <c r="H7455" s="27"/>
      <c r="J7455" s="13"/>
      <c r="L7455" s="13"/>
      <c r="M7455" s="23"/>
    </row>
    <row r="7456" spans="1:13" x14ac:dyDescent="0.25">
      <c r="A7456" s="24" t="s">
        <v>20</v>
      </c>
      <c r="B7456" s="25"/>
      <c r="C7456" s="25"/>
      <c r="D7456" s="25"/>
      <c r="E7456" s="25"/>
      <c r="F7456" s="26"/>
      <c r="G7456" s="25"/>
      <c r="H7456" s="27"/>
      <c r="J7456" s="13"/>
      <c r="L7456" s="13"/>
      <c r="M7456" s="23"/>
    </row>
    <row r="7457" spans="1:13" x14ac:dyDescent="0.25">
      <c r="A7457" s="24" t="s">
        <v>21</v>
      </c>
      <c r="B7457" s="25"/>
      <c r="C7457" s="25"/>
      <c r="D7457" s="25"/>
      <c r="E7457" s="25"/>
      <c r="F7457" s="26"/>
      <c r="G7457" s="25"/>
      <c r="H7457" s="27"/>
      <c r="J7457" s="13"/>
      <c r="L7457" s="13"/>
      <c r="M7457" s="23"/>
    </row>
    <row r="7458" spans="1:13" x14ac:dyDescent="0.25">
      <c r="A7458" s="22" t="s">
        <v>22</v>
      </c>
      <c r="B7458" s="25"/>
      <c r="C7458" s="25"/>
      <c r="D7458" s="25"/>
      <c r="E7458" s="25"/>
      <c r="F7458" s="26"/>
      <c r="G7458" s="25"/>
      <c r="H7458" s="27"/>
      <c r="J7458" s="13"/>
      <c r="L7458" s="13"/>
      <c r="M7458" s="23"/>
    </row>
    <row r="7459" spans="1:13" x14ac:dyDescent="0.25">
      <c r="A7459" s="24" t="s">
        <v>23</v>
      </c>
      <c r="B7459" s="25"/>
      <c r="C7459" s="25"/>
      <c r="D7459" s="25"/>
      <c r="E7459" s="25"/>
      <c r="F7459" s="26"/>
      <c r="G7459" s="25"/>
      <c r="H7459" s="27"/>
      <c r="J7459" s="13"/>
      <c r="L7459" s="13"/>
      <c r="M7459" s="23"/>
    </row>
    <row r="7460" spans="1:13" x14ac:dyDescent="0.25">
      <c r="A7460" s="24" t="s">
        <v>24</v>
      </c>
      <c r="B7460" s="25"/>
      <c r="C7460" s="25"/>
      <c r="D7460" s="25"/>
      <c r="E7460" s="25"/>
      <c r="F7460" s="26"/>
      <c r="G7460" s="25"/>
      <c r="H7460" s="27"/>
      <c r="J7460" s="13"/>
      <c r="L7460" s="13"/>
      <c r="M7460" s="23"/>
    </row>
    <row r="7461" spans="1:13" x14ac:dyDescent="0.25">
      <c r="A7461" s="24" t="s">
        <v>25</v>
      </c>
      <c r="B7461" s="25"/>
      <c r="C7461" s="25"/>
      <c r="D7461" s="25"/>
      <c r="E7461" s="25"/>
      <c r="F7461" s="26"/>
      <c r="G7461" s="25"/>
      <c r="H7461" s="27"/>
      <c r="J7461" s="13"/>
      <c r="K7461" s="112">
        <v>4.05</v>
      </c>
      <c r="L7461" s="113"/>
      <c r="M7461" s="23">
        <f>K7461*I7448*12</f>
        <v>38632.14</v>
      </c>
    </row>
    <row r="7462" spans="1:13" x14ac:dyDescent="0.25">
      <c r="A7462" s="24" t="s">
        <v>26</v>
      </c>
      <c r="B7462" s="25"/>
      <c r="C7462" s="25"/>
      <c r="D7462" s="25"/>
      <c r="E7462" s="25"/>
      <c r="F7462" s="26"/>
      <c r="G7462" s="25"/>
      <c r="H7462" s="27"/>
      <c r="J7462" s="13"/>
      <c r="L7462" s="13"/>
      <c r="M7462" s="23"/>
    </row>
    <row r="7463" spans="1:13" x14ac:dyDescent="0.25">
      <c r="A7463" s="28" t="s">
        <v>27</v>
      </c>
      <c r="B7463" s="29"/>
      <c r="C7463" s="29"/>
      <c r="D7463" s="29"/>
      <c r="E7463" s="29"/>
      <c r="F7463" s="29"/>
      <c r="G7463" s="29"/>
      <c r="H7463" s="30"/>
      <c r="I7463" s="18"/>
      <c r="J7463" s="19"/>
      <c r="K7463" s="18"/>
      <c r="L7463" s="19"/>
      <c r="M7463" s="21"/>
    </row>
    <row r="7464" spans="1:13" x14ac:dyDescent="0.25">
      <c r="A7464" s="128" t="s">
        <v>28</v>
      </c>
      <c r="B7464" s="129"/>
      <c r="C7464" s="129"/>
      <c r="D7464" s="129"/>
      <c r="E7464" s="129"/>
      <c r="F7464" s="129"/>
      <c r="G7464" s="129"/>
      <c r="H7464" s="130"/>
      <c r="I7464" s="2" t="s">
        <v>29</v>
      </c>
      <c r="J7464" s="13"/>
      <c r="K7464" s="2"/>
      <c r="L7464" s="13"/>
      <c r="M7464" s="23"/>
    </row>
    <row r="7465" spans="1:13" x14ac:dyDescent="0.25">
      <c r="A7465" s="12"/>
      <c r="B7465" s="2"/>
      <c r="C7465" s="2"/>
      <c r="D7465" s="2"/>
      <c r="E7465" s="2"/>
      <c r="F7465" s="2"/>
      <c r="G7465" s="2"/>
      <c r="H7465" s="13"/>
      <c r="I7465" s="2" t="s">
        <v>30</v>
      </c>
      <c r="J7465" s="13"/>
      <c r="K7465" s="2"/>
      <c r="L7465" s="13"/>
      <c r="M7465" s="23"/>
    </row>
    <row r="7466" spans="1:13" x14ac:dyDescent="0.25">
      <c r="A7466" s="12"/>
      <c r="B7466" s="2"/>
      <c r="C7466" s="2"/>
      <c r="D7466" s="2"/>
      <c r="E7466" s="2"/>
      <c r="F7466" s="2"/>
      <c r="G7466" s="2"/>
      <c r="H7466" s="13"/>
      <c r="I7466" s="2" t="s">
        <v>31</v>
      </c>
      <c r="J7466" s="13"/>
      <c r="K7466" s="108">
        <v>1.1200000000000001</v>
      </c>
      <c r="L7466" s="109"/>
      <c r="M7466" s="23">
        <f>K7466*12*I7448</f>
        <v>10683.456</v>
      </c>
    </row>
    <row r="7467" spans="1:13" x14ac:dyDescent="0.25">
      <c r="A7467" s="12"/>
      <c r="B7467" s="2"/>
      <c r="C7467" s="2"/>
      <c r="D7467" s="2"/>
      <c r="E7467" s="2"/>
      <c r="F7467" s="2"/>
      <c r="G7467" s="2"/>
      <c r="H7467" s="13"/>
      <c r="I7467" s="2" t="s">
        <v>32</v>
      </c>
      <c r="J7467" s="13"/>
      <c r="K7467" s="2"/>
      <c r="L7467" s="13"/>
      <c r="M7467" s="23"/>
    </row>
    <row r="7468" spans="1:13" x14ac:dyDescent="0.25">
      <c r="A7468" s="17"/>
      <c r="B7468" s="18"/>
      <c r="C7468" s="18"/>
      <c r="D7468" s="18"/>
      <c r="E7468" s="18"/>
      <c r="F7468" s="18"/>
      <c r="G7468" s="18"/>
      <c r="H7468" s="19"/>
      <c r="I7468" s="18" t="s">
        <v>33</v>
      </c>
      <c r="J7468" s="19"/>
      <c r="K7468" s="18"/>
      <c r="L7468" s="19"/>
      <c r="M7468" s="21"/>
    </row>
    <row r="7469" spans="1:13" x14ac:dyDescent="0.25">
      <c r="A7469" s="90" t="s">
        <v>34</v>
      </c>
      <c r="B7469" s="91"/>
      <c r="C7469" s="91"/>
      <c r="D7469" s="91"/>
      <c r="E7469" s="91"/>
      <c r="F7469" s="91"/>
      <c r="G7469" s="91"/>
      <c r="H7469" s="92"/>
      <c r="I7469" s="31" t="s">
        <v>35</v>
      </c>
      <c r="J7469" s="32"/>
      <c r="K7469" s="88">
        <v>0.37</v>
      </c>
      <c r="L7469" s="89"/>
      <c r="M7469" s="33">
        <f>K7469*12*I7448</f>
        <v>3529.3559999999993</v>
      </c>
    </row>
    <row r="7470" spans="1:13" x14ac:dyDescent="0.25">
      <c r="A7470" s="131" t="s">
        <v>74</v>
      </c>
      <c r="B7470" s="132"/>
      <c r="C7470" s="132"/>
      <c r="D7470" s="132"/>
      <c r="E7470" s="132"/>
      <c r="F7470" s="132"/>
      <c r="G7470" s="132"/>
      <c r="H7470" s="133"/>
      <c r="I7470" s="52"/>
      <c r="J7470" s="13"/>
      <c r="K7470" s="149">
        <f>K7471+K7479</f>
        <v>1.8900000000000001</v>
      </c>
      <c r="L7470" s="150"/>
      <c r="M7470" s="53">
        <f>M7471+M7479</f>
        <v>18028.331999999999</v>
      </c>
    </row>
    <row r="7471" spans="1:13" x14ac:dyDescent="0.25">
      <c r="A7471" s="114" t="s">
        <v>75</v>
      </c>
      <c r="B7471" s="115"/>
      <c r="C7471" s="115"/>
      <c r="D7471" s="115"/>
      <c r="E7471" s="115"/>
      <c r="F7471" s="115"/>
      <c r="G7471" s="115"/>
      <c r="H7471" s="116"/>
      <c r="J7471" s="13"/>
      <c r="K7471" s="108">
        <f>K7472+K7473+K7474+K7476+K7478</f>
        <v>1.1100000000000001</v>
      </c>
      <c r="L7471" s="109"/>
      <c r="M7471" s="46">
        <f>M7472+M7473+M7474+M7476+M7478</f>
        <v>10588.067999999999</v>
      </c>
    </row>
    <row r="7472" spans="1:13" x14ac:dyDescent="0.25">
      <c r="A7472" s="12" t="s">
        <v>76</v>
      </c>
      <c r="H7472" s="13"/>
      <c r="I7472" t="s">
        <v>77</v>
      </c>
      <c r="J7472" s="13"/>
      <c r="K7472" s="112">
        <v>0.39</v>
      </c>
      <c r="L7472" s="113"/>
      <c r="M7472" s="23">
        <f>K7472*12*I7448</f>
        <v>3720.1319999999996</v>
      </c>
    </row>
    <row r="7473" spans="1:13" x14ac:dyDescent="0.25">
      <c r="A7473" s="12" t="s">
        <v>78</v>
      </c>
      <c r="H7473" s="13"/>
      <c r="I7473" t="s">
        <v>79</v>
      </c>
      <c r="J7473" s="13"/>
      <c r="K7473" s="112">
        <v>0.18</v>
      </c>
      <c r="L7473" s="113"/>
      <c r="M7473" s="23">
        <f>K7473*12*I7448</f>
        <v>1716.9840000000002</v>
      </c>
    </row>
    <row r="7474" spans="1:13" x14ac:dyDescent="0.25">
      <c r="A7474" s="12" t="s">
        <v>80</v>
      </c>
      <c r="H7474" s="13"/>
      <c r="I7474" t="s">
        <v>81</v>
      </c>
      <c r="J7474" s="13"/>
      <c r="K7474" s="112">
        <v>0.08</v>
      </c>
      <c r="L7474" s="113"/>
      <c r="M7474" s="23">
        <f>K7474*12*I7448</f>
        <v>763.10399999999993</v>
      </c>
    </row>
    <row r="7475" spans="1:13" x14ac:dyDescent="0.25">
      <c r="A7475" s="12" t="s">
        <v>82</v>
      </c>
      <c r="H7475" s="13"/>
      <c r="J7475" s="13"/>
      <c r="L7475" s="13"/>
      <c r="M7475" s="23"/>
    </row>
    <row r="7476" spans="1:13" x14ac:dyDescent="0.25">
      <c r="A7476" s="12" t="s">
        <v>97</v>
      </c>
      <c r="H7476" s="13"/>
      <c r="I7476" t="s">
        <v>98</v>
      </c>
      <c r="J7476" s="13"/>
      <c r="K7476" s="112">
        <v>0.42</v>
      </c>
      <c r="L7476" s="113"/>
      <c r="M7476" s="23">
        <f>K7476*12*I7448</f>
        <v>4006.2959999999998</v>
      </c>
    </row>
    <row r="7477" spans="1:13" x14ac:dyDescent="0.25">
      <c r="A7477" s="12" t="s">
        <v>99</v>
      </c>
      <c r="H7477" s="13"/>
      <c r="I7477" t="s">
        <v>100</v>
      </c>
      <c r="J7477" s="13"/>
      <c r="L7477" s="13"/>
      <c r="M7477" s="23"/>
    </row>
    <row r="7478" spans="1:13" x14ac:dyDescent="0.25">
      <c r="A7478" s="12" t="s">
        <v>101</v>
      </c>
      <c r="H7478" s="13"/>
      <c r="I7478" t="s">
        <v>84</v>
      </c>
      <c r="J7478" s="13"/>
      <c r="K7478" s="112">
        <v>0.04</v>
      </c>
      <c r="L7478" s="113"/>
      <c r="M7478" s="23">
        <f>K7478*12*I7448</f>
        <v>381.55199999999996</v>
      </c>
    </row>
    <row r="7479" spans="1:13" x14ac:dyDescent="0.25">
      <c r="A7479" s="114" t="s">
        <v>85</v>
      </c>
      <c r="B7479" s="115"/>
      <c r="C7479" s="115"/>
      <c r="D7479" s="115"/>
      <c r="E7479" s="115"/>
      <c r="F7479" s="115"/>
      <c r="G7479" s="115"/>
      <c r="H7479" s="116"/>
      <c r="J7479" s="13"/>
      <c r="K7479" s="108">
        <f>K7480+K7481+K7482+K7483</f>
        <v>0.78</v>
      </c>
      <c r="L7479" s="109"/>
      <c r="M7479" s="46">
        <f>M7480+M7481+M7482+M7483</f>
        <v>7440.2639999999992</v>
      </c>
    </row>
    <row r="7480" spans="1:13" x14ac:dyDescent="0.25">
      <c r="A7480" s="12" t="s">
        <v>102</v>
      </c>
      <c r="H7480" s="13"/>
      <c r="I7480" t="s">
        <v>81</v>
      </c>
      <c r="J7480" s="13"/>
      <c r="K7480" s="112">
        <v>0.22</v>
      </c>
      <c r="L7480" s="113"/>
      <c r="M7480" s="23">
        <f>K7480*12*I7448</f>
        <v>2098.5360000000001</v>
      </c>
    </row>
    <row r="7481" spans="1:13" x14ac:dyDescent="0.25">
      <c r="A7481" s="12" t="s">
        <v>103</v>
      </c>
      <c r="H7481" s="13"/>
      <c r="I7481" t="s">
        <v>104</v>
      </c>
      <c r="J7481" s="13"/>
      <c r="K7481" s="112">
        <v>0.06</v>
      </c>
      <c r="L7481" s="113"/>
      <c r="M7481" s="23">
        <f>K7481*12*I7448</f>
        <v>572.32799999999997</v>
      </c>
    </row>
    <row r="7482" spans="1:13" x14ac:dyDescent="0.25">
      <c r="A7482" s="12" t="s">
        <v>105</v>
      </c>
      <c r="H7482" s="13"/>
      <c r="I7482" t="s">
        <v>35</v>
      </c>
      <c r="J7482" s="13"/>
      <c r="K7482" s="112">
        <v>0.46</v>
      </c>
      <c r="L7482" s="113"/>
      <c r="M7482" s="23">
        <f>K7482*12*I7448</f>
        <v>4387.848</v>
      </c>
    </row>
    <row r="7483" spans="1:13" x14ac:dyDescent="0.25">
      <c r="A7483" s="12" t="s">
        <v>106</v>
      </c>
      <c r="H7483" s="13"/>
      <c r="I7483" t="s">
        <v>81</v>
      </c>
      <c r="J7483" s="13"/>
      <c r="K7483" s="138">
        <v>0.04</v>
      </c>
      <c r="L7483" s="139"/>
      <c r="M7483" s="21">
        <f>K7483*12*I7448</f>
        <v>381.55199999999996</v>
      </c>
    </row>
    <row r="7484" spans="1:13" ht="15.75" x14ac:dyDescent="0.25">
      <c r="A7484" s="85" t="s">
        <v>36</v>
      </c>
      <c r="B7484" s="86"/>
      <c r="C7484" s="86"/>
      <c r="D7484" s="86"/>
      <c r="E7484" s="86"/>
      <c r="F7484" s="86"/>
      <c r="G7484" s="86"/>
      <c r="H7484" s="87"/>
      <c r="I7484" s="34"/>
      <c r="J7484" s="32"/>
      <c r="K7484" s="88">
        <f>K7485+K7486+K7488+K7490+K7491</f>
        <v>0.53</v>
      </c>
      <c r="L7484" s="89"/>
      <c r="M7484" s="35">
        <f>M7485+M7486+M7488+M7490+M7491</f>
        <v>5055.5639999999985</v>
      </c>
    </row>
    <row r="7485" spans="1:13" x14ac:dyDescent="0.25">
      <c r="A7485" s="36" t="s">
        <v>37</v>
      </c>
      <c r="B7485" s="37"/>
      <c r="C7485" s="38"/>
      <c r="D7485" s="38"/>
      <c r="E7485" s="38"/>
      <c r="F7485" s="38"/>
      <c r="G7485" s="38"/>
      <c r="H7485" s="13"/>
      <c r="I7485" s="95" t="s">
        <v>38</v>
      </c>
      <c r="J7485" s="96"/>
      <c r="K7485" s="117">
        <v>0.37</v>
      </c>
      <c r="L7485" s="118"/>
      <c r="M7485" s="23">
        <f>K7485*12*I7448</f>
        <v>3529.3559999999993</v>
      </c>
    </row>
    <row r="7486" spans="1:13" x14ac:dyDescent="0.25">
      <c r="A7486" s="36" t="s">
        <v>39</v>
      </c>
      <c r="B7486" s="37"/>
      <c r="C7486" s="38"/>
      <c r="D7486" s="38"/>
      <c r="E7486" s="38"/>
      <c r="F7486" s="38"/>
      <c r="G7486" s="38"/>
      <c r="H7486" s="13"/>
      <c r="I7486" s="95" t="s">
        <v>40</v>
      </c>
      <c r="J7486" s="96"/>
      <c r="K7486" s="97">
        <v>0.06</v>
      </c>
      <c r="L7486" s="98"/>
      <c r="M7486" s="23">
        <f>K7486*12*I7448</f>
        <v>572.32799999999997</v>
      </c>
    </row>
    <row r="7487" spans="1:13" x14ac:dyDescent="0.25">
      <c r="A7487" s="36" t="s">
        <v>41</v>
      </c>
      <c r="B7487" s="37"/>
      <c r="C7487" s="38"/>
      <c r="D7487" s="38"/>
      <c r="E7487" s="38"/>
      <c r="F7487" s="38"/>
      <c r="G7487" s="38"/>
      <c r="H7487" s="13"/>
      <c r="I7487" s="39"/>
      <c r="J7487" s="15"/>
      <c r="K7487" s="40"/>
      <c r="L7487" s="41"/>
      <c r="M7487" s="23"/>
    </row>
    <row r="7488" spans="1:13" x14ac:dyDescent="0.25">
      <c r="A7488" s="36" t="s">
        <v>42</v>
      </c>
      <c r="B7488" s="37"/>
      <c r="C7488" s="38"/>
      <c r="D7488" s="38"/>
      <c r="E7488" s="38"/>
      <c r="F7488" s="38"/>
      <c r="G7488" s="38"/>
      <c r="H7488" s="13"/>
      <c r="I7488" s="95" t="s">
        <v>43</v>
      </c>
      <c r="J7488" s="96"/>
      <c r="K7488" s="97">
        <v>0.04</v>
      </c>
      <c r="L7488" s="98"/>
      <c r="M7488" s="23">
        <f>K7488*12*I7448</f>
        <v>381.55199999999996</v>
      </c>
    </row>
    <row r="7489" spans="1:13" x14ac:dyDescent="0.25">
      <c r="A7489" s="36" t="s">
        <v>44</v>
      </c>
      <c r="B7489" s="37"/>
      <c r="C7489" s="38"/>
      <c r="D7489" s="38"/>
      <c r="E7489" s="38"/>
      <c r="F7489" s="38"/>
      <c r="G7489" s="38"/>
      <c r="H7489" s="13"/>
      <c r="I7489" s="39"/>
      <c r="J7489" s="15"/>
      <c r="K7489" s="40"/>
      <c r="L7489" s="41"/>
      <c r="M7489" s="23"/>
    </row>
    <row r="7490" spans="1:13" x14ac:dyDescent="0.25">
      <c r="A7490" s="36" t="s">
        <v>45</v>
      </c>
      <c r="B7490" s="37"/>
      <c r="C7490" s="38"/>
      <c r="D7490" s="38"/>
      <c r="E7490" s="38"/>
      <c r="F7490" s="38"/>
      <c r="G7490" s="38"/>
      <c r="H7490" s="13"/>
      <c r="I7490" s="95" t="s">
        <v>46</v>
      </c>
      <c r="J7490" s="96"/>
      <c r="K7490" s="97">
        <v>0.03</v>
      </c>
      <c r="L7490" s="98"/>
      <c r="M7490" s="23">
        <f>K7490*12*I7448</f>
        <v>286.16399999999999</v>
      </c>
    </row>
    <row r="7491" spans="1:13" x14ac:dyDescent="0.25">
      <c r="A7491" s="42" t="s">
        <v>47</v>
      </c>
      <c r="B7491" s="37"/>
      <c r="C7491" s="38"/>
      <c r="D7491" s="38"/>
      <c r="E7491" s="38"/>
      <c r="F7491" s="38"/>
      <c r="G7491" s="38"/>
      <c r="H7491" s="13"/>
      <c r="I7491" s="95" t="s">
        <v>46</v>
      </c>
      <c r="J7491" s="96"/>
      <c r="K7491" s="99">
        <v>0.03</v>
      </c>
      <c r="L7491" s="100"/>
      <c r="M7491" s="21">
        <f>K7491*12*I7448</f>
        <v>286.16399999999999</v>
      </c>
    </row>
    <row r="7492" spans="1:13" ht="15.75" x14ac:dyDescent="0.25">
      <c r="A7492" s="85" t="s">
        <v>48</v>
      </c>
      <c r="B7492" s="86"/>
      <c r="C7492" s="86"/>
      <c r="D7492" s="86"/>
      <c r="E7492" s="86"/>
      <c r="F7492" s="86"/>
      <c r="G7492" s="86"/>
      <c r="H7492" s="87"/>
      <c r="I7492" s="34" t="s">
        <v>49</v>
      </c>
      <c r="J7492" s="32"/>
      <c r="K7492" s="101">
        <v>0.16</v>
      </c>
      <c r="L7492" s="102"/>
      <c r="M7492" s="35">
        <f>K7492*12*I7448</f>
        <v>1526.2079999999999</v>
      </c>
    </row>
    <row r="7493" spans="1:13" ht="15.75" x14ac:dyDescent="0.25">
      <c r="A7493" s="103" t="s">
        <v>50</v>
      </c>
      <c r="B7493" s="104"/>
      <c r="C7493" s="104"/>
      <c r="D7493" s="104"/>
      <c r="E7493" s="104"/>
      <c r="F7493" s="104"/>
      <c r="G7493" s="104"/>
      <c r="H7493" s="105"/>
      <c r="J7493" s="13"/>
      <c r="K7493" s="136"/>
      <c r="L7493" s="137"/>
      <c r="M7493" s="23"/>
    </row>
    <row r="7494" spans="1:13" x14ac:dyDescent="0.25">
      <c r="A7494" s="12" t="s">
        <v>51</v>
      </c>
      <c r="D7494" s="5"/>
      <c r="H7494" s="13"/>
      <c r="J7494" s="13"/>
      <c r="K7494" s="43"/>
      <c r="L7494" s="44"/>
      <c r="M7494" s="23"/>
    </row>
    <row r="7495" spans="1:13" x14ac:dyDescent="0.25">
      <c r="A7495" s="12" t="s">
        <v>52</v>
      </c>
      <c r="D7495" s="5"/>
      <c r="H7495" s="13"/>
      <c r="J7495" s="13"/>
      <c r="K7495" s="43"/>
      <c r="L7495" s="44"/>
      <c r="M7495" s="23"/>
    </row>
    <row r="7496" spans="1:13" x14ac:dyDescent="0.25">
      <c r="A7496" s="12" t="s">
        <v>53</v>
      </c>
      <c r="D7496" s="5"/>
      <c r="H7496" s="13"/>
      <c r="J7496" s="13"/>
      <c r="K7496" s="43"/>
      <c r="L7496" s="44"/>
      <c r="M7496" s="23"/>
    </row>
    <row r="7497" spans="1:13" x14ac:dyDescent="0.25">
      <c r="A7497" s="12" t="s">
        <v>54</v>
      </c>
      <c r="D7497" s="5"/>
      <c r="F7497" s="45"/>
      <c r="H7497" s="13"/>
      <c r="J7497" s="13"/>
      <c r="K7497" s="43"/>
      <c r="L7497" s="44"/>
      <c r="M7497" s="23"/>
    </row>
    <row r="7498" spans="1:13" x14ac:dyDescent="0.25">
      <c r="A7498" s="12" t="s">
        <v>55</v>
      </c>
      <c r="H7498" s="13"/>
      <c r="J7498" s="13"/>
      <c r="K7498" s="108">
        <f>2.51+3</f>
        <v>5.51</v>
      </c>
      <c r="L7498" s="109"/>
      <c r="M7498" s="46">
        <f>K7498*12*I7448</f>
        <v>52558.788</v>
      </c>
    </row>
    <row r="7499" spans="1:13" x14ac:dyDescent="0.25">
      <c r="A7499" s="12" t="s">
        <v>56</v>
      </c>
      <c r="H7499" s="13"/>
      <c r="J7499" s="13"/>
      <c r="L7499" s="13"/>
      <c r="M7499" s="23"/>
    </row>
    <row r="7500" spans="1:13" x14ac:dyDescent="0.25">
      <c r="A7500" s="12" t="s">
        <v>57</v>
      </c>
      <c r="H7500" s="13"/>
      <c r="J7500" s="13"/>
      <c r="L7500" s="13"/>
      <c r="M7500" s="23"/>
    </row>
    <row r="7501" spans="1:13" x14ac:dyDescent="0.25">
      <c r="A7501" s="17" t="s">
        <v>58</v>
      </c>
      <c r="B7501" s="18"/>
      <c r="C7501" s="18"/>
      <c r="D7501" s="18"/>
      <c r="E7501" s="18"/>
      <c r="F7501" s="18"/>
      <c r="G7501" s="18"/>
      <c r="H7501" s="19"/>
      <c r="I7501" s="18"/>
      <c r="J7501" s="19"/>
      <c r="K7501" s="18"/>
      <c r="L7501" s="19"/>
      <c r="M7501" s="21"/>
    </row>
    <row r="7502" spans="1:13" x14ac:dyDescent="0.25">
      <c r="A7502" s="90" t="s">
        <v>59</v>
      </c>
      <c r="B7502" s="91"/>
      <c r="C7502" s="91"/>
      <c r="D7502" s="91"/>
      <c r="E7502" s="91"/>
      <c r="F7502" s="91"/>
      <c r="G7502" s="91"/>
      <c r="H7502" s="92"/>
      <c r="J7502" s="47"/>
      <c r="K7502" s="88">
        <f>K7454+K7461+K7466+K7469+K7470+K7492+K7484+K7498</f>
        <v>18.560000000000002</v>
      </c>
      <c r="L7502" s="89"/>
      <c r="M7502" s="21">
        <f>M7448+M7466+M7469+M7470+M7484+M7492+M7498</f>
        <v>177040.128</v>
      </c>
    </row>
    <row r="7503" spans="1:13" x14ac:dyDescent="0.25">
      <c r="A7503" s="90" t="s">
        <v>60</v>
      </c>
      <c r="B7503" s="91"/>
      <c r="C7503" s="91"/>
      <c r="D7503" s="91"/>
      <c r="E7503" s="91"/>
      <c r="F7503" s="91"/>
      <c r="G7503" s="91"/>
      <c r="H7503" s="92"/>
      <c r="I7503" s="34"/>
      <c r="J7503" s="48"/>
      <c r="K7503" s="110">
        <v>14.79</v>
      </c>
      <c r="L7503" s="111"/>
      <c r="M7503" s="21">
        <f>K7503*12*I7448</f>
        <v>141078.85199999998</v>
      </c>
    </row>
    <row r="7504" spans="1:13" ht="15.75" x14ac:dyDescent="0.25">
      <c r="A7504" s="85" t="s">
        <v>61</v>
      </c>
      <c r="B7504" s="86"/>
      <c r="C7504" s="86"/>
      <c r="D7504" s="86"/>
      <c r="E7504" s="86"/>
      <c r="F7504" s="86"/>
      <c r="G7504" s="86"/>
      <c r="H7504" s="87"/>
      <c r="I7504" s="34"/>
      <c r="J7504" s="32"/>
      <c r="K7504" s="88">
        <v>3.45</v>
      </c>
      <c r="L7504" s="89"/>
      <c r="M7504" s="21">
        <f>K7504*12*I7448</f>
        <v>32908.86</v>
      </c>
    </row>
    <row r="7505" spans="1:13" ht="15.75" x14ac:dyDescent="0.25">
      <c r="A7505" s="85" t="s">
        <v>62</v>
      </c>
      <c r="B7505" s="86"/>
      <c r="C7505" s="86"/>
      <c r="D7505" s="86"/>
      <c r="E7505" s="86"/>
      <c r="F7505" s="86"/>
      <c r="G7505" s="86"/>
      <c r="H7505" s="87"/>
      <c r="I7505" s="34"/>
      <c r="J7505" s="32"/>
      <c r="K7505" s="88">
        <v>0.81</v>
      </c>
      <c r="L7505" s="89"/>
      <c r="M7505" s="21">
        <f>K7505*12*I7448</f>
        <v>7726.4279999999999</v>
      </c>
    </row>
    <row r="7506" spans="1:13" x14ac:dyDescent="0.25">
      <c r="A7506" s="90" t="s">
        <v>92</v>
      </c>
      <c r="B7506" s="91"/>
      <c r="C7506" s="91"/>
      <c r="D7506" s="91"/>
      <c r="E7506" s="91"/>
      <c r="F7506" s="91"/>
      <c r="G7506" s="91"/>
      <c r="H7506" s="92"/>
      <c r="I7506" s="34"/>
      <c r="J7506" s="32"/>
      <c r="K7506" s="93">
        <v>1.32</v>
      </c>
      <c r="L7506" s="94"/>
      <c r="M7506" s="21">
        <f>K7506*12*I7448</f>
        <v>12591.216</v>
      </c>
    </row>
    <row r="7507" spans="1:13" ht="15.75" x14ac:dyDescent="0.25">
      <c r="A7507" s="49" t="s">
        <v>63</v>
      </c>
      <c r="B7507" s="50"/>
      <c r="C7507" s="50"/>
      <c r="D7507" s="50"/>
      <c r="E7507" s="50"/>
      <c r="F7507" s="50"/>
      <c r="G7507" s="50"/>
      <c r="H7507" s="51"/>
      <c r="I7507" s="34"/>
      <c r="J7507" s="32"/>
      <c r="K7507" s="88">
        <v>0.1</v>
      </c>
      <c r="L7507" s="89"/>
      <c r="M7507" s="21">
        <f>K7507*12*I7448</f>
        <v>953.88000000000011</v>
      </c>
    </row>
    <row r="7508" spans="1:13" ht="15.75" x14ac:dyDescent="0.25">
      <c r="A7508" s="49" t="s">
        <v>64</v>
      </c>
      <c r="B7508" s="50"/>
      <c r="C7508" s="50"/>
      <c r="D7508" s="50"/>
      <c r="E7508" s="50"/>
      <c r="F7508" s="50"/>
      <c r="G7508" s="50"/>
      <c r="H7508" s="51"/>
      <c r="I7508" s="34"/>
      <c r="J7508" s="32"/>
      <c r="K7508" s="88">
        <v>0.48</v>
      </c>
      <c r="L7508" s="89"/>
      <c r="M7508" s="21">
        <f>K7508*12*I7448</f>
        <v>4578.6239999999998</v>
      </c>
    </row>
    <row r="7509" spans="1:13" x14ac:dyDescent="0.25">
      <c r="A7509" s="90" t="s">
        <v>65</v>
      </c>
      <c r="B7509" s="91"/>
      <c r="C7509" s="91"/>
      <c r="D7509" s="91"/>
      <c r="E7509" s="91"/>
      <c r="F7509" s="91"/>
      <c r="G7509" s="91"/>
      <c r="H7509" s="92"/>
      <c r="I7509" s="34"/>
      <c r="J7509" s="48"/>
      <c r="K7509" s="88">
        <f>K7502+K7504+K7505+K7506+K7503+K7507+K7508</f>
        <v>39.51</v>
      </c>
      <c r="L7509" s="89"/>
      <c r="M7509" s="21">
        <f>M7502+M7503+M7504+M7505+M7506+M7507+M7508</f>
        <v>376877.98800000001</v>
      </c>
    </row>
    <row r="7510" spans="1:13" x14ac:dyDescent="0.25">
      <c r="M7510" s="5"/>
    </row>
    <row r="7511" spans="1:13" x14ac:dyDescent="0.25">
      <c r="M7511" s="5"/>
    </row>
    <row r="7512" spans="1:13" x14ac:dyDescent="0.25">
      <c r="A7512" s="119" t="s">
        <v>0</v>
      </c>
      <c r="B7512" s="119"/>
      <c r="C7512" s="119"/>
      <c r="D7512" s="119"/>
      <c r="E7512" s="119"/>
      <c r="F7512" s="119"/>
      <c r="G7512" s="119"/>
      <c r="H7512" s="119"/>
      <c r="I7512" s="119"/>
      <c r="J7512" s="119"/>
      <c r="K7512" s="119"/>
      <c r="L7512" s="119"/>
      <c r="M7512" s="5"/>
    </row>
    <row r="7513" spans="1:13" x14ac:dyDescent="0.25">
      <c r="A7513" s="120" t="s">
        <v>1</v>
      </c>
      <c r="B7513" s="120"/>
      <c r="C7513" s="120"/>
      <c r="D7513" s="120"/>
      <c r="E7513" s="120"/>
      <c r="F7513" s="120"/>
      <c r="G7513" s="120"/>
      <c r="H7513" s="120"/>
      <c r="I7513" s="120"/>
      <c r="J7513" s="120"/>
      <c r="K7513" s="120"/>
      <c r="L7513" s="120"/>
      <c r="M7513" s="120"/>
    </row>
    <row r="7514" spans="1:13" x14ac:dyDescent="0.25">
      <c r="A7514" s="121" t="s">
        <v>245</v>
      </c>
      <c r="B7514" s="121"/>
      <c r="C7514" s="121"/>
      <c r="D7514" s="121"/>
      <c r="E7514" s="121"/>
      <c r="F7514" s="121"/>
      <c r="G7514" s="121"/>
      <c r="H7514" s="121"/>
      <c r="I7514" s="121"/>
      <c r="J7514" s="121"/>
      <c r="K7514" s="121"/>
      <c r="L7514" s="121"/>
      <c r="M7514" s="121"/>
    </row>
    <row r="7515" spans="1:13" x14ac:dyDescent="0.25">
      <c r="A7515" s="6"/>
      <c r="B7515" s="7"/>
      <c r="C7515" s="7" t="s">
        <v>3</v>
      </c>
      <c r="D7515" s="7"/>
      <c r="E7515" s="7"/>
      <c r="F7515" s="7"/>
      <c r="G7515" s="7"/>
      <c r="H7515" s="8"/>
      <c r="I7515" s="7" t="s">
        <v>4</v>
      </c>
      <c r="J7515" s="8"/>
      <c r="K7515" s="9" t="s">
        <v>5</v>
      </c>
      <c r="L7515" s="10"/>
      <c r="M7515" s="11"/>
    </row>
    <row r="7516" spans="1:13" x14ac:dyDescent="0.25">
      <c r="A7516" s="12"/>
      <c r="B7516" s="2"/>
      <c r="C7516" s="2"/>
      <c r="D7516" s="2"/>
      <c r="E7516" s="2"/>
      <c r="F7516" s="2"/>
      <c r="G7516" s="2"/>
      <c r="H7516" s="13"/>
      <c r="I7516" s="2"/>
      <c r="J7516" s="13"/>
      <c r="K7516" s="14" t="s">
        <v>7</v>
      </c>
      <c r="L7516" s="15"/>
      <c r="M7516" s="16" t="s">
        <v>8</v>
      </c>
    </row>
    <row r="7517" spans="1:13" x14ac:dyDescent="0.25">
      <c r="A7517" s="17"/>
      <c r="B7517" s="18"/>
      <c r="C7517" s="18"/>
      <c r="D7517" s="18"/>
      <c r="E7517" s="18"/>
      <c r="F7517" s="18"/>
      <c r="G7517" s="18"/>
      <c r="H7517" s="19"/>
      <c r="I7517" s="122" t="s">
        <v>9</v>
      </c>
      <c r="J7517" s="123"/>
      <c r="K7517" s="18" t="s">
        <v>10</v>
      </c>
      <c r="L7517" s="19"/>
      <c r="M7517" s="20" t="s">
        <v>11</v>
      </c>
    </row>
    <row r="7518" spans="1:13" x14ac:dyDescent="0.25">
      <c r="A7518" s="90" t="s">
        <v>12</v>
      </c>
      <c r="B7518" s="91"/>
      <c r="C7518" s="91"/>
      <c r="D7518" s="91"/>
      <c r="E7518" s="91"/>
      <c r="F7518" s="91"/>
      <c r="G7518" s="91"/>
      <c r="H7518" s="92"/>
      <c r="I7518" s="124">
        <v>873.28</v>
      </c>
      <c r="J7518" s="125"/>
      <c r="K7518" s="126">
        <f>K7524+K7531</f>
        <v>8.98</v>
      </c>
      <c r="L7518" s="145"/>
      <c r="M7518" s="21">
        <f>M7524+M7531</f>
        <v>94104.652799999982</v>
      </c>
    </row>
    <row r="7519" spans="1:13" x14ac:dyDescent="0.25">
      <c r="A7519" s="22" t="s">
        <v>13</v>
      </c>
      <c r="F7519" s="2"/>
      <c r="H7519" s="13"/>
      <c r="J7519" s="13"/>
      <c r="L7519" s="13"/>
      <c r="M7519" s="23"/>
    </row>
    <row r="7520" spans="1:13" x14ac:dyDescent="0.25">
      <c r="A7520" s="22" t="s">
        <v>14</v>
      </c>
      <c r="F7520" s="2"/>
      <c r="H7520" s="13"/>
      <c r="J7520" s="13"/>
      <c r="L7520" s="13"/>
      <c r="M7520" s="23"/>
    </row>
    <row r="7521" spans="1:13" x14ac:dyDescent="0.25">
      <c r="A7521" s="24" t="s">
        <v>15</v>
      </c>
      <c r="B7521" s="25"/>
      <c r="C7521" s="25"/>
      <c r="D7521" s="25"/>
      <c r="E7521" s="25"/>
      <c r="F7521" s="26"/>
      <c r="G7521" s="25"/>
      <c r="H7521" s="27"/>
      <c r="J7521" s="13"/>
      <c r="L7521" s="13"/>
      <c r="M7521" s="23"/>
    </row>
    <row r="7522" spans="1:13" x14ac:dyDescent="0.25">
      <c r="A7522" s="24" t="s">
        <v>16</v>
      </c>
      <c r="B7522" s="25"/>
      <c r="C7522" s="25"/>
      <c r="D7522" s="25"/>
      <c r="E7522" s="25"/>
      <c r="F7522" s="26"/>
      <c r="G7522" s="25"/>
      <c r="H7522" s="27"/>
      <c r="J7522" s="13"/>
      <c r="L7522" s="13"/>
      <c r="M7522" s="23"/>
    </row>
    <row r="7523" spans="1:13" x14ac:dyDescent="0.25">
      <c r="A7523" s="24" t="s">
        <v>17</v>
      </c>
      <c r="B7523" s="25"/>
      <c r="C7523" s="25"/>
      <c r="D7523" s="25"/>
      <c r="E7523" s="25"/>
      <c r="F7523" s="26"/>
      <c r="G7523" s="25"/>
      <c r="H7523" s="27"/>
      <c r="J7523" s="13"/>
      <c r="L7523" s="13"/>
      <c r="M7523" s="23"/>
    </row>
    <row r="7524" spans="1:13" x14ac:dyDescent="0.25">
      <c r="A7524" s="24" t="s">
        <v>18</v>
      </c>
      <c r="B7524" s="25"/>
      <c r="C7524" s="25"/>
      <c r="D7524" s="25"/>
      <c r="E7524" s="25"/>
      <c r="F7524" s="26"/>
      <c r="G7524" s="25"/>
      <c r="H7524" s="27"/>
      <c r="J7524" s="13"/>
      <c r="K7524" s="112">
        <v>4.93</v>
      </c>
      <c r="L7524" s="113"/>
      <c r="M7524" s="23">
        <f>K7524*I7518*12</f>
        <v>51663.244799999993</v>
      </c>
    </row>
    <row r="7525" spans="1:13" x14ac:dyDescent="0.25">
      <c r="A7525" s="24" t="s">
        <v>19</v>
      </c>
      <c r="B7525" s="25"/>
      <c r="C7525" s="25"/>
      <c r="D7525" s="25"/>
      <c r="E7525" s="25"/>
      <c r="F7525" s="26"/>
      <c r="G7525" s="25"/>
      <c r="H7525" s="27"/>
      <c r="J7525" s="13"/>
      <c r="L7525" s="13"/>
      <c r="M7525" s="23"/>
    </row>
    <row r="7526" spans="1:13" x14ac:dyDescent="0.25">
      <c r="A7526" s="24" t="s">
        <v>20</v>
      </c>
      <c r="B7526" s="25"/>
      <c r="C7526" s="25"/>
      <c r="D7526" s="25"/>
      <c r="E7526" s="25"/>
      <c r="F7526" s="26"/>
      <c r="G7526" s="25"/>
      <c r="H7526" s="27"/>
      <c r="J7526" s="13"/>
      <c r="L7526" s="13"/>
      <c r="M7526" s="23"/>
    </row>
    <row r="7527" spans="1:13" x14ac:dyDescent="0.25">
      <c r="A7527" s="24" t="s">
        <v>21</v>
      </c>
      <c r="B7527" s="25"/>
      <c r="C7527" s="25"/>
      <c r="D7527" s="25"/>
      <c r="E7527" s="25"/>
      <c r="F7527" s="26"/>
      <c r="G7527" s="25"/>
      <c r="H7527" s="27"/>
      <c r="J7527" s="13"/>
      <c r="L7527" s="13"/>
      <c r="M7527" s="23"/>
    </row>
    <row r="7528" spans="1:13" x14ac:dyDescent="0.25">
      <c r="A7528" s="22" t="s">
        <v>22</v>
      </c>
      <c r="B7528" s="25"/>
      <c r="C7528" s="25"/>
      <c r="D7528" s="25"/>
      <c r="E7528" s="25"/>
      <c r="F7528" s="26"/>
      <c r="G7528" s="25"/>
      <c r="H7528" s="27"/>
      <c r="J7528" s="13"/>
      <c r="L7528" s="13"/>
      <c r="M7528" s="23"/>
    </row>
    <row r="7529" spans="1:13" x14ac:dyDescent="0.25">
      <c r="A7529" s="24" t="s">
        <v>23</v>
      </c>
      <c r="B7529" s="25"/>
      <c r="C7529" s="25"/>
      <c r="D7529" s="25"/>
      <c r="E7529" s="25"/>
      <c r="F7529" s="26"/>
      <c r="G7529" s="25"/>
      <c r="H7529" s="27"/>
      <c r="J7529" s="13"/>
      <c r="L7529" s="13"/>
      <c r="M7529" s="23"/>
    </row>
    <row r="7530" spans="1:13" x14ac:dyDescent="0.25">
      <c r="A7530" s="24" t="s">
        <v>24</v>
      </c>
      <c r="B7530" s="25"/>
      <c r="C7530" s="25"/>
      <c r="D7530" s="25"/>
      <c r="E7530" s="25"/>
      <c r="F7530" s="26"/>
      <c r="G7530" s="25"/>
      <c r="H7530" s="27"/>
      <c r="J7530" s="13"/>
      <c r="L7530" s="13"/>
      <c r="M7530" s="23"/>
    </row>
    <row r="7531" spans="1:13" x14ac:dyDescent="0.25">
      <c r="A7531" s="24" t="s">
        <v>25</v>
      </c>
      <c r="B7531" s="25"/>
      <c r="C7531" s="25"/>
      <c r="D7531" s="25"/>
      <c r="E7531" s="25"/>
      <c r="F7531" s="26"/>
      <c r="G7531" s="25"/>
      <c r="H7531" s="27"/>
      <c r="J7531" s="13"/>
      <c r="K7531" s="112">
        <v>4.05</v>
      </c>
      <c r="L7531" s="113"/>
      <c r="M7531" s="23">
        <f>K7531*I7518*12</f>
        <v>42441.407999999996</v>
      </c>
    </row>
    <row r="7532" spans="1:13" x14ac:dyDescent="0.25">
      <c r="A7532" s="24" t="s">
        <v>26</v>
      </c>
      <c r="B7532" s="25"/>
      <c r="C7532" s="25"/>
      <c r="D7532" s="25"/>
      <c r="E7532" s="25"/>
      <c r="F7532" s="26"/>
      <c r="G7532" s="25"/>
      <c r="H7532" s="27"/>
      <c r="J7532" s="13"/>
      <c r="L7532" s="13"/>
      <c r="M7532" s="23"/>
    </row>
    <row r="7533" spans="1:13" x14ac:dyDescent="0.25">
      <c r="A7533" s="28" t="s">
        <v>27</v>
      </c>
      <c r="B7533" s="29"/>
      <c r="C7533" s="29"/>
      <c r="D7533" s="29"/>
      <c r="E7533" s="29"/>
      <c r="F7533" s="29"/>
      <c r="G7533" s="29"/>
      <c r="H7533" s="30"/>
      <c r="I7533" s="18"/>
      <c r="J7533" s="19"/>
      <c r="K7533" s="18"/>
      <c r="L7533" s="19"/>
      <c r="M7533" s="21"/>
    </row>
    <row r="7534" spans="1:13" x14ac:dyDescent="0.25">
      <c r="A7534" s="128" t="s">
        <v>28</v>
      </c>
      <c r="B7534" s="129"/>
      <c r="C7534" s="129"/>
      <c r="D7534" s="129"/>
      <c r="E7534" s="129"/>
      <c r="F7534" s="129"/>
      <c r="G7534" s="129"/>
      <c r="H7534" s="130"/>
      <c r="I7534" s="2" t="s">
        <v>29</v>
      </c>
      <c r="J7534" s="13"/>
      <c r="K7534" s="2"/>
      <c r="L7534" s="13"/>
      <c r="M7534" s="23"/>
    </row>
    <row r="7535" spans="1:13" x14ac:dyDescent="0.25">
      <c r="A7535" s="12"/>
      <c r="B7535" s="2"/>
      <c r="C7535" s="2"/>
      <c r="D7535" s="2"/>
      <c r="E7535" s="2"/>
      <c r="F7535" s="2"/>
      <c r="G7535" s="2"/>
      <c r="H7535" s="13"/>
      <c r="I7535" s="2" t="s">
        <v>30</v>
      </c>
      <c r="J7535" s="13"/>
      <c r="K7535" s="2"/>
      <c r="L7535" s="13"/>
      <c r="M7535" s="23"/>
    </row>
    <row r="7536" spans="1:13" x14ac:dyDescent="0.25">
      <c r="A7536" s="12"/>
      <c r="B7536" s="2"/>
      <c r="C7536" s="2"/>
      <c r="D7536" s="2"/>
      <c r="E7536" s="2"/>
      <c r="F7536" s="2"/>
      <c r="G7536" s="2"/>
      <c r="H7536" s="13"/>
      <c r="I7536" s="2" t="s">
        <v>31</v>
      </c>
      <c r="J7536" s="13"/>
      <c r="K7536" s="108">
        <v>1.1200000000000001</v>
      </c>
      <c r="L7536" s="109"/>
      <c r="M7536" s="23">
        <f>K7536*12*I7518</f>
        <v>11736.8832</v>
      </c>
    </row>
    <row r="7537" spans="1:13" x14ac:dyDescent="0.25">
      <c r="A7537" s="12"/>
      <c r="B7537" s="2"/>
      <c r="C7537" s="2"/>
      <c r="D7537" s="2"/>
      <c r="E7537" s="2"/>
      <c r="F7537" s="2"/>
      <c r="G7537" s="2"/>
      <c r="H7537" s="13"/>
      <c r="I7537" s="2" t="s">
        <v>32</v>
      </c>
      <c r="J7537" s="13"/>
      <c r="K7537" s="2"/>
      <c r="L7537" s="13"/>
      <c r="M7537" s="23"/>
    </row>
    <row r="7538" spans="1:13" x14ac:dyDescent="0.25">
      <c r="A7538" s="17"/>
      <c r="B7538" s="18"/>
      <c r="C7538" s="18"/>
      <c r="D7538" s="18"/>
      <c r="E7538" s="18"/>
      <c r="F7538" s="18"/>
      <c r="G7538" s="18"/>
      <c r="H7538" s="19"/>
      <c r="I7538" s="18" t="s">
        <v>33</v>
      </c>
      <c r="J7538" s="19"/>
      <c r="K7538" s="18"/>
      <c r="L7538" s="19"/>
      <c r="M7538" s="21"/>
    </row>
    <row r="7539" spans="1:13" x14ac:dyDescent="0.25">
      <c r="A7539" s="90" t="s">
        <v>34</v>
      </c>
      <c r="B7539" s="91"/>
      <c r="C7539" s="91"/>
      <c r="D7539" s="91"/>
      <c r="E7539" s="91"/>
      <c r="F7539" s="91"/>
      <c r="G7539" s="91"/>
      <c r="H7539" s="92"/>
      <c r="I7539" s="31" t="s">
        <v>35</v>
      </c>
      <c r="J7539" s="32"/>
      <c r="K7539" s="88">
        <v>0.37</v>
      </c>
      <c r="L7539" s="89"/>
      <c r="M7539" s="33">
        <f>K7539*12*I7518</f>
        <v>3877.3631999999993</v>
      </c>
    </row>
    <row r="7540" spans="1:13" x14ac:dyDescent="0.25">
      <c r="A7540" s="131" t="s">
        <v>74</v>
      </c>
      <c r="B7540" s="132"/>
      <c r="C7540" s="132"/>
      <c r="D7540" s="132"/>
      <c r="E7540" s="132"/>
      <c r="F7540" s="132"/>
      <c r="G7540" s="132"/>
      <c r="H7540" s="133"/>
      <c r="I7540" s="52"/>
      <c r="J7540" s="13"/>
      <c r="K7540" s="149">
        <f>K7541+K7549</f>
        <v>1.8900000000000001</v>
      </c>
      <c r="L7540" s="150"/>
      <c r="M7540" s="53">
        <f>M7541+M7549</f>
        <v>19805.990399999999</v>
      </c>
    </row>
    <row r="7541" spans="1:13" x14ac:dyDescent="0.25">
      <c r="A7541" s="114" t="s">
        <v>75</v>
      </c>
      <c r="B7541" s="115"/>
      <c r="C7541" s="115"/>
      <c r="D7541" s="115"/>
      <c r="E7541" s="115"/>
      <c r="F7541" s="115"/>
      <c r="G7541" s="115"/>
      <c r="H7541" s="116"/>
      <c r="J7541" s="13"/>
      <c r="K7541" s="108">
        <f>K7542+K7543+K7544+K7546+K7548</f>
        <v>1.1100000000000001</v>
      </c>
      <c r="L7541" s="109"/>
      <c r="M7541" s="46">
        <f>M7542+M7543+M7544+M7546+M7548</f>
        <v>11632.089599999999</v>
      </c>
    </row>
    <row r="7542" spans="1:13" x14ac:dyDescent="0.25">
      <c r="A7542" s="12" t="s">
        <v>76</v>
      </c>
      <c r="H7542" s="13"/>
      <c r="I7542" t="s">
        <v>77</v>
      </c>
      <c r="J7542" s="13"/>
      <c r="K7542" s="112">
        <v>0.39</v>
      </c>
      <c r="L7542" s="113"/>
      <c r="M7542" s="23">
        <f>K7542*12*I7518</f>
        <v>4086.9503999999997</v>
      </c>
    </row>
    <row r="7543" spans="1:13" x14ac:dyDescent="0.25">
      <c r="A7543" s="12" t="s">
        <v>78</v>
      </c>
      <c r="H7543" s="13"/>
      <c r="I7543" t="s">
        <v>79</v>
      </c>
      <c r="J7543" s="13"/>
      <c r="K7543" s="112">
        <v>0.18</v>
      </c>
      <c r="L7543" s="113"/>
      <c r="M7543" s="23">
        <f>K7543*12*I7518</f>
        <v>1886.2848000000001</v>
      </c>
    </row>
    <row r="7544" spans="1:13" x14ac:dyDescent="0.25">
      <c r="A7544" s="12" t="s">
        <v>80</v>
      </c>
      <c r="H7544" s="13"/>
      <c r="I7544" t="s">
        <v>81</v>
      </c>
      <c r="J7544" s="13"/>
      <c r="K7544" s="112">
        <v>0.08</v>
      </c>
      <c r="L7544" s="113"/>
      <c r="M7544" s="23">
        <f>K7544*12*I7518</f>
        <v>838.34879999999998</v>
      </c>
    </row>
    <row r="7545" spans="1:13" x14ac:dyDescent="0.25">
      <c r="A7545" s="12" t="s">
        <v>82</v>
      </c>
      <c r="H7545" s="13"/>
      <c r="J7545" s="13"/>
      <c r="L7545" s="13"/>
      <c r="M7545" s="23"/>
    </row>
    <row r="7546" spans="1:13" x14ac:dyDescent="0.25">
      <c r="A7546" s="12" t="s">
        <v>97</v>
      </c>
      <c r="H7546" s="13"/>
      <c r="I7546" t="s">
        <v>98</v>
      </c>
      <c r="J7546" s="13"/>
      <c r="K7546" s="112">
        <v>0.42</v>
      </c>
      <c r="L7546" s="113"/>
      <c r="M7546" s="23">
        <f>K7546*12*I7518</f>
        <v>4401.3311999999996</v>
      </c>
    </row>
    <row r="7547" spans="1:13" x14ac:dyDescent="0.25">
      <c r="A7547" s="12" t="s">
        <v>99</v>
      </c>
      <c r="H7547" s="13"/>
      <c r="I7547" t="s">
        <v>100</v>
      </c>
      <c r="J7547" s="13"/>
      <c r="L7547" s="13"/>
      <c r="M7547" s="23"/>
    </row>
    <row r="7548" spans="1:13" x14ac:dyDescent="0.25">
      <c r="A7548" s="12" t="s">
        <v>101</v>
      </c>
      <c r="H7548" s="13"/>
      <c r="I7548" t="s">
        <v>84</v>
      </c>
      <c r="J7548" s="13"/>
      <c r="K7548" s="112">
        <v>0.04</v>
      </c>
      <c r="L7548" s="113"/>
      <c r="M7548" s="23">
        <f>K7548*12*I7518</f>
        <v>419.17439999999999</v>
      </c>
    </row>
    <row r="7549" spans="1:13" x14ac:dyDescent="0.25">
      <c r="A7549" s="114" t="s">
        <v>85</v>
      </c>
      <c r="B7549" s="115"/>
      <c r="C7549" s="115"/>
      <c r="D7549" s="115"/>
      <c r="E7549" s="115"/>
      <c r="F7549" s="115"/>
      <c r="G7549" s="115"/>
      <c r="H7549" s="116"/>
      <c r="J7549" s="13"/>
      <c r="K7549" s="108">
        <f>K7550+K7551+K7552+K7553</f>
        <v>0.78</v>
      </c>
      <c r="L7549" s="109"/>
      <c r="M7549" s="46">
        <f>M7550+M7551+M7552+M7553</f>
        <v>8173.9008000000003</v>
      </c>
    </row>
    <row r="7550" spans="1:13" x14ac:dyDescent="0.25">
      <c r="A7550" s="12" t="s">
        <v>102</v>
      </c>
      <c r="H7550" s="13"/>
      <c r="I7550" t="s">
        <v>81</v>
      </c>
      <c r="J7550" s="13"/>
      <c r="K7550" s="112">
        <v>0.22</v>
      </c>
      <c r="L7550" s="113"/>
      <c r="M7550" s="23">
        <f>K7550*12*I7518</f>
        <v>2305.4592000000002</v>
      </c>
    </row>
    <row r="7551" spans="1:13" x14ac:dyDescent="0.25">
      <c r="A7551" s="12" t="s">
        <v>103</v>
      </c>
      <c r="H7551" s="13"/>
      <c r="I7551" t="s">
        <v>104</v>
      </c>
      <c r="J7551" s="13"/>
      <c r="K7551" s="112">
        <v>0.06</v>
      </c>
      <c r="L7551" s="113"/>
      <c r="M7551" s="23">
        <f>K7551*12*I7518</f>
        <v>628.76159999999993</v>
      </c>
    </row>
    <row r="7552" spans="1:13" x14ac:dyDescent="0.25">
      <c r="A7552" s="12" t="s">
        <v>105</v>
      </c>
      <c r="H7552" s="13"/>
      <c r="I7552" t="s">
        <v>35</v>
      </c>
      <c r="J7552" s="13"/>
      <c r="K7552" s="112">
        <v>0.46</v>
      </c>
      <c r="L7552" s="113"/>
      <c r="M7552" s="23">
        <f>K7552*12*I7518</f>
        <v>4820.5056000000004</v>
      </c>
    </row>
    <row r="7553" spans="1:13" x14ac:dyDescent="0.25">
      <c r="A7553" s="12" t="s">
        <v>106</v>
      </c>
      <c r="H7553" s="13"/>
      <c r="I7553" t="s">
        <v>81</v>
      </c>
      <c r="J7553" s="13"/>
      <c r="K7553" s="138">
        <v>0.04</v>
      </c>
      <c r="L7553" s="139"/>
      <c r="M7553" s="21">
        <f>K7553*12*I7518</f>
        <v>419.17439999999999</v>
      </c>
    </row>
    <row r="7554" spans="1:13" ht="15.75" x14ac:dyDescent="0.25">
      <c r="A7554" s="85" t="s">
        <v>36</v>
      </c>
      <c r="B7554" s="86"/>
      <c r="C7554" s="86"/>
      <c r="D7554" s="86"/>
      <c r="E7554" s="86"/>
      <c r="F7554" s="86"/>
      <c r="G7554" s="86"/>
      <c r="H7554" s="87"/>
      <c r="I7554" s="34"/>
      <c r="J7554" s="32"/>
      <c r="K7554" s="88">
        <f>K7555+K7556+K7558+K7560+K7561</f>
        <v>0.53</v>
      </c>
      <c r="L7554" s="89"/>
      <c r="M7554" s="35">
        <f>M7555+M7556+M7558+M7560+M7561</f>
        <v>5554.0607999999993</v>
      </c>
    </row>
    <row r="7555" spans="1:13" x14ac:dyDescent="0.25">
      <c r="A7555" s="36" t="s">
        <v>37</v>
      </c>
      <c r="B7555" s="37"/>
      <c r="C7555" s="38"/>
      <c r="D7555" s="38"/>
      <c r="E7555" s="38"/>
      <c r="F7555" s="38"/>
      <c r="G7555" s="38"/>
      <c r="H7555" s="13"/>
      <c r="I7555" s="95" t="s">
        <v>38</v>
      </c>
      <c r="J7555" s="96"/>
      <c r="K7555" s="117">
        <v>0.37</v>
      </c>
      <c r="L7555" s="118"/>
      <c r="M7555" s="23">
        <f>K7555*12*I7518</f>
        <v>3877.3631999999993</v>
      </c>
    </row>
    <row r="7556" spans="1:13" x14ac:dyDescent="0.25">
      <c r="A7556" s="36" t="s">
        <v>39</v>
      </c>
      <c r="B7556" s="37"/>
      <c r="C7556" s="38"/>
      <c r="D7556" s="38"/>
      <c r="E7556" s="38"/>
      <c r="F7556" s="38"/>
      <c r="G7556" s="38"/>
      <c r="H7556" s="13"/>
      <c r="I7556" s="95" t="s">
        <v>40</v>
      </c>
      <c r="J7556" s="96"/>
      <c r="K7556" s="97">
        <v>0.06</v>
      </c>
      <c r="L7556" s="98"/>
      <c r="M7556" s="23">
        <f>K7556*12*I7518</f>
        <v>628.76159999999993</v>
      </c>
    </row>
    <row r="7557" spans="1:13" x14ac:dyDescent="0.25">
      <c r="A7557" s="36" t="s">
        <v>41</v>
      </c>
      <c r="B7557" s="37"/>
      <c r="C7557" s="38"/>
      <c r="D7557" s="38"/>
      <c r="E7557" s="38"/>
      <c r="F7557" s="38"/>
      <c r="G7557" s="38"/>
      <c r="H7557" s="13"/>
      <c r="I7557" s="39"/>
      <c r="J7557" s="15"/>
      <c r="K7557" s="40"/>
      <c r="L7557" s="41"/>
      <c r="M7557" s="23"/>
    </row>
    <row r="7558" spans="1:13" x14ac:dyDescent="0.25">
      <c r="A7558" s="36" t="s">
        <v>42</v>
      </c>
      <c r="B7558" s="37"/>
      <c r="C7558" s="38"/>
      <c r="D7558" s="38"/>
      <c r="E7558" s="38"/>
      <c r="F7558" s="38"/>
      <c r="G7558" s="38"/>
      <c r="H7558" s="13"/>
      <c r="I7558" s="95" t="s">
        <v>43</v>
      </c>
      <c r="J7558" s="96"/>
      <c r="K7558" s="97">
        <v>0.04</v>
      </c>
      <c r="L7558" s="98"/>
      <c r="M7558" s="23">
        <f>K7558*12*I7518</f>
        <v>419.17439999999999</v>
      </c>
    </row>
    <row r="7559" spans="1:13" x14ac:dyDescent="0.25">
      <c r="A7559" s="36" t="s">
        <v>44</v>
      </c>
      <c r="B7559" s="37"/>
      <c r="C7559" s="38"/>
      <c r="D7559" s="38"/>
      <c r="E7559" s="38"/>
      <c r="F7559" s="38"/>
      <c r="G7559" s="38"/>
      <c r="H7559" s="13"/>
      <c r="I7559" s="39"/>
      <c r="J7559" s="15"/>
      <c r="K7559" s="40"/>
      <c r="L7559" s="41"/>
      <c r="M7559" s="23"/>
    </row>
    <row r="7560" spans="1:13" x14ac:dyDescent="0.25">
      <c r="A7560" s="36" t="s">
        <v>45</v>
      </c>
      <c r="B7560" s="37"/>
      <c r="C7560" s="38"/>
      <c r="D7560" s="38"/>
      <c r="E7560" s="38"/>
      <c r="F7560" s="38"/>
      <c r="G7560" s="38"/>
      <c r="H7560" s="13"/>
      <c r="I7560" s="95" t="s">
        <v>46</v>
      </c>
      <c r="J7560" s="96"/>
      <c r="K7560" s="97">
        <v>0.03</v>
      </c>
      <c r="L7560" s="98"/>
      <c r="M7560" s="23">
        <f>K7560*12*I7518</f>
        <v>314.38079999999997</v>
      </c>
    </row>
    <row r="7561" spans="1:13" x14ac:dyDescent="0.25">
      <c r="A7561" s="42" t="s">
        <v>47</v>
      </c>
      <c r="B7561" s="37"/>
      <c r="C7561" s="38"/>
      <c r="D7561" s="38"/>
      <c r="E7561" s="38"/>
      <c r="F7561" s="38"/>
      <c r="G7561" s="38"/>
      <c r="H7561" s="13"/>
      <c r="I7561" s="95" t="s">
        <v>46</v>
      </c>
      <c r="J7561" s="96"/>
      <c r="K7561" s="99">
        <v>0.03</v>
      </c>
      <c r="L7561" s="100"/>
      <c r="M7561" s="21">
        <f>K7561*12*I7518</f>
        <v>314.38079999999997</v>
      </c>
    </row>
    <row r="7562" spans="1:13" ht="15.75" x14ac:dyDescent="0.25">
      <c r="A7562" s="85" t="s">
        <v>48</v>
      </c>
      <c r="B7562" s="86"/>
      <c r="C7562" s="86"/>
      <c r="D7562" s="86"/>
      <c r="E7562" s="86"/>
      <c r="F7562" s="86"/>
      <c r="G7562" s="86"/>
      <c r="H7562" s="87"/>
      <c r="I7562" s="34" t="s">
        <v>49</v>
      </c>
      <c r="J7562" s="32"/>
      <c r="K7562" s="101">
        <v>0.16</v>
      </c>
      <c r="L7562" s="102"/>
      <c r="M7562" s="35">
        <f>K7562*12*I7518</f>
        <v>1676.6976</v>
      </c>
    </row>
    <row r="7563" spans="1:13" ht="15.75" x14ac:dyDescent="0.25">
      <c r="A7563" s="103" t="s">
        <v>50</v>
      </c>
      <c r="B7563" s="104"/>
      <c r="C7563" s="104"/>
      <c r="D7563" s="104"/>
      <c r="E7563" s="104"/>
      <c r="F7563" s="104"/>
      <c r="G7563" s="104"/>
      <c r="H7563" s="105"/>
      <c r="J7563" s="13"/>
      <c r="K7563" s="136"/>
      <c r="L7563" s="137"/>
      <c r="M7563" s="23"/>
    </row>
    <row r="7564" spans="1:13" x14ac:dyDescent="0.25">
      <c r="A7564" s="12" t="s">
        <v>51</v>
      </c>
      <c r="D7564" s="5"/>
      <c r="H7564" s="13"/>
      <c r="J7564" s="13"/>
      <c r="K7564" s="43"/>
      <c r="L7564" s="44"/>
      <c r="M7564" s="23"/>
    </row>
    <row r="7565" spans="1:13" x14ac:dyDescent="0.25">
      <c r="A7565" s="12" t="s">
        <v>52</v>
      </c>
      <c r="D7565" s="5"/>
      <c r="H7565" s="13"/>
      <c r="J7565" s="13"/>
      <c r="K7565" s="43"/>
      <c r="L7565" s="44"/>
      <c r="M7565" s="23"/>
    </row>
    <row r="7566" spans="1:13" x14ac:dyDescent="0.25">
      <c r="A7566" s="12" t="s">
        <v>53</v>
      </c>
      <c r="D7566" s="5"/>
      <c r="H7566" s="13"/>
      <c r="J7566" s="13"/>
      <c r="K7566" s="43"/>
      <c r="L7566" s="44"/>
      <c r="M7566" s="23"/>
    </row>
    <row r="7567" spans="1:13" x14ac:dyDescent="0.25">
      <c r="A7567" s="12" t="s">
        <v>54</v>
      </c>
      <c r="D7567" s="5"/>
      <c r="F7567" s="45"/>
      <c r="H7567" s="13"/>
      <c r="J7567" s="13"/>
      <c r="K7567" s="43"/>
      <c r="L7567" s="44"/>
      <c r="M7567" s="23"/>
    </row>
    <row r="7568" spans="1:13" x14ac:dyDescent="0.25">
      <c r="A7568" s="12" t="s">
        <v>55</v>
      </c>
      <c r="H7568" s="13"/>
      <c r="J7568" s="13"/>
      <c r="K7568" s="108">
        <f>2.51+3</f>
        <v>5.51</v>
      </c>
      <c r="L7568" s="109"/>
      <c r="M7568" s="46">
        <f>K7568*12*I7518</f>
        <v>57741.2736</v>
      </c>
    </row>
    <row r="7569" spans="1:13" x14ac:dyDescent="0.25">
      <c r="A7569" s="12" t="s">
        <v>56</v>
      </c>
      <c r="H7569" s="13"/>
      <c r="J7569" s="13"/>
      <c r="L7569" s="13"/>
      <c r="M7569" s="23"/>
    </row>
    <row r="7570" spans="1:13" x14ac:dyDescent="0.25">
      <c r="A7570" s="12" t="s">
        <v>57</v>
      </c>
      <c r="H7570" s="13"/>
      <c r="J7570" s="13"/>
      <c r="L7570" s="13"/>
      <c r="M7570" s="23"/>
    </row>
    <row r="7571" spans="1:13" x14ac:dyDescent="0.25">
      <c r="A7571" s="17" t="s">
        <v>58</v>
      </c>
      <c r="B7571" s="18"/>
      <c r="C7571" s="18"/>
      <c r="D7571" s="18"/>
      <c r="E7571" s="18"/>
      <c r="F7571" s="18"/>
      <c r="G7571" s="18"/>
      <c r="H7571" s="19"/>
      <c r="I7571" s="18"/>
      <c r="J7571" s="19"/>
      <c r="K7571" s="18"/>
      <c r="L7571" s="19"/>
      <c r="M7571" s="21"/>
    </row>
    <row r="7572" spans="1:13" x14ac:dyDescent="0.25">
      <c r="A7572" s="90" t="s">
        <v>59</v>
      </c>
      <c r="B7572" s="91"/>
      <c r="C7572" s="91"/>
      <c r="D7572" s="91"/>
      <c r="E7572" s="91"/>
      <c r="F7572" s="91"/>
      <c r="G7572" s="91"/>
      <c r="H7572" s="92"/>
      <c r="J7572" s="47"/>
      <c r="K7572" s="88">
        <f>K7524+K7531+K7536+K7539+K7540+K7562+K7554+K7568</f>
        <v>18.560000000000002</v>
      </c>
      <c r="L7572" s="89"/>
      <c r="M7572" s="21">
        <f>M7518+M7536+M7539+M7540+M7554+M7562+M7568</f>
        <v>194496.9216</v>
      </c>
    </row>
    <row r="7573" spans="1:13" x14ac:dyDescent="0.25">
      <c r="A7573" s="90" t="s">
        <v>60</v>
      </c>
      <c r="B7573" s="91"/>
      <c r="C7573" s="91"/>
      <c r="D7573" s="91"/>
      <c r="E7573" s="91"/>
      <c r="F7573" s="91"/>
      <c r="G7573" s="91"/>
      <c r="H7573" s="92"/>
      <c r="I7573" s="34"/>
      <c r="J7573" s="48"/>
      <c r="K7573" s="110">
        <v>9.98</v>
      </c>
      <c r="L7573" s="111"/>
      <c r="M7573" s="21">
        <f>K7573*12*I7518</f>
        <v>104584.0128</v>
      </c>
    </row>
    <row r="7574" spans="1:13" ht="15.75" x14ac:dyDescent="0.25">
      <c r="A7574" s="85" t="s">
        <v>61</v>
      </c>
      <c r="B7574" s="86"/>
      <c r="C7574" s="86"/>
      <c r="D7574" s="86"/>
      <c r="E7574" s="86"/>
      <c r="F7574" s="86"/>
      <c r="G7574" s="86"/>
      <c r="H7574" s="87"/>
      <c r="I7574" s="34"/>
      <c r="J7574" s="32"/>
      <c r="K7574" s="88">
        <v>3.45</v>
      </c>
      <c r="L7574" s="89"/>
      <c r="M7574" s="21">
        <f>K7574*12*I7518</f>
        <v>36153.792000000001</v>
      </c>
    </row>
    <row r="7575" spans="1:13" ht="15.75" x14ac:dyDescent="0.25">
      <c r="A7575" s="85" t="s">
        <v>62</v>
      </c>
      <c r="B7575" s="86"/>
      <c r="C7575" s="86"/>
      <c r="D7575" s="86"/>
      <c r="E7575" s="86"/>
      <c r="F7575" s="86"/>
      <c r="G7575" s="86"/>
      <c r="H7575" s="87"/>
      <c r="I7575" s="34"/>
      <c r="J7575" s="32"/>
      <c r="K7575" s="88">
        <v>0.81</v>
      </c>
      <c r="L7575" s="89"/>
      <c r="M7575" s="21">
        <f>K7575*12*I7518</f>
        <v>8488.2816000000003</v>
      </c>
    </row>
    <row r="7576" spans="1:13" x14ac:dyDescent="0.25">
      <c r="A7576" s="90" t="s">
        <v>92</v>
      </c>
      <c r="B7576" s="91"/>
      <c r="C7576" s="91"/>
      <c r="D7576" s="91"/>
      <c r="E7576" s="91"/>
      <c r="F7576" s="91"/>
      <c r="G7576" s="91"/>
      <c r="H7576" s="92"/>
      <c r="I7576" s="34"/>
      <c r="J7576" s="32"/>
      <c r="K7576" s="93">
        <v>1.32</v>
      </c>
      <c r="L7576" s="94"/>
      <c r="M7576" s="21">
        <f>K7576*12*I7518</f>
        <v>13832.7552</v>
      </c>
    </row>
    <row r="7577" spans="1:13" ht="15.75" x14ac:dyDescent="0.25">
      <c r="A7577" s="49" t="s">
        <v>63</v>
      </c>
      <c r="B7577" s="50"/>
      <c r="C7577" s="50"/>
      <c r="D7577" s="50"/>
      <c r="E7577" s="50"/>
      <c r="F7577" s="50"/>
      <c r="G7577" s="50"/>
      <c r="H7577" s="51"/>
      <c r="I7577" s="34"/>
      <c r="J7577" s="32"/>
      <c r="K7577" s="88">
        <v>0.14000000000000001</v>
      </c>
      <c r="L7577" s="89"/>
      <c r="M7577" s="21">
        <f>K7577*12*I7518</f>
        <v>1467.1104</v>
      </c>
    </row>
    <row r="7578" spans="1:13" ht="15.75" x14ac:dyDescent="0.25">
      <c r="A7578" s="49" t="s">
        <v>64</v>
      </c>
      <c r="B7578" s="50"/>
      <c r="C7578" s="50"/>
      <c r="D7578" s="50"/>
      <c r="E7578" s="50"/>
      <c r="F7578" s="50"/>
      <c r="G7578" s="50"/>
      <c r="H7578" s="51"/>
      <c r="I7578" s="34"/>
      <c r="J7578" s="32"/>
      <c r="K7578" s="88">
        <v>0.21</v>
      </c>
      <c r="L7578" s="89"/>
      <c r="M7578" s="21">
        <f>K7578*12*I7518</f>
        <v>2200.6655999999998</v>
      </c>
    </row>
    <row r="7579" spans="1:13" x14ac:dyDescent="0.25">
      <c r="A7579" s="90" t="s">
        <v>65</v>
      </c>
      <c r="B7579" s="91"/>
      <c r="C7579" s="91"/>
      <c r="D7579" s="91"/>
      <c r="E7579" s="91"/>
      <c r="F7579" s="91"/>
      <c r="G7579" s="91"/>
      <c r="H7579" s="92"/>
      <c r="I7579" s="34"/>
      <c r="J7579" s="48"/>
      <c r="K7579" s="88">
        <f>K7572+K7574+K7575+K7576+K7573+K7577+K7578</f>
        <v>34.470000000000006</v>
      </c>
      <c r="L7579" s="89"/>
      <c r="M7579" s="21">
        <f>M7572+M7573+M7574+M7575+M7576+M7577+M7578</f>
        <v>361223.53920000006</v>
      </c>
    </row>
    <row r="7580" spans="1:13" x14ac:dyDescent="0.25">
      <c r="M7580" s="5"/>
    </row>
    <row r="7581" spans="1:13" x14ac:dyDescent="0.25">
      <c r="M7581" s="5"/>
    </row>
    <row r="7582" spans="1:13" x14ac:dyDescent="0.25">
      <c r="A7582" s="119" t="s">
        <v>0</v>
      </c>
      <c r="B7582" s="119"/>
      <c r="C7582" s="119"/>
      <c r="D7582" s="119"/>
      <c r="E7582" s="119"/>
      <c r="F7582" s="119"/>
      <c r="G7582" s="119"/>
      <c r="H7582" s="119"/>
      <c r="I7582" s="119"/>
      <c r="J7582" s="119"/>
      <c r="K7582" s="119"/>
      <c r="L7582" s="119"/>
      <c r="M7582" s="5"/>
    </row>
    <row r="7583" spans="1:13" x14ac:dyDescent="0.25">
      <c r="A7583" s="120" t="s">
        <v>1</v>
      </c>
      <c r="B7583" s="120"/>
      <c r="C7583" s="120"/>
      <c r="D7583" s="120"/>
      <c r="E7583" s="120"/>
      <c r="F7583" s="120"/>
      <c r="G7583" s="120"/>
      <c r="H7583" s="120"/>
      <c r="I7583" s="120"/>
      <c r="J7583" s="120"/>
      <c r="K7583" s="120"/>
      <c r="L7583" s="120"/>
      <c r="M7583" s="120"/>
    </row>
    <row r="7584" spans="1:13" x14ac:dyDescent="0.25">
      <c r="A7584" s="121" t="s">
        <v>246</v>
      </c>
      <c r="B7584" s="121"/>
      <c r="C7584" s="121"/>
      <c r="D7584" s="121"/>
      <c r="E7584" s="121"/>
      <c r="F7584" s="121"/>
      <c r="G7584" s="121"/>
      <c r="H7584" s="121"/>
      <c r="I7584" s="121"/>
      <c r="J7584" s="121"/>
      <c r="K7584" s="121"/>
      <c r="L7584" s="121"/>
      <c r="M7584" s="121"/>
    </row>
    <row r="7585" spans="1:13" x14ac:dyDescent="0.25">
      <c r="A7585" s="6"/>
      <c r="B7585" s="7"/>
      <c r="C7585" s="7" t="s">
        <v>3</v>
      </c>
      <c r="D7585" s="7"/>
      <c r="E7585" s="7"/>
      <c r="F7585" s="7"/>
      <c r="G7585" s="7"/>
      <c r="H7585" s="8"/>
      <c r="I7585" s="7" t="s">
        <v>4</v>
      </c>
      <c r="J7585" s="8"/>
      <c r="K7585" s="9" t="s">
        <v>5</v>
      </c>
      <c r="L7585" s="10"/>
      <c r="M7585" s="11"/>
    </row>
    <row r="7586" spans="1:13" x14ac:dyDescent="0.25">
      <c r="A7586" s="12"/>
      <c r="B7586" s="2"/>
      <c r="C7586" s="2"/>
      <c r="D7586" s="2"/>
      <c r="E7586" s="2"/>
      <c r="F7586" s="2"/>
      <c r="G7586" s="2"/>
      <c r="H7586" s="13"/>
      <c r="I7586" s="2"/>
      <c r="J7586" s="13"/>
      <c r="K7586" s="14" t="s">
        <v>7</v>
      </c>
      <c r="L7586" s="15"/>
      <c r="M7586" s="16" t="s">
        <v>8</v>
      </c>
    </row>
    <row r="7587" spans="1:13" x14ac:dyDescent="0.25">
      <c r="A7587" s="17"/>
      <c r="B7587" s="18"/>
      <c r="C7587" s="18"/>
      <c r="D7587" s="18"/>
      <c r="E7587" s="18"/>
      <c r="F7587" s="18"/>
      <c r="G7587" s="18"/>
      <c r="H7587" s="19"/>
      <c r="I7587" s="122" t="s">
        <v>9</v>
      </c>
      <c r="J7587" s="123"/>
      <c r="K7587" s="18" t="s">
        <v>10</v>
      </c>
      <c r="L7587" s="19"/>
      <c r="M7587" s="20" t="s">
        <v>11</v>
      </c>
    </row>
    <row r="7588" spans="1:13" x14ac:dyDescent="0.25">
      <c r="A7588" s="90" t="s">
        <v>12</v>
      </c>
      <c r="B7588" s="91"/>
      <c r="C7588" s="91"/>
      <c r="D7588" s="91"/>
      <c r="E7588" s="91"/>
      <c r="F7588" s="91"/>
      <c r="G7588" s="91"/>
      <c r="H7588" s="92"/>
      <c r="I7588" s="124">
        <v>1391.2</v>
      </c>
      <c r="J7588" s="125"/>
      <c r="K7588" s="126">
        <f>K7594+K7601</f>
        <v>8.98</v>
      </c>
      <c r="L7588" s="145"/>
      <c r="M7588" s="21">
        <f>M7594+M7601</f>
        <v>149915.712</v>
      </c>
    </row>
    <row r="7589" spans="1:13" x14ac:dyDescent="0.25">
      <c r="A7589" s="22" t="s">
        <v>13</v>
      </c>
      <c r="F7589" s="2"/>
      <c r="H7589" s="13"/>
      <c r="J7589" s="13"/>
      <c r="L7589" s="13"/>
      <c r="M7589" s="23"/>
    </row>
    <row r="7590" spans="1:13" x14ac:dyDescent="0.25">
      <c r="A7590" s="22" t="s">
        <v>14</v>
      </c>
      <c r="F7590" s="2"/>
      <c r="H7590" s="13"/>
      <c r="J7590" s="13"/>
      <c r="L7590" s="13"/>
      <c r="M7590" s="23"/>
    </row>
    <row r="7591" spans="1:13" x14ac:dyDescent="0.25">
      <c r="A7591" s="24" t="s">
        <v>15</v>
      </c>
      <c r="B7591" s="25"/>
      <c r="C7591" s="25"/>
      <c r="D7591" s="25"/>
      <c r="E7591" s="25"/>
      <c r="F7591" s="26"/>
      <c r="G7591" s="25"/>
      <c r="H7591" s="27"/>
      <c r="J7591" s="13"/>
      <c r="L7591" s="13"/>
      <c r="M7591" s="23"/>
    </row>
    <row r="7592" spans="1:13" x14ac:dyDescent="0.25">
      <c r="A7592" s="24" t="s">
        <v>16</v>
      </c>
      <c r="B7592" s="25"/>
      <c r="C7592" s="25"/>
      <c r="D7592" s="25"/>
      <c r="E7592" s="25"/>
      <c r="F7592" s="26"/>
      <c r="G7592" s="25"/>
      <c r="H7592" s="27"/>
      <c r="J7592" s="13"/>
      <c r="L7592" s="13"/>
      <c r="M7592" s="23"/>
    </row>
    <row r="7593" spans="1:13" x14ac:dyDescent="0.25">
      <c r="A7593" s="24" t="s">
        <v>17</v>
      </c>
      <c r="B7593" s="25"/>
      <c r="C7593" s="25"/>
      <c r="D7593" s="25"/>
      <c r="E7593" s="25"/>
      <c r="F7593" s="26"/>
      <c r="G7593" s="25"/>
      <c r="H7593" s="27"/>
      <c r="J7593" s="13"/>
      <c r="L7593" s="13"/>
      <c r="M7593" s="23"/>
    </row>
    <row r="7594" spans="1:13" x14ac:dyDescent="0.25">
      <c r="A7594" s="24" t="s">
        <v>18</v>
      </c>
      <c r="B7594" s="25"/>
      <c r="C7594" s="25"/>
      <c r="D7594" s="25"/>
      <c r="E7594" s="25"/>
      <c r="F7594" s="26"/>
      <c r="G7594" s="25"/>
      <c r="H7594" s="27"/>
      <c r="J7594" s="13"/>
      <c r="K7594" s="112">
        <v>4.93</v>
      </c>
      <c r="L7594" s="113"/>
      <c r="M7594" s="23">
        <f>K7594*I7588*12</f>
        <v>82303.391999999993</v>
      </c>
    </row>
    <row r="7595" spans="1:13" x14ac:dyDescent="0.25">
      <c r="A7595" s="24" t="s">
        <v>19</v>
      </c>
      <c r="B7595" s="25"/>
      <c r="C7595" s="25"/>
      <c r="D7595" s="25"/>
      <c r="E7595" s="25"/>
      <c r="F7595" s="26"/>
      <c r="G7595" s="25"/>
      <c r="H7595" s="27"/>
      <c r="J7595" s="13"/>
      <c r="L7595" s="13"/>
      <c r="M7595" s="23"/>
    </row>
    <row r="7596" spans="1:13" x14ac:dyDescent="0.25">
      <c r="A7596" s="24" t="s">
        <v>20</v>
      </c>
      <c r="B7596" s="25"/>
      <c r="C7596" s="25"/>
      <c r="D7596" s="25"/>
      <c r="E7596" s="25"/>
      <c r="F7596" s="26"/>
      <c r="G7596" s="25"/>
      <c r="H7596" s="27"/>
      <c r="J7596" s="13"/>
      <c r="L7596" s="13"/>
      <c r="M7596" s="23"/>
    </row>
    <row r="7597" spans="1:13" x14ac:dyDescent="0.25">
      <c r="A7597" s="24" t="s">
        <v>21</v>
      </c>
      <c r="B7597" s="25"/>
      <c r="C7597" s="25"/>
      <c r="D7597" s="25"/>
      <c r="E7597" s="25"/>
      <c r="F7597" s="26"/>
      <c r="G7597" s="25"/>
      <c r="H7597" s="27"/>
      <c r="J7597" s="13"/>
      <c r="L7597" s="13"/>
      <c r="M7597" s="23"/>
    </row>
    <row r="7598" spans="1:13" x14ac:dyDescent="0.25">
      <c r="A7598" s="22" t="s">
        <v>22</v>
      </c>
      <c r="B7598" s="25"/>
      <c r="C7598" s="25"/>
      <c r="D7598" s="25"/>
      <c r="E7598" s="25"/>
      <c r="F7598" s="26"/>
      <c r="G7598" s="25"/>
      <c r="H7598" s="27"/>
      <c r="J7598" s="13"/>
      <c r="L7598" s="13"/>
      <c r="M7598" s="23"/>
    </row>
    <row r="7599" spans="1:13" x14ac:dyDescent="0.25">
      <c r="A7599" s="24" t="s">
        <v>23</v>
      </c>
      <c r="B7599" s="25"/>
      <c r="C7599" s="25"/>
      <c r="D7599" s="25"/>
      <c r="E7599" s="25"/>
      <c r="F7599" s="26"/>
      <c r="G7599" s="25"/>
      <c r="H7599" s="27"/>
      <c r="J7599" s="13"/>
      <c r="L7599" s="13"/>
      <c r="M7599" s="23"/>
    </row>
    <row r="7600" spans="1:13" x14ac:dyDescent="0.25">
      <c r="A7600" s="24" t="s">
        <v>24</v>
      </c>
      <c r="B7600" s="25"/>
      <c r="C7600" s="25"/>
      <c r="D7600" s="25"/>
      <c r="E7600" s="25"/>
      <c r="F7600" s="26"/>
      <c r="G7600" s="25"/>
      <c r="H7600" s="27"/>
      <c r="J7600" s="13"/>
      <c r="L7600" s="13"/>
      <c r="M7600" s="23"/>
    </row>
    <row r="7601" spans="1:13" x14ac:dyDescent="0.25">
      <c r="A7601" s="24" t="s">
        <v>25</v>
      </c>
      <c r="B7601" s="25"/>
      <c r="C7601" s="25"/>
      <c r="D7601" s="25"/>
      <c r="E7601" s="25"/>
      <c r="F7601" s="26"/>
      <c r="G7601" s="25"/>
      <c r="H7601" s="27"/>
      <c r="J7601" s="13"/>
      <c r="K7601" s="112">
        <v>4.05</v>
      </c>
      <c r="L7601" s="113"/>
      <c r="M7601" s="23">
        <f>K7601*I7588*12</f>
        <v>67612.319999999992</v>
      </c>
    </row>
    <row r="7602" spans="1:13" x14ac:dyDescent="0.25">
      <c r="A7602" s="24" t="s">
        <v>26</v>
      </c>
      <c r="B7602" s="25"/>
      <c r="C7602" s="25"/>
      <c r="D7602" s="25"/>
      <c r="E7602" s="25"/>
      <c r="F7602" s="26"/>
      <c r="G7602" s="25"/>
      <c r="H7602" s="27"/>
      <c r="J7602" s="13"/>
      <c r="L7602" s="13"/>
      <c r="M7602" s="23"/>
    </row>
    <row r="7603" spans="1:13" x14ac:dyDescent="0.25">
      <c r="A7603" s="28" t="s">
        <v>27</v>
      </c>
      <c r="B7603" s="29"/>
      <c r="C7603" s="29"/>
      <c r="D7603" s="29"/>
      <c r="E7603" s="29"/>
      <c r="F7603" s="29"/>
      <c r="G7603" s="29"/>
      <c r="H7603" s="30"/>
      <c r="I7603" s="18"/>
      <c r="J7603" s="19"/>
      <c r="K7603" s="18"/>
      <c r="L7603" s="19"/>
      <c r="M7603" s="21"/>
    </row>
    <row r="7604" spans="1:13" x14ac:dyDescent="0.25">
      <c r="A7604" s="128" t="s">
        <v>28</v>
      </c>
      <c r="B7604" s="129"/>
      <c r="C7604" s="129"/>
      <c r="D7604" s="129"/>
      <c r="E7604" s="129"/>
      <c r="F7604" s="129"/>
      <c r="G7604" s="129"/>
      <c r="H7604" s="130"/>
      <c r="I7604" s="2" t="s">
        <v>29</v>
      </c>
      <c r="J7604" s="13"/>
      <c r="K7604" s="2"/>
      <c r="L7604" s="13"/>
      <c r="M7604" s="23"/>
    </row>
    <row r="7605" spans="1:13" x14ac:dyDescent="0.25">
      <c r="A7605" s="12"/>
      <c r="B7605" s="2"/>
      <c r="C7605" s="2"/>
      <c r="D7605" s="2"/>
      <c r="E7605" s="2"/>
      <c r="F7605" s="2"/>
      <c r="G7605" s="2"/>
      <c r="H7605" s="13"/>
      <c r="I7605" s="2" t="s">
        <v>30</v>
      </c>
      <c r="J7605" s="13"/>
      <c r="K7605" s="2"/>
      <c r="L7605" s="13"/>
      <c r="M7605" s="23"/>
    </row>
    <row r="7606" spans="1:13" x14ac:dyDescent="0.25">
      <c r="A7606" s="12"/>
      <c r="B7606" s="2"/>
      <c r="C7606" s="2"/>
      <c r="D7606" s="2"/>
      <c r="E7606" s="2"/>
      <c r="F7606" s="2"/>
      <c r="G7606" s="2"/>
      <c r="H7606" s="13"/>
      <c r="I7606" s="2" t="s">
        <v>31</v>
      </c>
      <c r="J7606" s="13"/>
      <c r="K7606" s="108">
        <v>1.1200000000000001</v>
      </c>
      <c r="L7606" s="109"/>
      <c r="M7606" s="23">
        <f>K7606*12*I7588</f>
        <v>18697.728000000003</v>
      </c>
    </row>
    <row r="7607" spans="1:13" x14ac:dyDescent="0.25">
      <c r="A7607" s="12"/>
      <c r="B7607" s="2"/>
      <c r="C7607" s="2"/>
      <c r="D7607" s="2"/>
      <c r="E7607" s="2"/>
      <c r="F7607" s="2"/>
      <c r="G7607" s="2"/>
      <c r="H7607" s="13"/>
      <c r="I7607" s="2" t="s">
        <v>32</v>
      </c>
      <c r="J7607" s="13"/>
      <c r="K7607" s="2"/>
      <c r="L7607" s="13"/>
      <c r="M7607" s="23"/>
    </row>
    <row r="7608" spans="1:13" x14ac:dyDescent="0.25">
      <c r="A7608" s="17"/>
      <c r="B7608" s="18"/>
      <c r="C7608" s="18"/>
      <c r="D7608" s="18"/>
      <c r="E7608" s="18"/>
      <c r="F7608" s="18"/>
      <c r="G7608" s="18"/>
      <c r="H7608" s="19"/>
      <c r="I7608" s="18" t="s">
        <v>33</v>
      </c>
      <c r="J7608" s="19"/>
      <c r="K7608" s="18"/>
      <c r="L7608" s="19"/>
      <c r="M7608" s="21"/>
    </row>
    <row r="7609" spans="1:13" x14ac:dyDescent="0.25">
      <c r="A7609" s="90" t="s">
        <v>34</v>
      </c>
      <c r="B7609" s="91"/>
      <c r="C7609" s="91"/>
      <c r="D7609" s="91"/>
      <c r="E7609" s="91"/>
      <c r="F7609" s="91"/>
      <c r="G7609" s="91"/>
      <c r="H7609" s="92"/>
      <c r="I7609" s="31" t="s">
        <v>35</v>
      </c>
      <c r="J7609" s="32"/>
      <c r="K7609" s="88">
        <v>0.37</v>
      </c>
      <c r="L7609" s="89"/>
      <c r="M7609" s="33">
        <f>K7609*12*I7588</f>
        <v>6176.9279999999999</v>
      </c>
    </row>
    <row r="7610" spans="1:13" x14ac:dyDescent="0.25">
      <c r="A7610" s="131" t="s">
        <v>74</v>
      </c>
      <c r="B7610" s="132"/>
      <c r="C7610" s="132"/>
      <c r="D7610" s="132"/>
      <c r="E7610" s="132"/>
      <c r="F7610" s="132"/>
      <c r="G7610" s="132"/>
      <c r="H7610" s="133"/>
      <c r="I7610" s="52"/>
      <c r="J7610" s="13"/>
      <c r="K7610" s="149">
        <f>K7611+K7619</f>
        <v>1.8900000000000001</v>
      </c>
      <c r="L7610" s="150"/>
      <c r="M7610" s="53">
        <f>M7611+M7619</f>
        <v>31552.416000000005</v>
      </c>
    </row>
    <row r="7611" spans="1:13" x14ac:dyDescent="0.25">
      <c r="A7611" s="114" t="s">
        <v>75</v>
      </c>
      <c r="B7611" s="115"/>
      <c r="C7611" s="115"/>
      <c r="D7611" s="115"/>
      <c r="E7611" s="115"/>
      <c r="F7611" s="115"/>
      <c r="G7611" s="115"/>
      <c r="H7611" s="116"/>
      <c r="J7611" s="13"/>
      <c r="K7611" s="108">
        <f>K7612+K7613+K7614+K7616+K7618</f>
        <v>1.1100000000000001</v>
      </c>
      <c r="L7611" s="109"/>
      <c r="M7611" s="46">
        <f>M7612+M7613+M7614+M7616+M7618</f>
        <v>18530.784000000003</v>
      </c>
    </row>
    <row r="7612" spans="1:13" x14ac:dyDescent="0.25">
      <c r="A7612" s="12" t="s">
        <v>76</v>
      </c>
      <c r="H7612" s="13"/>
      <c r="I7612" t="s">
        <v>77</v>
      </c>
      <c r="J7612" s="13"/>
      <c r="K7612" s="112">
        <v>0.39</v>
      </c>
      <c r="L7612" s="113"/>
      <c r="M7612" s="23">
        <f>K7612*12*I7588</f>
        <v>6510.8159999999998</v>
      </c>
    </row>
    <row r="7613" spans="1:13" x14ac:dyDescent="0.25">
      <c r="A7613" s="12" t="s">
        <v>78</v>
      </c>
      <c r="H7613" s="13"/>
      <c r="I7613" t="s">
        <v>79</v>
      </c>
      <c r="J7613" s="13"/>
      <c r="K7613" s="112">
        <v>0.18</v>
      </c>
      <c r="L7613" s="113"/>
      <c r="M7613" s="23">
        <f>K7613*12*I7588</f>
        <v>3004.9920000000002</v>
      </c>
    </row>
    <row r="7614" spans="1:13" x14ac:dyDescent="0.25">
      <c r="A7614" s="12" t="s">
        <v>80</v>
      </c>
      <c r="H7614" s="13"/>
      <c r="I7614" t="s">
        <v>81</v>
      </c>
      <c r="J7614" s="13"/>
      <c r="K7614" s="112">
        <v>0.08</v>
      </c>
      <c r="L7614" s="113"/>
      <c r="M7614" s="23">
        <f>K7614*12*I7588</f>
        <v>1335.5519999999999</v>
      </c>
    </row>
    <row r="7615" spans="1:13" x14ac:dyDescent="0.25">
      <c r="A7615" s="12" t="s">
        <v>82</v>
      </c>
      <c r="H7615" s="13"/>
      <c r="J7615" s="13"/>
      <c r="L7615" s="13"/>
      <c r="M7615" s="23"/>
    </row>
    <row r="7616" spans="1:13" x14ac:dyDescent="0.25">
      <c r="A7616" s="12" t="s">
        <v>97</v>
      </c>
      <c r="H7616" s="13"/>
      <c r="I7616" t="s">
        <v>98</v>
      </c>
      <c r="J7616" s="13"/>
      <c r="K7616" s="112">
        <v>0.42</v>
      </c>
      <c r="L7616" s="113"/>
      <c r="M7616" s="23">
        <f>K7616*12*I7588</f>
        <v>7011.6480000000001</v>
      </c>
    </row>
    <row r="7617" spans="1:13" x14ac:dyDescent="0.25">
      <c r="A7617" s="12" t="s">
        <v>99</v>
      </c>
      <c r="H7617" s="13"/>
      <c r="I7617" t="s">
        <v>100</v>
      </c>
      <c r="J7617" s="13"/>
      <c r="L7617" s="13"/>
      <c r="M7617" s="23"/>
    </row>
    <row r="7618" spans="1:13" x14ac:dyDescent="0.25">
      <c r="A7618" s="12" t="s">
        <v>101</v>
      </c>
      <c r="H7618" s="13"/>
      <c r="I7618" t="s">
        <v>84</v>
      </c>
      <c r="J7618" s="13"/>
      <c r="K7618" s="112">
        <v>0.04</v>
      </c>
      <c r="L7618" s="113"/>
      <c r="M7618" s="23">
        <f>K7618*12*I7588</f>
        <v>667.77599999999995</v>
      </c>
    </row>
    <row r="7619" spans="1:13" x14ac:dyDescent="0.25">
      <c r="A7619" s="114" t="s">
        <v>85</v>
      </c>
      <c r="B7619" s="115"/>
      <c r="C7619" s="115"/>
      <c r="D7619" s="115"/>
      <c r="E7619" s="115"/>
      <c r="F7619" s="115"/>
      <c r="G7619" s="115"/>
      <c r="H7619" s="116"/>
      <c r="J7619" s="13"/>
      <c r="K7619" s="108">
        <f>K7620+K7621+K7622+K7623</f>
        <v>0.78</v>
      </c>
      <c r="L7619" s="109"/>
      <c r="M7619" s="46">
        <f>M7620+M7621+M7622+M7623</f>
        <v>13021.632000000001</v>
      </c>
    </row>
    <row r="7620" spans="1:13" x14ac:dyDescent="0.25">
      <c r="A7620" s="12" t="s">
        <v>102</v>
      </c>
      <c r="H7620" s="13"/>
      <c r="I7620" t="s">
        <v>81</v>
      </c>
      <c r="J7620" s="13"/>
      <c r="K7620" s="112">
        <v>0.22</v>
      </c>
      <c r="L7620" s="113"/>
      <c r="M7620" s="23">
        <f>K7620*12*I7588</f>
        <v>3672.7680000000005</v>
      </c>
    </row>
    <row r="7621" spans="1:13" x14ac:dyDescent="0.25">
      <c r="A7621" s="12" t="s">
        <v>103</v>
      </c>
      <c r="H7621" s="13"/>
      <c r="I7621" t="s">
        <v>104</v>
      </c>
      <c r="J7621" s="13"/>
      <c r="K7621" s="112">
        <v>0.06</v>
      </c>
      <c r="L7621" s="113"/>
      <c r="M7621" s="23">
        <f>K7621*12*I7588</f>
        <v>1001.664</v>
      </c>
    </row>
    <row r="7622" spans="1:13" x14ac:dyDescent="0.25">
      <c r="A7622" s="12" t="s">
        <v>105</v>
      </c>
      <c r="H7622" s="13"/>
      <c r="I7622" t="s">
        <v>35</v>
      </c>
      <c r="J7622" s="13"/>
      <c r="K7622" s="112">
        <v>0.46</v>
      </c>
      <c r="L7622" s="113"/>
      <c r="M7622" s="23">
        <f>K7622*12*I7588</f>
        <v>7679.4240000000009</v>
      </c>
    </row>
    <row r="7623" spans="1:13" x14ac:dyDescent="0.25">
      <c r="A7623" s="12" t="s">
        <v>106</v>
      </c>
      <c r="H7623" s="13"/>
      <c r="I7623" t="s">
        <v>81</v>
      </c>
      <c r="J7623" s="13"/>
      <c r="K7623" s="138">
        <v>0.04</v>
      </c>
      <c r="L7623" s="139"/>
      <c r="M7623" s="21">
        <f>K7623*12*I7588</f>
        <v>667.77599999999995</v>
      </c>
    </row>
    <row r="7624" spans="1:13" ht="15.75" x14ac:dyDescent="0.25">
      <c r="A7624" s="85" t="s">
        <v>36</v>
      </c>
      <c r="B7624" s="86"/>
      <c r="C7624" s="86"/>
      <c r="D7624" s="86"/>
      <c r="E7624" s="86"/>
      <c r="F7624" s="86"/>
      <c r="G7624" s="86"/>
      <c r="H7624" s="87"/>
      <c r="I7624" s="34"/>
      <c r="J7624" s="32"/>
      <c r="K7624" s="88">
        <f>K7625+K7626+K7628+K7630+K7631</f>
        <v>0.53</v>
      </c>
      <c r="L7624" s="89"/>
      <c r="M7624" s="35">
        <f>M7625+M7626+M7628+M7630+M7631</f>
        <v>8848.0319999999992</v>
      </c>
    </row>
    <row r="7625" spans="1:13" x14ac:dyDescent="0.25">
      <c r="A7625" s="36" t="s">
        <v>37</v>
      </c>
      <c r="B7625" s="37"/>
      <c r="C7625" s="38"/>
      <c r="D7625" s="38"/>
      <c r="E7625" s="38"/>
      <c r="F7625" s="38"/>
      <c r="G7625" s="38"/>
      <c r="H7625" s="13"/>
      <c r="I7625" s="95" t="s">
        <v>38</v>
      </c>
      <c r="J7625" s="96"/>
      <c r="K7625" s="117">
        <v>0.37</v>
      </c>
      <c r="L7625" s="118"/>
      <c r="M7625" s="23">
        <f>K7625*12*I7588</f>
        <v>6176.9279999999999</v>
      </c>
    </row>
    <row r="7626" spans="1:13" x14ac:dyDescent="0.25">
      <c r="A7626" s="36" t="s">
        <v>39</v>
      </c>
      <c r="B7626" s="37"/>
      <c r="C7626" s="38"/>
      <c r="D7626" s="38"/>
      <c r="E7626" s="38"/>
      <c r="F7626" s="38"/>
      <c r="G7626" s="38"/>
      <c r="H7626" s="13"/>
      <c r="I7626" s="95" t="s">
        <v>40</v>
      </c>
      <c r="J7626" s="96"/>
      <c r="K7626" s="97">
        <v>0.06</v>
      </c>
      <c r="L7626" s="98"/>
      <c r="M7626" s="23">
        <f>K7626*12*I7588</f>
        <v>1001.664</v>
      </c>
    </row>
    <row r="7627" spans="1:13" x14ac:dyDescent="0.25">
      <c r="A7627" s="36" t="s">
        <v>41</v>
      </c>
      <c r="B7627" s="37"/>
      <c r="C7627" s="38"/>
      <c r="D7627" s="38"/>
      <c r="E7627" s="38"/>
      <c r="F7627" s="38"/>
      <c r="G7627" s="38"/>
      <c r="H7627" s="13"/>
      <c r="I7627" s="39"/>
      <c r="J7627" s="15"/>
      <c r="K7627" s="40"/>
      <c r="L7627" s="41"/>
      <c r="M7627" s="23"/>
    </row>
    <row r="7628" spans="1:13" x14ac:dyDescent="0.25">
      <c r="A7628" s="36" t="s">
        <v>42</v>
      </c>
      <c r="B7628" s="37"/>
      <c r="C7628" s="38"/>
      <c r="D7628" s="38"/>
      <c r="E7628" s="38"/>
      <c r="F7628" s="38"/>
      <c r="G7628" s="38"/>
      <c r="H7628" s="13"/>
      <c r="I7628" s="95" t="s">
        <v>43</v>
      </c>
      <c r="J7628" s="96"/>
      <c r="K7628" s="97">
        <v>0.04</v>
      </c>
      <c r="L7628" s="98"/>
      <c r="M7628" s="23">
        <f>K7628*12*I7588</f>
        <v>667.77599999999995</v>
      </c>
    </row>
    <row r="7629" spans="1:13" x14ac:dyDescent="0.25">
      <c r="A7629" s="36" t="s">
        <v>44</v>
      </c>
      <c r="B7629" s="37"/>
      <c r="C7629" s="38"/>
      <c r="D7629" s="38"/>
      <c r="E7629" s="38"/>
      <c r="F7629" s="38"/>
      <c r="G7629" s="38"/>
      <c r="H7629" s="13"/>
      <c r="I7629" s="39"/>
      <c r="J7629" s="15"/>
      <c r="K7629" s="40"/>
      <c r="L7629" s="41"/>
      <c r="M7629" s="23"/>
    </row>
    <row r="7630" spans="1:13" x14ac:dyDescent="0.25">
      <c r="A7630" s="36" t="s">
        <v>45</v>
      </c>
      <c r="B7630" s="37"/>
      <c r="C7630" s="38"/>
      <c r="D7630" s="38"/>
      <c r="E7630" s="38"/>
      <c r="F7630" s="38"/>
      <c r="G7630" s="38"/>
      <c r="H7630" s="13"/>
      <c r="I7630" s="95" t="s">
        <v>46</v>
      </c>
      <c r="J7630" s="96"/>
      <c r="K7630" s="97">
        <v>0.03</v>
      </c>
      <c r="L7630" s="98"/>
      <c r="M7630" s="23">
        <f>K7630*12*I7588</f>
        <v>500.83199999999999</v>
      </c>
    </row>
    <row r="7631" spans="1:13" x14ac:dyDescent="0.25">
      <c r="A7631" s="42" t="s">
        <v>47</v>
      </c>
      <c r="B7631" s="37"/>
      <c r="C7631" s="38"/>
      <c r="D7631" s="38"/>
      <c r="E7631" s="38"/>
      <c r="F7631" s="38"/>
      <c r="G7631" s="38"/>
      <c r="H7631" s="13"/>
      <c r="I7631" s="95" t="s">
        <v>46</v>
      </c>
      <c r="J7631" s="96"/>
      <c r="K7631" s="99">
        <v>0.03</v>
      </c>
      <c r="L7631" s="100"/>
      <c r="M7631" s="21">
        <f>K7631*12*I7588</f>
        <v>500.83199999999999</v>
      </c>
    </row>
    <row r="7632" spans="1:13" ht="15.75" x14ac:dyDescent="0.25">
      <c r="A7632" s="85" t="s">
        <v>48</v>
      </c>
      <c r="B7632" s="86"/>
      <c r="C7632" s="86"/>
      <c r="D7632" s="86"/>
      <c r="E7632" s="86"/>
      <c r="F7632" s="86"/>
      <c r="G7632" s="86"/>
      <c r="H7632" s="87"/>
      <c r="I7632" s="34" t="s">
        <v>49</v>
      </c>
      <c r="J7632" s="32"/>
      <c r="K7632" s="101">
        <v>0.16</v>
      </c>
      <c r="L7632" s="102"/>
      <c r="M7632" s="35">
        <f>K7632*12*I7588</f>
        <v>2671.1039999999998</v>
      </c>
    </row>
    <row r="7633" spans="1:13" ht="15.75" x14ac:dyDescent="0.25">
      <c r="A7633" s="103" t="s">
        <v>50</v>
      </c>
      <c r="B7633" s="104"/>
      <c r="C7633" s="104"/>
      <c r="D7633" s="104"/>
      <c r="E7633" s="104"/>
      <c r="F7633" s="104"/>
      <c r="G7633" s="104"/>
      <c r="H7633" s="105"/>
      <c r="J7633" s="13"/>
      <c r="K7633" s="136"/>
      <c r="L7633" s="137"/>
      <c r="M7633" s="23"/>
    </row>
    <row r="7634" spans="1:13" x14ac:dyDescent="0.25">
      <c r="A7634" s="12" t="s">
        <v>51</v>
      </c>
      <c r="D7634" s="5"/>
      <c r="H7634" s="13"/>
      <c r="J7634" s="13"/>
      <c r="K7634" s="43"/>
      <c r="L7634" s="44"/>
      <c r="M7634" s="23"/>
    </row>
    <row r="7635" spans="1:13" x14ac:dyDescent="0.25">
      <c r="A7635" s="12" t="s">
        <v>52</v>
      </c>
      <c r="D7635" s="5"/>
      <c r="H7635" s="13"/>
      <c r="J7635" s="13"/>
      <c r="K7635" s="43"/>
      <c r="L7635" s="44"/>
      <c r="M7635" s="23"/>
    </row>
    <row r="7636" spans="1:13" x14ac:dyDescent="0.25">
      <c r="A7636" s="12" t="s">
        <v>53</v>
      </c>
      <c r="D7636" s="5"/>
      <c r="H7636" s="13"/>
      <c r="J7636" s="13"/>
      <c r="K7636" s="43"/>
      <c r="L7636" s="44"/>
      <c r="M7636" s="23"/>
    </row>
    <row r="7637" spans="1:13" x14ac:dyDescent="0.25">
      <c r="A7637" s="12" t="s">
        <v>54</v>
      </c>
      <c r="D7637" s="5"/>
      <c r="F7637" s="45"/>
      <c r="H7637" s="13"/>
      <c r="J7637" s="13"/>
      <c r="K7637" s="43"/>
      <c r="L7637" s="44"/>
      <c r="M7637" s="23"/>
    </row>
    <row r="7638" spans="1:13" x14ac:dyDescent="0.25">
      <c r="A7638" s="12" t="s">
        <v>55</v>
      </c>
      <c r="H7638" s="13"/>
      <c r="J7638" s="13"/>
      <c r="K7638" s="108">
        <f>2.51+3</f>
        <v>5.51</v>
      </c>
      <c r="L7638" s="109"/>
      <c r="M7638" s="46">
        <f>K7638*12*I7588</f>
        <v>91986.144000000015</v>
      </c>
    </row>
    <row r="7639" spans="1:13" x14ac:dyDescent="0.25">
      <c r="A7639" s="12" t="s">
        <v>56</v>
      </c>
      <c r="H7639" s="13"/>
      <c r="J7639" s="13"/>
      <c r="L7639" s="13"/>
      <c r="M7639" s="23"/>
    </row>
    <row r="7640" spans="1:13" x14ac:dyDescent="0.25">
      <c r="A7640" s="12" t="s">
        <v>57</v>
      </c>
      <c r="H7640" s="13"/>
      <c r="J7640" s="13"/>
      <c r="L7640" s="13"/>
      <c r="M7640" s="23"/>
    </row>
    <row r="7641" spans="1:13" x14ac:dyDescent="0.25">
      <c r="A7641" s="17" t="s">
        <v>58</v>
      </c>
      <c r="B7641" s="18"/>
      <c r="C7641" s="18"/>
      <c r="D7641" s="18"/>
      <c r="E7641" s="18"/>
      <c r="F7641" s="18"/>
      <c r="G7641" s="18"/>
      <c r="H7641" s="19"/>
      <c r="I7641" s="18"/>
      <c r="J7641" s="19"/>
      <c r="K7641" s="18"/>
      <c r="L7641" s="19"/>
      <c r="M7641" s="21"/>
    </row>
    <row r="7642" spans="1:13" x14ac:dyDescent="0.25">
      <c r="A7642" s="90" t="s">
        <v>59</v>
      </c>
      <c r="B7642" s="91"/>
      <c r="C7642" s="91"/>
      <c r="D7642" s="91"/>
      <c r="E7642" s="91"/>
      <c r="F7642" s="91"/>
      <c r="G7642" s="91"/>
      <c r="H7642" s="92"/>
      <c r="J7642" s="47"/>
      <c r="K7642" s="88">
        <f>K7594+K7601+K7606+K7609+K7610+K7632+K7624+K7638</f>
        <v>18.560000000000002</v>
      </c>
      <c r="L7642" s="89"/>
      <c r="M7642" s="21">
        <f>M7588+M7606+M7609+M7610+M7624+M7632+M7638</f>
        <v>309848.06400000001</v>
      </c>
    </row>
    <row r="7643" spans="1:13" x14ac:dyDescent="0.25">
      <c r="A7643" s="90" t="s">
        <v>60</v>
      </c>
      <c r="B7643" s="91"/>
      <c r="C7643" s="91"/>
      <c r="D7643" s="91"/>
      <c r="E7643" s="91"/>
      <c r="F7643" s="91"/>
      <c r="G7643" s="91"/>
      <c r="H7643" s="92"/>
      <c r="I7643" s="34"/>
      <c r="J7643" s="48"/>
      <c r="K7643" s="110">
        <v>11.85</v>
      </c>
      <c r="L7643" s="111"/>
      <c r="M7643" s="21">
        <f>K7643*12*I7588</f>
        <v>197828.63999999998</v>
      </c>
    </row>
    <row r="7644" spans="1:13" ht="15.75" x14ac:dyDescent="0.25">
      <c r="A7644" s="85" t="s">
        <v>61</v>
      </c>
      <c r="B7644" s="86"/>
      <c r="C7644" s="86"/>
      <c r="D7644" s="86"/>
      <c r="E7644" s="86"/>
      <c r="F7644" s="86"/>
      <c r="G7644" s="86"/>
      <c r="H7644" s="87"/>
      <c r="I7644" s="34"/>
      <c r="J7644" s="32"/>
      <c r="K7644" s="88">
        <v>3.45</v>
      </c>
      <c r="L7644" s="89"/>
      <c r="M7644" s="21">
        <f>K7644*12*I7588</f>
        <v>57595.680000000008</v>
      </c>
    </row>
    <row r="7645" spans="1:13" ht="15.75" x14ac:dyDescent="0.25">
      <c r="A7645" s="85" t="s">
        <v>62</v>
      </c>
      <c r="B7645" s="86"/>
      <c r="C7645" s="86"/>
      <c r="D7645" s="86"/>
      <c r="E7645" s="86"/>
      <c r="F7645" s="86"/>
      <c r="G7645" s="86"/>
      <c r="H7645" s="87"/>
      <c r="I7645" s="34"/>
      <c r="J7645" s="32"/>
      <c r="K7645" s="88">
        <v>0.81</v>
      </c>
      <c r="L7645" s="89"/>
      <c r="M7645" s="21">
        <f>K7645*12*I7588</f>
        <v>13522.464000000002</v>
      </c>
    </row>
    <row r="7646" spans="1:13" x14ac:dyDescent="0.25">
      <c r="A7646" s="90" t="s">
        <v>92</v>
      </c>
      <c r="B7646" s="91"/>
      <c r="C7646" s="91"/>
      <c r="D7646" s="91"/>
      <c r="E7646" s="91"/>
      <c r="F7646" s="91"/>
      <c r="G7646" s="91"/>
      <c r="H7646" s="92"/>
      <c r="I7646" s="34"/>
      <c r="J7646" s="32"/>
      <c r="K7646" s="93">
        <v>1.32</v>
      </c>
      <c r="L7646" s="94"/>
      <c r="M7646" s="21">
        <f>K7646*12*I7588</f>
        <v>22036.608</v>
      </c>
    </row>
    <row r="7647" spans="1:13" ht="15.75" x14ac:dyDescent="0.25">
      <c r="A7647" s="49" t="s">
        <v>63</v>
      </c>
      <c r="B7647" s="50"/>
      <c r="C7647" s="50"/>
      <c r="D7647" s="50"/>
      <c r="E7647" s="50"/>
      <c r="F7647" s="50"/>
      <c r="G7647" s="50"/>
      <c r="H7647" s="51"/>
      <c r="I7647" s="34"/>
      <c r="J7647" s="32"/>
      <c r="K7647" s="88">
        <v>0.16</v>
      </c>
      <c r="L7647" s="89"/>
      <c r="M7647" s="21">
        <f>K7647*12*I7588</f>
        <v>2671.1039999999998</v>
      </c>
    </row>
    <row r="7648" spans="1:13" ht="15.75" x14ac:dyDescent="0.25">
      <c r="A7648" s="49" t="s">
        <v>247</v>
      </c>
      <c r="B7648" s="50"/>
      <c r="C7648" s="50"/>
      <c r="D7648" s="50"/>
      <c r="E7648" s="50"/>
      <c r="F7648" s="50"/>
      <c r="G7648" s="50"/>
      <c r="H7648" s="51"/>
      <c r="I7648" s="34"/>
      <c r="J7648" s="32"/>
      <c r="K7648" s="88">
        <v>0.51</v>
      </c>
      <c r="L7648" s="89"/>
      <c r="M7648" s="21">
        <f>K7648*I7588*12</f>
        <v>8514.1440000000002</v>
      </c>
    </row>
    <row r="7649" spans="1:13" ht="15.75" x14ac:dyDescent="0.25">
      <c r="A7649" s="49" t="s">
        <v>64</v>
      </c>
      <c r="B7649" s="50"/>
      <c r="C7649" s="50"/>
      <c r="D7649" s="50"/>
      <c r="E7649" s="50"/>
      <c r="F7649" s="50"/>
      <c r="G7649" s="50"/>
      <c r="H7649" s="51"/>
      <c r="I7649" s="34"/>
      <c r="J7649" s="32"/>
      <c r="K7649" s="88">
        <v>0.98</v>
      </c>
      <c r="L7649" s="89"/>
      <c r="M7649" s="21">
        <f>K7649*12*I7588</f>
        <v>16360.512000000001</v>
      </c>
    </row>
    <row r="7650" spans="1:13" x14ac:dyDescent="0.25">
      <c r="A7650" s="90" t="s">
        <v>65</v>
      </c>
      <c r="B7650" s="91"/>
      <c r="C7650" s="91"/>
      <c r="D7650" s="91"/>
      <c r="E7650" s="91"/>
      <c r="F7650" s="91"/>
      <c r="G7650" s="91"/>
      <c r="H7650" s="92"/>
      <c r="I7650" s="34"/>
      <c r="J7650" s="48"/>
      <c r="K7650" s="88">
        <f>K7642+K7643+K7644+K7645+K7646+K7647+K7648+K7649</f>
        <v>37.64</v>
      </c>
      <c r="L7650" s="89"/>
      <c r="M7650" s="21">
        <f>M7642+M7643+M7644+M7645+M7646+M7647+M7648+M7649</f>
        <v>628377.21600000013</v>
      </c>
    </row>
    <row r="7652" spans="1:13" x14ac:dyDescent="0.25">
      <c r="A7652" s="119" t="s">
        <v>0</v>
      </c>
      <c r="B7652" s="119"/>
      <c r="C7652" s="119"/>
      <c r="D7652" s="119"/>
      <c r="E7652" s="119"/>
      <c r="F7652" s="119"/>
      <c r="G7652" s="119"/>
      <c r="H7652" s="119"/>
      <c r="I7652" s="119"/>
      <c r="J7652" s="119"/>
      <c r="K7652" s="119"/>
      <c r="L7652" s="119"/>
      <c r="M7652" s="5"/>
    </row>
    <row r="7653" spans="1:13" x14ac:dyDescent="0.25">
      <c r="A7653" s="120" t="s">
        <v>1</v>
      </c>
      <c r="B7653" s="120"/>
      <c r="C7653" s="120"/>
      <c r="D7653" s="120"/>
      <c r="E7653" s="120"/>
      <c r="F7653" s="120"/>
      <c r="G7653" s="120"/>
      <c r="H7653" s="120"/>
      <c r="I7653" s="120"/>
      <c r="J7653" s="120"/>
      <c r="K7653" s="120"/>
      <c r="L7653" s="120"/>
      <c r="M7653" s="120"/>
    </row>
    <row r="7654" spans="1:13" x14ac:dyDescent="0.25">
      <c r="A7654" s="121" t="s">
        <v>254</v>
      </c>
      <c r="B7654" s="121"/>
      <c r="C7654" s="121"/>
      <c r="D7654" s="121"/>
      <c r="E7654" s="121"/>
      <c r="F7654" s="121"/>
      <c r="G7654" s="121"/>
      <c r="H7654" s="121"/>
      <c r="I7654" s="121"/>
      <c r="J7654" s="121"/>
      <c r="K7654" s="121"/>
      <c r="L7654" s="121"/>
      <c r="M7654" s="121"/>
    </row>
    <row r="7655" spans="1:13" x14ac:dyDescent="0.25">
      <c r="A7655" s="6"/>
      <c r="B7655" s="7"/>
      <c r="C7655" s="7" t="s">
        <v>3</v>
      </c>
      <c r="D7655" s="7"/>
      <c r="E7655" s="7"/>
      <c r="F7655" s="7"/>
      <c r="G7655" s="7"/>
      <c r="H7655" s="8"/>
      <c r="I7655" s="7" t="s">
        <v>4</v>
      </c>
      <c r="J7655" s="8"/>
      <c r="K7655" s="9" t="s">
        <v>5</v>
      </c>
      <c r="L7655" s="10"/>
      <c r="M7655" s="11"/>
    </row>
    <row r="7656" spans="1:13" x14ac:dyDescent="0.25">
      <c r="A7656" s="12"/>
      <c r="B7656" s="2"/>
      <c r="C7656" s="2"/>
      <c r="D7656" s="2"/>
      <c r="E7656" s="2"/>
      <c r="F7656" s="2"/>
      <c r="G7656" s="2"/>
      <c r="H7656" s="13"/>
      <c r="I7656" s="2"/>
      <c r="J7656" s="13"/>
      <c r="K7656" s="14" t="s">
        <v>7</v>
      </c>
      <c r="L7656" s="15"/>
      <c r="M7656" s="16" t="s">
        <v>8</v>
      </c>
    </row>
    <row r="7657" spans="1:13" x14ac:dyDescent="0.25">
      <c r="A7657" s="17"/>
      <c r="B7657" s="18"/>
      <c r="C7657" s="18"/>
      <c r="D7657" s="18"/>
      <c r="E7657" s="18"/>
      <c r="F7657" s="18"/>
      <c r="G7657" s="18"/>
      <c r="H7657" s="19"/>
      <c r="I7657" s="122" t="s">
        <v>9</v>
      </c>
      <c r="J7657" s="123"/>
      <c r="K7657" s="18" t="s">
        <v>10</v>
      </c>
      <c r="L7657" s="19"/>
      <c r="M7657" s="20" t="s">
        <v>11</v>
      </c>
    </row>
    <row r="7658" spans="1:13" x14ac:dyDescent="0.25">
      <c r="A7658" s="90" t="s">
        <v>12</v>
      </c>
      <c r="B7658" s="91"/>
      <c r="C7658" s="91"/>
      <c r="D7658" s="91"/>
      <c r="E7658" s="91"/>
      <c r="F7658" s="91"/>
      <c r="G7658" s="91"/>
      <c r="H7658" s="92"/>
      <c r="I7658" s="124">
        <v>706.5</v>
      </c>
      <c r="J7658" s="125"/>
      <c r="K7658" s="126">
        <f>K7664+K7671</f>
        <v>8.120000000000001</v>
      </c>
      <c r="L7658" s="145"/>
      <c r="M7658" s="21">
        <f>M7664+M7671</f>
        <v>68841.36</v>
      </c>
    </row>
    <row r="7659" spans="1:13" x14ac:dyDescent="0.25">
      <c r="A7659" s="22" t="s">
        <v>13</v>
      </c>
      <c r="F7659" s="2"/>
      <c r="H7659" s="13"/>
      <c r="J7659" s="13"/>
      <c r="L7659" s="13"/>
      <c r="M7659" s="23"/>
    </row>
    <row r="7660" spans="1:13" x14ac:dyDescent="0.25">
      <c r="A7660" s="22" t="s">
        <v>14</v>
      </c>
      <c r="F7660" s="2"/>
      <c r="H7660" s="13"/>
      <c r="J7660" s="13"/>
      <c r="L7660" s="13"/>
      <c r="M7660" s="23"/>
    </row>
    <row r="7661" spans="1:13" x14ac:dyDescent="0.25">
      <c r="A7661" s="24" t="s">
        <v>15</v>
      </c>
      <c r="B7661" s="25"/>
      <c r="C7661" s="25"/>
      <c r="D7661" s="25"/>
      <c r="E7661" s="25"/>
      <c r="F7661" s="26"/>
      <c r="G7661" s="25"/>
      <c r="H7661" s="27"/>
      <c r="J7661" s="13"/>
      <c r="L7661" s="13"/>
      <c r="M7661" s="23"/>
    </row>
    <row r="7662" spans="1:13" x14ac:dyDescent="0.25">
      <c r="A7662" s="24" t="s">
        <v>16</v>
      </c>
      <c r="B7662" s="25"/>
      <c r="C7662" s="25"/>
      <c r="D7662" s="25"/>
      <c r="E7662" s="25"/>
      <c r="F7662" s="26"/>
      <c r="G7662" s="25"/>
      <c r="H7662" s="27"/>
      <c r="J7662" s="13"/>
      <c r="L7662" s="13"/>
      <c r="M7662" s="23"/>
    </row>
    <row r="7663" spans="1:13" x14ac:dyDescent="0.25">
      <c r="A7663" s="24" t="s">
        <v>17</v>
      </c>
      <c r="B7663" s="25"/>
      <c r="C7663" s="25"/>
      <c r="D7663" s="25"/>
      <c r="E7663" s="25"/>
      <c r="F7663" s="26"/>
      <c r="G7663" s="25"/>
      <c r="H7663" s="27"/>
      <c r="J7663" s="13"/>
      <c r="L7663" s="13"/>
      <c r="M7663" s="23"/>
    </row>
    <row r="7664" spans="1:13" x14ac:dyDescent="0.25">
      <c r="A7664" s="24" t="s">
        <v>18</v>
      </c>
      <c r="B7664" s="25"/>
      <c r="C7664" s="25"/>
      <c r="D7664" s="25"/>
      <c r="E7664" s="25"/>
      <c r="F7664" s="26"/>
      <c r="G7664" s="25"/>
      <c r="H7664" s="27"/>
      <c r="J7664" s="13"/>
      <c r="K7664" s="112">
        <v>4.46</v>
      </c>
      <c r="L7664" s="113"/>
      <c r="M7664" s="23">
        <f>K7664*I7658*12</f>
        <v>37811.879999999997</v>
      </c>
    </row>
    <row r="7665" spans="1:13" x14ac:dyDescent="0.25">
      <c r="A7665" s="24" t="s">
        <v>19</v>
      </c>
      <c r="B7665" s="25"/>
      <c r="C7665" s="25"/>
      <c r="D7665" s="25"/>
      <c r="E7665" s="25"/>
      <c r="F7665" s="26"/>
      <c r="G7665" s="25"/>
      <c r="H7665" s="27"/>
      <c r="J7665" s="13"/>
      <c r="L7665" s="13"/>
      <c r="M7665" s="23"/>
    </row>
    <row r="7666" spans="1:13" x14ac:dyDescent="0.25">
      <c r="A7666" s="24" t="s">
        <v>20</v>
      </c>
      <c r="B7666" s="25"/>
      <c r="C7666" s="25"/>
      <c r="D7666" s="25"/>
      <c r="E7666" s="25"/>
      <c r="F7666" s="26"/>
      <c r="G7666" s="25"/>
      <c r="H7666" s="27"/>
      <c r="J7666" s="13"/>
      <c r="L7666" s="13"/>
      <c r="M7666" s="23"/>
    </row>
    <row r="7667" spans="1:13" x14ac:dyDescent="0.25">
      <c r="A7667" s="24" t="s">
        <v>21</v>
      </c>
      <c r="B7667" s="25"/>
      <c r="C7667" s="25"/>
      <c r="D7667" s="25"/>
      <c r="E7667" s="25"/>
      <c r="F7667" s="26"/>
      <c r="G7667" s="25"/>
      <c r="H7667" s="27"/>
      <c r="J7667" s="13"/>
      <c r="L7667" s="13"/>
      <c r="M7667" s="23"/>
    </row>
    <row r="7668" spans="1:13" x14ac:dyDescent="0.25">
      <c r="A7668" s="22" t="s">
        <v>22</v>
      </c>
      <c r="B7668" s="25"/>
      <c r="C7668" s="25"/>
      <c r="D7668" s="25"/>
      <c r="E7668" s="25"/>
      <c r="F7668" s="26"/>
      <c r="G7668" s="25"/>
      <c r="H7668" s="27"/>
      <c r="J7668" s="13"/>
      <c r="L7668" s="13"/>
      <c r="M7668" s="23"/>
    </row>
    <row r="7669" spans="1:13" x14ac:dyDescent="0.25">
      <c r="A7669" s="24" t="s">
        <v>23</v>
      </c>
      <c r="B7669" s="25"/>
      <c r="C7669" s="25"/>
      <c r="D7669" s="25"/>
      <c r="E7669" s="25"/>
      <c r="F7669" s="26"/>
      <c r="G7669" s="25"/>
      <c r="H7669" s="27"/>
      <c r="J7669" s="13"/>
      <c r="L7669" s="13"/>
      <c r="M7669" s="23"/>
    </row>
    <row r="7670" spans="1:13" x14ac:dyDescent="0.25">
      <c r="A7670" s="24" t="s">
        <v>24</v>
      </c>
      <c r="B7670" s="25"/>
      <c r="C7670" s="25"/>
      <c r="D7670" s="25"/>
      <c r="E7670" s="25"/>
      <c r="F7670" s="26"/>
      <c r="G7670" s="25"/>
      <c r="H7670" s="27"/>
      <c r="J7670" s="13"/>
      <c r="L7670" s="13"/>
      <c r="M7670" s="23"/>
    </row>
    <row r="7671" spans="1:13" x14ac:dyDescent="0.25">
      <c r="A7671" s="24" t="s">
        <v>25</v>
      </c>
      <c r="B7671" s="25"/>
      <c r="C7671" s="25"/>
      <c r="D7671" s="25"/>
      <c r="E7671" s="25"/>
      <c r="F7671" s="26"/>
      <c r="G7671" s="25"/>
      <c r="H7671" s="27"/>
      <c r="J7671" s="13"/>
      <c r="K7671" s="112">
        <v>3.66</v>
      </c>
      <c r="L7671" s="113"/>
      <c r="M7671" s="23">
        <f>K7671*I7658*12</f>
        <v>31029.48</v>
      </c>
    </row>
    <row r="7672" spans="1:13" x14ac:dyDescent="0.25">
      <c r="A7672" s="24" t="s">
        <v>26</v>
      </c>
      <c r="B7672" s="25"/>
      <c r="C7672" s="25"/>
      <c r="D7672" s="25"/>
      <c r="E7672" s="25"/>
      <c r="F7672" s="26"/>
      <c r="G7672" s="25"/>
      <c r="H7672" s="27"/>
      <c r="J7672" s="13"/>
      <c r="L7672" s="13"/>
      <c r="M7672" s="23"/>
    </row>
    <row r="7673" spans="1:13" x14ac:dyDescent="0.25">
      <c r="A7673" s="28" t="s">
        <v>27</v>
      </c>
      <c r="B7673" s="29"/>
      <c r="C7673" s="29"/>
      <c r="D7673" s="29"/>
      <c r="E7673" s="29"/>
      <c r="F7673" s="29"/>
      <c r="G7673" s="29"/>
      <c r="H7673" s="30"/>
      <c r="I7673" s="18"/>
      <c r="J7673" s="19"/>
      <c r="K7673" s="18"/>
      <c r="L7673" s="19"/>
      <c r="M7673" s="21"/>
    </row>
    <row r="7674" spans="1:13" x14ac:dyDescent="0.25">
      <c r="A7674" s="128" t="s">
        <v>28</v>
      </c>
      <c r="B7674" s="129"/>
      <c r="C7674" s="129"/>
      <c r="D7674" s="129"/>
      <c r="E7674" s="129"/>
      <c r="F7674" s="129"/>
      <c r="G7674" s="129"/>
      <c r="H7674" s="130"/>
      <c r="I7674" s="2" t="s">
        <v>29</v>
      </c>
      <c r="J7674" s="13"/>
      <c r="K7674" s="2"/>
      <c r="L7674" s="13"/>
      <c r="M7674" s="23"/>
    </row>
    <row r="7675" spans="1:13" x14ac:dyDescent="0.25">
      <c r="A7675" s="12"/>
      <c r="B7675" s="2"/>
      <c r="C7675" s="2"/>
      <c r="D7675" s="2"/>
      <c r="E7675" s="2"/>
      <c r="F7675" s="2"/>
      <c r="G7675" s="2"/>
      <c r="H7675" s="13"/>
      <c r="I7675" s="2" t="s">
        <v>30</v>
      </c>
      <c r="J7675" s="13"/>
      <c r="K7675" s="2"/>
      <c r="L7675" s="13"/>
      <c r="M7675" s="23"/>
    </row>
    <row r="7676" spans="1:13" x14ac:dyDescent="0.25">
      <c r="A7676" s="12"/>
      <c r="B7676" s="2"/>
      <c r="C7676" s="2"/>
      <c r="D7676" s="2"/>
      <c r="E7676" s="2"/>
      <c r="F7676" s="2"/>
      <c r="G7676" s="2"/>
      <c r="H7676" s="13"/>
      <c r="I7676" s="2" t="s">
        <v>31</v>
      </c>
      <c r="J7676" s="13"/>
      <c r="K7676" s="108">
        <v>1.1200000000000001</v>
      </c>
      <c r="L7676" s="109"/>
      <c r="M7676" s="23">
        <f>K7676*12*I7658</f>
        <v>9495.36</v>
      </c>
    </row>
    <row r="7677" spans="1:13" x14ac:dyDescent="0.25">
      <c r="A7677" s="12"/>
      <c r="B7677" s="2"/>
      <c r="C7677" s="2"/>
      <c r="D7677" s="2"/>
      <c r="E7677" s="2"/>
      <c r="F7677" s="2"/>
      <c r="G7677" s="2"/>
      <c r="H7677" s="13"/>
      <c r="I7677" s="2" t="s">
        <v>32</v>
      </c>
      <c r="J7677" s="13"/>
      <c r="K7677" s="2"/>
      <c r="L7677" s="13"/>
      <c r="M7677" s="23"/>
    </row>
    <row r="7678" spans="1:13" x14ac:dyDescent="0.25">
      <c r="A7678" s="17"/>
      <c r="B7678" s="18"/>
      <c r="C7678" s="18"/>
      <c r="D7678" s="18"/>
      <c r="E7678" s="18"/>
      <c r="F7678" s="18"/>
      <c r="G7678" s="18"/>
      <c r="H7678" s="19"/>
      <c r="I7678" s="18" t="s">
        <v>33</v>
      </c>
      <c r="J7678" s="19"/>
      <c r="K7678" s="18"/>
      <c r="L7678" s="19"/>
      <c r="M7678" s="21"/>
    </row>
    <row r="7679" spans="1:13" x14ac:dyDescent="0.25">
      <c r="A7679" s="90" t="s">
        <v>34</v>
      </c>
      <c r="B7679" s="91"/>
      <c r="C7679" s="91"/>
      <c r="D7679" s="91"/>
      <c r="E7679" s="91"/>
      <c r="F7679" s="91"/>
      <c r="G7679" s="91"/>
      <c r="H7679" s="92"/>
      <c r="I7679" s="31" t="s">
        <v>35</v>
      </c>
      <c r="J7679" s="32"/>
      <c r="K7679" s="88">
        <v>0.35</v>
      </c>
      <c r="L7679" s="89"/>
      <c r="M7679" s="33">
        <f>K7679*12*I7658</f>
        <v>2967.2999999999993</v>
      </c>
    </row>
    <row r="7680" spans="1:13" x14ac:dyDescent="0.25">
      <c r="A7680" s="131" t="s">
        <v>74</v>
      </c>
      <c r="B7680" s="132"/>
      <c r="C7680" s="132"/>
      <c r="D7680" s="132"/>
      <c r="E7680" s="132"/>
      <c r="F7680" s="132"/>
      <c r="G7680" s="132"/>
      <c r="H7680" s="133"/>
      <c r="I7680" s="52"/>
      <c r="J7680" s="13"/>
      <c r="K7680" s="149">
        <f>K7681+K7689</f>
        <v>1.59</v>
      </c>
      <c r="L7680" s="150"/>
      <c r="M7680" s="53">
        <f>M7681+M7689</f>
        <v>13480.019999999999</v>
      </c>
    </row>
    <row r="7681" spans="1:13" x14ac:dyDescent="0.25">
      <c r="A7681" s="114" t="s">
        <v>75</v>
      </c>
      <c r="B7681" s="115"/>
      <c r="C7681" s="115"/>
      <c r="D7681" s="115"/>
      <c r="E7681" s="115"/>
      <c r="F7681" s="115"/>
      <c r="G7681" s="115"/>
      <c r="H7681" s="116"/>
      <c r="J7681" s="13"/>
      <c r="K7681" s="108">
        <f>K7682+K7683+K7684+K7686+K7688</f>
        <v>0.93</v>
      </c>
      <c r="L7681" s="109"/>
      <c r="M7681" s="46">
        <f>M7682+M7683+M7684+M7686+M7688</f>
        <v>7884.5399999999991</v>
      </c>
    </row>
    <row r="7682" spans="1:13" x14ac:dyDescent="0.25">
      <c r="A7682" s="12" t="s">
        <v>76</v>
      </c>
      <c r="H7682" s="13"/>
      <c r="I7682" t="s">
        <v>77</v>
      </c>
      <c r="J7682" s="13"/>
      <c r="K7682" s="112">
        <v>0.33</v>
      </c>
      <c r="L7682" s="113"/>
      <c r="M7682" s="23">
        <f>K7682*12*I7658</f>
        <v>2797.74</v>
      </c>
    </row>
    <row r="7683" spans="1:13" x14ac:dyDescent="0.25">
      <c r="A7683" s="12" t="s">
        <v>78</v>
      </c>
      <c r="H7683" s="13"/>
      <c r="I7683" t="s">
        <v>79</v>
      </c>
      <c r="J7683" s="13"/>
      <c r="K7683" s="112">
        <v>0.15</v>
      </c>
      <c r="L7683" s="113"/>
      <c r="M7683" s="23">
        <f>K7683*12*I7658</f>
        <v>1271.6999999999998</v>
      </c>
    </row>
    <row r="7684" spans="1:13" x14ac:dyDescent="0.25">
      <c r="A7684" s="12" t="s">
        <v>80</v>
      </c>
      <c r="H7684" s="13"/>
      <c r="I7684" t="s">
        <v>81</v>
      </c>
      <c r="J7684" s="13"/>
      <c r="K7684" s="112">
        <v>7.0000000000000007E-2</v>
      </c>
      <c r="L7684" s="113"/>
      <c r="M7684" s="23">
        <f>K7684*12*I7658</f>
        <v>593.46</v>
      </c>
    </row>
    <row r="7685" spans="1:13" x14ac:dyDescent="0.25">
      <c r="A7685" s="12" t="s">
        <v>82</v>
      </c>
      <c r="H7685" s="13"/>
      <c r="J7685" s="13"/>
      <c r="L7685" s="13"/>
      <c r="M7685" s="23"/>
    </row>
    <row r="7686" spans="1:13" x14ac:dyDescent="0.25">
      <c r="A7686" s="12" t="s">
        <v>97</v>
      </c>
      <c r="H7686" s="13"/>
      <c r="I7686" t="s">
        <v>98</v>
      </c>
      <c r="J7686" s="13"/>
      <c r="K7686" s="112">
        <v>0.35</v>
      </c>
      <c r="L7686" s="113"/>
      <c r="M7686" s="23">
        <f>K7686*12*I7658</f>
        <v>2967.2999999999993</v>
      </c>
    </row>
    <row r="7687" spans="1:13" x14ac:dyDescent="0.25">
      <c r="A7687" s="12" t="s">
        <v>99</v>
      </c>
      <c r="H7687" s="13"/>
      <c r="I7687" t="s">
        <v>100</v>
      </c>
      <c r="J7687" s="13"/>
      <c r="L7687" s="13"/>
      <c r="M7687" s="23"/>
    </row>
    <row r="7688" spans="1:13" x14ac:dyDescent="0.25">
      <c r="A7688" s="12" t="s">
        <v>101</v>
      </c>
      <c r="H7688" s="13"/>
      <c r="I7688" t="s">
        <v>84</v>
      </c>
      <c r="J7688" s="13"/>
      <c r="K7688" s="112">
        <v>0.03</v>
      </c>
      <c r="L7688" s="113"/>
      <c r="M7688" s="23">
        <f>K7688*12*I7658</f>
        <v>254.34</v>
      </c>
    </row>
    <row r="7689" spans="1:13" x14ac:dyDescent="0.25">
      <c r="A7689" s="114" t="s">
        <v>85</v>
      </c>
      <c r="B7689" s="115"/>
      <c r="C7689" s="115"/>
      <c r="D7689" s="115"/>
      <c r="E7689" s="115"/>
      <c r="F7689" s="115"/>
      <c r="G7689" s="115"/>
      <c r="H7689" s="116"/>
      <c r="J7689" s="13"/>
      <c r="K7689" s="108">
        <f>K7690+K7691+K7692+K7693</f>
        <v>0.66</v>
      </c>
      <c r="L7689" s="109"/>
      <c r="M7689" s="46">
        <f>M7690+M7691+M7692+M7693</f>
        <v>5595.48</v>
      </c>
    </row>
    <row r="7690" spans="1:13" x14ac:dyDescent="0.25">
      <c r="A7690" s="12" t="s">
        <v>102</v>
      </c>
      <c r="H7690" s="13"/>
      <c r="I7690" t="s">
        <v>81</v>
      </c>
      <c r="J7690" s="13"/>
      <c r="K7690" s="112">
        <v>0.19</v>
      </c>
      <c r="L7690" s="113"/>
      <c r="M7690" s="23">
        <f>K7690*12*I7658</f>
        <v>1610.8200000000002</v>
      </c>
    </row>
    <row r="7691" spans="1:13" x14ac:dyDescent="0.25">
      <c r="A7691" s="12" t="s">
        <v>103</v>
      </c>
      <c r="H7691" s="13"/>
      <c r="I7691" t="s">
        <v>104</v>
      </c>
      <c r="J7691" s="13"/>
      <c r="K7691" s="112">
        <v>0.05</v>
      </c>
      <c r="L7691" s="113"/>
      <c r="M7691" s="23">
        <f>K7691*12*I7658</f>
        <v>423.90000000000009</v>
      </c>
    </row>
    <row r="7692" spans="1:13" x14ac:dyDescent="0.25">
      <c r="A7692" s="12" t="s">
        <v>105</v>
      </c>
      <c r="H7692" s="13"/>
      <c r="I7692" t="s">
        <v>77</v>
      </c>
      <c r="J7692" s="13"/>
      <c r="K7692" s="112">
        <v>0.39</v>
      </c>
      <c r="L7692" s="113"/>
      <c r="M7692" s="23">
        <f>K7692*12*I7658</f>
        <v>3306.4199999999996</v>
      </c>
    </row>
    <row r="7693" spans="1:13" x14ac:dyDescent="0.25">
      <c r="A7693" s="12" t="s">
        <v>106</v>
      </c>
      <c r="H7693" s="13"/>
      <c r="I7693" t="s">
        <v>81</v>
      </c>
      <c r="J7693" s="13"/>
      <c r="K7693" s="138">
        <v>0.03</v>
      </c>
      <c r="L7693" s="139"/>
      <c r="M7693" s="21">
        <f>K7693*12*I7658</f>
        <v>254.34</v>
      </c>
    </row>
    <row r="7694" spans="1:13" ht="15.75" x14ac:dyDescent="0.25">
      <c r="A7694" s="85" t="s">
        <v>36</v>
      </c>
      <c r="B7694" s="86"/>
      <c r="C7694" s="86"/>
      <c r="D7694" s="86"/>
      <c r="E7694" s="86"/>
      <c r="F7694" s="86"/>
      <c r="G7694" s="86"/>
      <c r="H7694" s="87"/>
      <c r="I7694" s="34"/>
      <c r="J7694" s="32"/>
      <c r="K7694" s="88">
        <f>K7695+K7696+K7698+K7700+K7701</f>
        <v>0.53</v>
      </c>
      <c r="L7694" s="89"/>
      <c r="M7694" s="35">
        <f>M7695+M7696+M7698+M7700+M7701</f>
        <v>4493.3399999999992</v>
      </c>
    </row>
    <row r="7695" spans="1:13" x14ac:dyDescent="0.25">
      <c r="A7695" s="36" t="s">
        <v>37</v>
      </c>
      <c r="B7695" s="37"/>
      <c r="C7695" s="38"/>
      <c r="D7695" s="38"/>
      <c r="E7695" s="38"/>
      <c r="F7695" s="38"/>
      <c r="G7695" s="38"/>
      <c r="H7695" s="13"/>
      <c r="I7695" s="95" t="s">
        <v>38</v>
      </c>
      <c r="J7695" s="96"/>
      <c r="K7695" s="117">
        <v>0.37</v>
      </c>
      <c r="L7695" s="118"/>
      <c r="M7695" s="23">
        <f>K7695*12*I7658</f>
        <v>3136.8599999999997</v>
      </c>
    </row>
    <row r="7696" spans="1:13" x14ac:dyDescent="0.25">
      <c r="A7696" s="36" t="s">
        <v>39</v>
      </c>
      <c r="B7696" s="37"/>
      <c r="C7696" s="38"/>
      <c r="D7696" s="38"/>
      <c r="E7696" s="38"/>
      <c r="F7696" s="38"/>
      <c r="G7696" s="38"/>
      <c r="H7696" s="13"/>
      <c r="I7696" s="95" t="s">
        <v>40</v>
      </c>
      <c r="J7696" s="96"/>
      <c r="K7696" s="97">
        <v>0.06</v>
      </c>
      <c r="L7696" s="98"/>
      <c r="M7696" s="23">
        <f>K7696*12*I7658</f>
        <v>508.68</v>
      </c>
    </row>
    <row r="7697" spans="1:13" x14ac:dyDescent="0.25">
      <c r="A7697" s="36" t="s">
        <v>41</v>
      </c>
      <c r="B7697" s="37"/>
      <c r="C7697" s="38"/>
      <c r="D7697" s="38"/>
      <c r="E7697" s="38"/>
      <c r="F7697" s="38"/>
      <c r="G7697" s="38"/>
      <c r="H7697" s="13"/>
      <c r="I7697" s="39"/>
      <c r="J7697" s="15"/>
      <c r="K7697" s="40"/>
      <c r="L7697" s="72"/>
      <c r="M7697" s="23"/>
    </row>
    <row r="7698" spans="1:13" x14ac:dyDescent="0.25">
      <c r="A7698" s="36" t="s">
        <v>42</v>
      </c>
      <c r="B7698" s="37"/>
      <c r="C7698" s="38"/>
      <c r="D7698" s="38"/>
      <c r="E7698" s="38"/>
      <c r="F7698" s="38"/>
      <c r="G7698" s="38"/>
      <c r="H7698" s="13"/>
      <c r="I7698" s="95" t="s">
        <v>43</v>
      </c>
      <c r="J7698" s="96"/>
      <c r="K7698" s="97">
        <v>0.04</v>
      </c>
      <c r="L7698" s="98"/>
      <c r="M7698" s="23">
        <f>K7698*12*I7658</f>
        <v>339.12</v>
      </c>
    </row>
    <row r="7699" spans="1:13" x14ac:dyDescent="0.25">
      <c r="A7699" s="36" t="s">
        <v>44</v>
      </c>
      <c r="B7699" s="37"/>
      <c r="C7699" s="38"/>
      <c r="D7699" s="38"/>
      <c r="E7699" s="38"/>
      <c r="F7699" s="38"/>
      <c r="G7699" s="38"/>
      <c r="H7699" s="13"/>
      <c r="I7699" s="39"/>
      <c r="J7699" s="15"/>
      <c r="K7699" s="40"/>
      <c r="L7699" s="72"/>
      <c r="M7699" s="23"/>
    </row>
    <row r="7700" spans="1:13" x14ac:dyDescent="0.25">
      <c r="A7700" s="36" t="s">
        <v>45</v>
      </c>
      <c r="B7700" s="37"/>
      <c r="C7700" s="38"/>
      <c r="D7700" s="38"/>
      <c r="E7700" s="38"/>
      <c r="F7700" s="38"/>
      <c r="G7700" s="38"/>
      <c r="H7700" s="13"/>
      <c r="I7700" s="95" t="s">
        <v>46</v>
      </c>
      <c r="J7700" s="96"/>
      <c r="K7700" s="97">
        <v>0.03</v>
      </c>
      <c r="L7700" s="98"/>
      <c r="M7700" s="23">
        <f>K7700*12*I7658</f>
        <v>254.34</v>
      </c>
    </row>
    <row r="7701" spans="1:13" x14ac:dyDescent="0.25">
      <c r="A7701" s="42" t="s">
        <v>47</v>
      </c>
      <c r="B7701" s="37"/>
      <c r="C7701" s="38"/>
      <c r="D7701" s="38"/>
      <c r="E7701" s="38"/>
      <c r="F7701" s="38"/>
      <c r="G7701" s="38"/>
      <c r="H7701" s="13"/>
      <c r="I7701" s="95" t="s">
        <v>46</v>
      </c>
      <c r="J7701" s="96"/>
      <c r="K7701" s="99">
        <v>0.03</v>
      </c>
      <c r="L7701" s="100"/>
      <c r="M7701" s="21">
        <f>K7701*12*I7658</f>
        <v>254.34</v>
      </c>
    </row>
    <row r="7702" spans="1:13" ht="15.75" x14ac:dyDescent="0.25">
      <c r="A7702" s="85" t="s">
        <v>48</v>
      </c>
      <c r="B7702" s="86"/>
      <c r="C7702" s="86"/>
      <c r="D7702" s="86"/>
      <c r="E7702" s="86"/>
      <c r="F7702" s="86"/>
      <c r="G7702" s="86"/>
      <c r="H7702" s="87"/>
      <c r="I7702" s="34" t="s">
        <v>49</v>
      </c>
      <c r="J7702" s="32"/>
      <c r="K7702" s="101">
        <v>0.15</v>
      </c>
      <c r="L7702" s="102"/>
      <c r="M7702" s="35">
        <f>K7702*12*I7658</f>
        <v>1271.6999999999998</v>
      </c>
    </row>
    <row r="7703" spans="1:13" ht="15.75" x14ac:dyDescent="0.25">
      <c r="A7703" s="103" t="s">
        <v>50</v>
      </c>
      <c r="B7703" s="104"/>
      <c r="C7703" s="104"/>
      <c r="D7703" s="104"/>
      <c r="E7703" s="104"/>
      <c r="F7703" s="104"/>
      <c r="G7703" s="104"/>
      <c r="H7703" s="105"/>
      <c r="J7703" s="13"/>
      <c r="K7703" s="136"/>
      <c r="L7703" s="137"/>
      <c r="M7703" s="23"/>
    </row>
    <row r="7704" spans="1:13" x14ac:dyDescent="0.25">
      <c r="A7704" s="12" t="s">
        <v>51</v>
      </c>
      <c r="D7704" s="5"/>
      <c r="H7704" s="13"/>
      <c r="J7704" s="13"/>
      <c r="K7704" s="43"/>
      <c r="L7704" s="73"/>
      <c r="M7704" s="23"/>
    </row>
    <row r="7705" spans="1:13" x14ac:dyDescent="0.25">
      <c r="A7705" s="12" t="s">
        <v>52</v>
      </c>
      <c r="D7705" s="5"/>
      <c r="H7705" s="13"/>
      <c r="J7705" s="13"/>
      <c r="K7705" s="43"/>
      <c r="L7705" s="73"/>
      <c r="M7705" s="23"/>
    </row>
    <row r="7706" spans="1:13" x14ac:dyDescent="0.25">
      <c r="A7706" s="12" t="s">
        <v>53</v>
      </c>
      <c r="D7706" s="5"/>
      <c r="H7706" s="13"/>
      <c r="J7706" s="13"/>
      <c r="K7706" s="43"/>
      <c r="L7706" s="73"/>
      <c r="M7706" s="23"/>
    </row>
    <row r="7707" spans="1:13" x14ac:dyDescent="0.25">
      <c r="A7707" s="12" t="s">
        <v>54</v>
      </c>
      <c r="D7707" s="5"/>
      <c r="F7707" s="45"/>
      <c r="H7707" s="13"/>
      <c r="J7707" s="13"/>
      <c r="K7707" s="43"/>
      <c r="L7707" s="73"/>
      <c r="M7707" s="23"/>
    </row>
    <row r="7708" spans="1:13" x14ac:dyDescent="0.25">
      <c r="A7708" s="12" t="s">
        <v>55</v>
      </c>
      <c r="H7708" s="13"/>
      <c r="J7708" s="13"/>
      <c r="K7708" s="108">
        <f>2.91+2.41</f>
        <v>5.32</v>
      </c>
      <c r="L7708" s="109"/>
      <c r="M7708" s="46">
        <f>K7708*12*I7658</f>
        <v>45102.96</v>
      </c>
    </row>
    <row r="7709" spans="1:13" x14ac:dyDescent="0.25">
      <c r="A7709" s="12" t="s">
        <v>56</v>
      </c>
      <c r="H7709" s="13"/>
      <c r="J7709" s="13"/>
      <c r="L7709" s="13"/>
      <c r="M7709" s="23"/>
    </row>
    <row r="7710" spans="1:13" x14ac:dyDescent="0.25">
      <c r="A7710" s="12" t="s">
        <v>57</v>
      </c>
      <c r="H7710" s="13"/>
      <c r="J7710" s="13"/>
      <c r="L7710" s="13"/>
      <c r="M7710" s="23"/>
    </row>
    <row r="7711" spans="1:13" x14ac:dyDescent="0.25">
      <c r="A7711" s="17" t="s">
        <v>58</v>
      </c>
      <c r="B7711" s="18"/>
      <c r="C7711" s="18"/>
      <c r="D7711" s="18"/>
      <c r="E7711" s="18"/>
      <c r="F7711" s="18"/>
      <c r="G7711" s="18"/>
      <c r="H7711" s="19"/>
      <c r="I7711" s="18"/>
      <c r="J7711" s="19"/>
      <c r="K7711" s="18"/>
      <c r="L7711" s="19"/>
      <c r="M7711" s="21"/>
    </row>
    <row r="7712" spans="1:13" x14ac:dyDescent="0.25">
      <c r="A7712" s="90" t="s">
        <v>59</v>
      </c>
      <c r="B7712" s="91"/>
      <c r="C7712" s="91"/>
      <c r="D7712" s="91"/>
      <c r="E7712" s="91"/>
      <c r="F7712" s="91"/>
      <c r="G7712" s="91"/>
      <c r="H7712" s="92"/>
      <c r="J7712" s="47"/>
      <c r="K7712" s="88">
        <f>K7664+K7671+K7676+K7679+K7680+K7702+K7694+K7708</f>
        <v>17.18</v>
      </c>
      <c r="L7712" s="89"/>
      <c r="M7712" s="21">
        <f>M7658+M7676+M7679+M7680+M7694+M7702+M7708</f>
        <v>145652.04</v>
      </c>
    </row>
    <row r="7713" spans="1:13" x14ac:dyDescent="0.25">
      <c r="A7713" s="90" t="s">
        <v>60</v>
      </c>
      <c r="B7713" s="91"/>
      <c r="C7713" s="91"/>
      <c r="D7713" s="91"/>
      <c r="E7713" s="91"/>
      <c r="F7713" s="91"/>
      <c r="G7713" s="91"/>
      <c r="H7713" s="92"/>
      <c r="I7713" s="34"/>
      <c r="J7713" s="48"/>
      <c r="K7713" s="110">
        <v>13.56</v>
      </c>
      <c r="L7713" s="111"/>
      <c r="M7713" s="21">
        <f>K7713*12*I7658</f>
        <v>114961.68</v>
      </c>
    </row>
    <row r="7714" spans="1:13" ht="15.75" x14ac:dyDescent="0.25">
      <c r="A7714" s="85" t="s">
        <v>61</v>
      </c>
      <c r="B7714" s="86"/>
      <c r="C7714" s="86"/>
      <c r="D7714" s="86"/>
      <c r="E7714" s="86"/>
      <c r="F7714" s="86"/>
      <c r="G7714" s="86"/>
      <c r="H7714" s="87"/>
      <c r="I7714" s="34"/>
      <c r="J7714" s="32"/>
      <c r="K7714" s="88">
        <v>3.3</v>
      </c>
      <c r="L7714" s="89"/>
      <c r="M7714" s="21">
        <f>K7714*12*I7658</f>
        <v>27977.399999999994</v>
      </c>
    </row>
    <row r="7715" spans="1:13" ht="15.75" x14ac:dyDescent="0.25">
      <c r="A7715" s="85" t="s">
        <v>62</v>
      </c>
      <c r="B7715" s="86"/>
      <c r="C7715" s="86"/>
      <c r="D7715" s="86"/>
      <c r="E7715" s="86"/>
      <c r="F7715" s="86"/>
      <c r="G7715" s="86"/>
      <c r="H7715" s="87"/>
      <c r="I7715" s="34"/>
      <c r="J7715" s="32"/>
      <c r="K7715" s="88">
        <v>1</v>
      </c>
      <c r="L7715" s="89"/>
      <c r="M7715" s="21">
        <f>K7715*12*I7658</f>
        <v>8478</v>
      </c>
    </row>
    <row r="7716" spans="1:13" x14ac:dyDescent="0.25">
      <c r="A7716" s="90" t="s">
        <v>92</v>
      </c>
      <c r="B7716" s="91"/>
      <c r="C7716" s="91"/>
      <c r="D7716" s="91"/>
      <c r="E7716" s="91"/>
      <c r="F7716" s="91"/>
      <c r="G7716" s="91"/>
      <c r="H7716" s="92"/>
      <c r="I7716" s="34"/>
      <c r="J7716" s="32"/>
      <c r="K7716" s="93">
        <v>1.32</v>
      </c>
      <c r="L7716" s="94"/>
      <c r="M7716" s="21">
        <f>K7716*12*I7658</f>
        <v>11190.96</v>
      </c>
    </row>
    <row r="7717" spans="1:13" ht="15.75" x14ac:dyDescent="0.25">
      <c r="A7717" s="69" t="s">
        <v>107</v>
      </c>
      <c r="B7717" s="70"/>
      <c r="C7717" s="70"/>
      <c r="D7717" s="70"/>
      <c r="E7717" s="70"/>
      <c r="F7717" s="70"/>
      <c r="G7717" s="70"/>
      <c r="H7717" s="71"/>
      <c r="I7717" s="34"/>
      <c r="J7717" s="32"/>
      <c r="K7717" s="88">
        <v>0</v>
      </c>
      <c r="L7717" s="89"/>
      <c r="M7717" s="21">
        <v>0</v>
      </c>
    </row>
    <row r="7718" spans="1:13" ht="15.75" x14ac:dyDescent="0.25">
      <c r="A7718" s="69" t="s">
        <v>63</v>
      </c>
      <c r="B7718" s="70"/>
      <c r="C7718" s="70"/>
      <c r="D7718" s="70"/>
      <c r="E7718" s="70"/>
      <c r="F7718" s="70"/>
      <c r="G7718" s="70"/>
      <c r="H7718" s="71"/>
      <c r="I7718" s="34"/>
      <c r="J7718" s="32"/>
      <c r="K7718" s="88">
        <v>7.0000000000000007E-2</v>
      </c>
      <c r="L7718" s="89"/>
      <c r="M7718" s="21">
        <f>K7718*12*I7658</f>
        <v>593.46</v>
      </c>
    </row>
    <row r="7719" spans="1:13" ht="15.75" x14ac:dyDescent="0.25">
      <c r="A7719" s="69" t="s">
        <v>64</v>
      </c>
      <c r="B7719" s="70"/>
      <c r="C7719" s="70"/>
      <c r="D7719" s="70"/>
      <c r="E7719" s="70"/>
      <c r="F7719" s="70"/>
      <c r="G7719" s="70"/>
      <c r="H7719" s="71"/>
      <c r="I7719" s="34"/>
      <c r="J7719" s="32"/>
      <c r="K7719" s="88">
        <v>7.0000000000000007E-2</v>
      </c>
      <c r="L7719" s="89"/>
      <c r="M7719" s="21">
        <f>K7719*12*I7658</f>
        <v>593.46</v>
      </c>
    </row>
    <row r="7720" spans="1:13" x14ac:dyDescent="0.25">
      <c r="A7720" s="90" t="s">
        <v>65</v>
      </c>
      <c r="B7720" s="91"/>
      <c r="C7720" s="91"/>
      <c r="D7720" s="91"/>
      <c r="E7720" s="91"/>
      <c r="F7720" s="91"/>
      <c r="G7720" s="91"/>
      <c r="H7720" s="92"/>
      <c r="I7720" s="34"/>
      <c r="J7720" s="48"/>
      <c r="K7720" s="88">
        <f>K7712+K7714+K7715+K7716+K7713+K7717+K7718+K7719</f>
        <v>36.5</v>
      </c>
      <c r="L7720" s="89"/>
      <c r="M7720" s="21">
        <f>M7712+M7713+M7714+M7715+M7716+M7717+M7718+M7719</f>
        <v>309447.00000000006</v>
      </c>
    </row>
    <row r="7722" spans="1:13" x14ac:dyDescent="0.25">
      <c r="A7722" s="119" t="s">
        <v>0</v>
      </c>
      <c r="B7722" s="119"/>
      <c r="C7722" s="119"/>
      <c r="D7722" s="119"/>
      <c r="E7722" s="119"/>
      <c r="F7722" s="119"/>
      <c r="G7722" s="119"/>
      <c r="H7722" s="119"/>
      <c r="I7722" s="119"/>
      <c r="J7722" s="119"/>
      <c r="K7722" s="119"/>
      <c r="L7722" s="119"/>
      <c r="M7722" s="5"/>
    </row>
    <row r="7723" spans="1:13" x14ac:dyDescent="0.25">
      <c r="A7723" s="120" t="s">
        <v>1</v>
      </c>
      <c r="B7723" s="120"/>
      <c r="C7723" s="120"/>
      <c r="D7723" s="120"/>
      <c r="E7723" s="120"/>
      <c r="F7723" s="120"/>
      <c r="G7723" s="120"/>
      <c r="H7723" s="120"/>
      <c r="I7723" s="120"/>
      <c r="J7723" s="120"/>
      <c r="K7723" s="120"/>
      <c r="L7723" s="120"/>
      <c r="M7723" s="120"/>
    </row>
    <row r="7724" spans="1:13" x14ac:dyDescent="0.25">
      <c r="A7724" s="121" t="s">
        <v>255</v>
      </c>
      <c r="B7724" s="121"/>
      <c r="C7724" s="121"/>
      <c r="D7724" s="121"/>
      <c r="E7724" s="121"/>
      <c r="F7724" s="121"/>
      <c r="G7724" s="121"/>
      <c r="H7724" s="121"/>
      <c r="I7724" s="121"/>
      <c r="J7724" s="121"/>
      <c r="K7724" s="121"/>
      <c r="L7724" s="121"/>
      <c r="M7724" s="121"/>
    </row>
    <row r="7725" spans="1:13" x14ac:dyDescent="0.25">
      <c r="A7725" s="6"/>
      <c r="B7725" s="7"/>
      <c r="C7725" s="7" t="s">
        <v>3</v>
      </c>
      <c r="D7725" s="7"/>
      <c r="E7725" s="7"/>
      <c r="F7725" s="7"/>
      <c r="G7725" s="7"/>
      <c r="H7725" s="8"/>
      <c r="I7725" s="7" t="s">
        <v>4</v>
      </c>
      <c r="J7725" s="8"/>
      <c r="K7725" s="9" t="s">
        <v>5</v>
      </c>
      <c r="L7725" s="10"/>
      <c r="M7725" s="11"/>
    </row>
    <row r="7726" spans="1:13" x14ac:dyDescent="0.25">
      <c r="A7726" s="12"/>
      <c r="B7726" s="2"/>
      <c r="C7726" s="2"/>
      <c r="D7726" s="2"/>
      <c r="E7726" s="2"/>
      <c r="F7726" s="2"/>
      <c r="G7726" s="2"/>
      <c r="H7726" s="13"/>
      <c r="I7726" s="2"/>
      <c r="J7726" s="13"/>
      <c r="K7726" s="14" t="s">
        <v>7</v>
      </c>
      <c r="L7726" s="15"/>
      <c r="M7726" s="16" t="s">
        <v>8</v>
      </c>
    </row>
    <row r="7727" spans="1:13" x14ac:dyDescent="0.25">
      <c r="A7727" s="17"/>
      <c r="B7727" s="18"/>
      <c r="C7727" s="18"/>
      <c r="D7727" s="18"/>
      <c r="E7727" s="18"/>
      <c r="F7727" s="18"/>
      <c r="G7727" s="18"/>
      <c r="H7727" s="19"/>
      <c r="I7727" s="122" t="s">
        <v>9</v>
      </c>
      <c r="J7727" s="123"/>
      <c r="K7727" s="18" t="s">
        <v>10</v>
      </c>
      <c r="L7727" s="19"/>
      <c r="M7727" s="20" t="s">
        <v>11</v>
      </c>
    </row>
    <row r="7728" spans="1:13" x14ac:dyDescent="0.25">
      <c r="A7728" s="90" t="s">
        <v>12</v>
      </c>
      <c r="B7728" s="91"/>
      <c r="C7728" s="91"/>
      <c r="D7728" s="91"/>
      <c r="E7728" s="91"/>
      <c r="F7728" s="91"/>
      <c r="G7728" s="91"/>
      <c r="H7728" s="92"/>
      <c r="I7728" s="124">
        <v>278.60000000000002</v>
      </c>
      <c r="J7728" s="125"/>
      <c r="K7728" s="126">
        <f>K7734+K7741</f>
        <v>8.98</v>
      </c>
      <c r="L7728" s="145"/>
      <c r="M7728" s="21">
        <f>M7734+M7741</f>
        <v>30021.936000000005</v>
      </c>
    </row>
    <row r="7729" spans="1:13" x14ac:dyDescent="0.25">
      <c r="A7729" s="22" t="s">
        <v>13</v>
      </c>
      <c r="F7729" s="2"/>
      <c r="H7729" s="13"/>
      <c r="J7729" s="13"/>
      <c r="L7729" s="13"/>
      <c r="M7729" s="23"/>
    </row>
    <row r="7730" spans="1:13" x14ac:dyDescent="0.25">
      <c r="A7730" s="22" t="s">
        <v>14</v>
      </c>
      <c r="F7730" s="2"/>
      <c r="H7730" s="13"/>
      <c r="J7730" s="13"/>
      <c r="L7730" s="13"/>
      <c r="M7730" s="23"/>
    </row>
    <row r="7731" spans="1:13" x14ac:dyDescent="0.25">
      <c r="A7731" s="24" t="s">
        <v>15</v>
      </c>
      <c r="B7731" s="25"/>
      <c r="C7731" s="25"/>
      <c r="D7731" s="25"/>
      <c r="E7731" s="25"/>
      <c r="F7731" s="26"/>
      <c r="G7731" s="25"/>
      <c r="H7731" s="27"/>
      <c r="J7731" s="13"/>
      <c r="L7731" s="13"/>
      <c r="M7731" s="23"/>
    </row>
    <row r="7732" spans="1:13" x14ac:dyDescent="0.25">
      <c r="A7732" s="24" t="s">
        <v>16</v>
      </c>
      <c r="B7732" s="25"/>
      <c r="C7732" s="25"/>
      <c r="D7732" s="25"/>
      <c r="E7732" s="25"/>
      <c r="F7732" s="26"/>
      <c r="G7732" s="25"/>
      <c r="H7732" s="27"/>
      <c r="J7732" s="13"/>
      <c r="L7732" s="13"/>
      <c r="M7732" s="23"/>
    </row>
    <row r="7733" spans="1:13" x14ac:dyDescent="0.25">
      <c r="A7733" s="24" t="s">
        <v>17</v>
      </c>
      <c r="B7733" s="25"/>
      <c r="C7733" s="25"/>
      <c r="D7733" s="25"/>
      <c r="E7733" s="25"/>
      <c r="F7733" s="26"/>
      <c r="G7733" s="25"/>
      <c r="H7733" s="27"/>
      <c r="J7733" s="13"/>
      <c r="L7733" s="13"/>
      <c r="M7733" s="23"/>
    </row>
    <row r="7734" spans="1:13" x14ac:dyDescent="0.25">
      <c r="A7734" s="24" t="s">
        <v>18</v>
      </c>
      <c r="B7734" s="25"/>
      <c r="C7734" s="25"/>
      <c r="D7734" s="25"/>
      <c r="E7734" s="25"/>
      <c r="F7734" s="26"/>
      <c r="G7734" s="25"/>
      <c r="H7734" s="27"/>
      <c r="J7734" s="13"/>
      <c r="K7734" s="112">
        <v>4.93</v>
      </c>
      <c r="L7734" s="113"/>
      <c r="M7734" s="23">
        <f>K7734*I7728*12</f>
        <v>16481.976000000002</v>
      </c>
    </row>
    <row r="7735" spans="1:13" x14ac:dyDescent="0.25">
      <c r="A7735" s="24" t="s">
        <v>19</v>
      </c>
      <c r="B7735" s="25"/>
      <c r="C7735" s="25"/>
      <c r="D7735" s="25"/>
      <c r="E7735" s="25"/>
      <c r="F7735" s="26"/>
      <c r="G7735" s="25"/>
      <c r="H7735" s="27"/>
      <c r="J7735" s="13"/>
      <c r="L7735" s="13"/>
      <c r="M7735" s="23"/>
    </row>
    <row r="7736" spans="1:13" x14ac:dyDescent="0.25">
      <c r="A7736" s="24" t="s">
        <v>20</v>
      </c>
      <c r="B7736" s="25"/>
      <c r="C7736" s="25"/>
      <c r="D7736" s="25"/>
      <c r="E7736" s="25"/>
      <c r="F7736" s="26"/>
      <c r="G7736" s="25"/>
      <c r="H7736" s="27"/>
      <c r="J7736" s="13"/>
      <c r="L7736" s="13"/>
      <c r="M7736" s="23"/>
    </row>
    <row r="7737" spans="1:13" x14ac:dyDescent="0.25">
      <c r="A7737" s="24" t="s">
        <v>21</v>
      </c>
      <c r="B7737" s="25"/>
      <c r="C7737" s="25"/>
      <c r="D7737" s="25"/>
      <c r="E7737" s="25"/>
      <c r="F7737" s="26"/>
      <c r="G7737" s="25"/>
      <c r="H7737" s="27"/>
      <c r="J7737" s="13"/>
      <c r="L7737" s="13"/>
      <c r="M7737" s="23"/>
    </row>
    <row r="7738" spans="1:13" x14ac:dyDescent="0.25">
      <c r="A7738" s="22" t="s">
        <v>22</v>
      </c>
      <c r="B7738" s="25"/>
      <c r="C7738" s="25"/>
      <c r="D7738" s="25"/>
      <c r="E7738" s="25"/>
      <c r="F7738" s="26"/>
      <c r="G7738" s="25"/>
      <c r="H7738" s="27"/>
      <c r="J7738" s="13"/>
      <c r="L7738" s="13"/>
      <c r="M7738" s="23"/>
    </row>
    <row r="7739" spans="1:13" x14ac:dyDescent="0.25">
      <c r="A7739" s="24" t="s">
        <v>23</v>
      </c>
      <c r="B7739" s="25"/>
      <c r="C7739" s="25"/>
      <c r="D7739" s="25"/>
      <c r="E7739" s="25"/>
      <c r="F7739" s="26"/>
      <c r="G7739" s="25"/>
      <c r="H7739" s="27"/>
      <c r="J7739" s="13"/>
      <c r="L7739" s="13"/>
      <c r="M7739" s="23"/>
    </row>
    <row r="7740" spans="1:13" x14ac:dyDescent="0.25">
      <c r="A7740" s="24" t="s">
        <v>24</v>
      </c>
      <c r="B7740" s="25"/>
      <c r="C7740" s="25"/>
      <c r="D7740" s="25"/>
      <c r="E7740" s="25"/>
      <c r="F7740" s="26"/>
      <c r="G7740" s="25"/>
      <c r="H7740" s="27"/>
      <c r="J7740" s="13"/>
      <c r="L7740" s="13"/>
      <c r="M7740" s="23"/>
    </row>
    <row r="7741" spans="1:13" x14ac:dyDescent="0.25">
      <c r="A7741" s="24" t="s">
        <v>25</v>
      </c>
      <c r="B7741" s="25"/>
      <c r="C7741" s="25"/>
      <c r="D7741" s="25"/>
      <c r="E7741" s="25"/>
      <c r="F7741" s="26"/>
      <c r="G7741" s="25"/>
      <c r="H7741" s="27"/>
      <c r="J7741" s="13"/>
      <c r="K7741" s="112">
        <v>4.05</v>
      </c>
      <c r="L7741" s="113"/>
      <c r="M7741" s="23">
        <f>K7741*I7728*12</f>
        <v>13539.960000000003</v>
      </c>
    </row>
    <row r="7742" spans="1:13" x14ac:dyDescent="0.25">
      <c r="A7742" s="24" t="s">
        <v>26</v>
      </c>
      <c r="B7742" s="25"/>
      <c r="C7742" s="25"/>
      <c r="D7742" s="25"/>
      <c r="E7742" s="25"/>
      <c r="F7742" s="26"/>
      <c r="G7742" s="25"/>
      <c r="H7742" s="27"/>
      <c r="J7742" s="13"/>
      <c r="L7742" s="13"/>
      <c r="M7742" s="23"/>
    </row>
    <row r="7743" spans="1:13" x14ac:dyDescent="0.25">
      <c r="A7743" s="28" t="s">
        <v>27</v>
      </c>
      <c r="B7743" s="29"/>
      <c r="C7743" s="29"/>
      <c r="D7743" s="29"/>
      <c r="E7743" s="29"/>
      <c r="F7743" s="29"/>
      <c r="G7743" s="29"/>
      <c r="H7743" s="30"/>
      <c r="I7743" s="18"/>
      <c r="J7743" s="19"/>
      <c r="K7743" s="18"/>
      <c r="L7743" s="19"/>
      <c r="M7743" s="21"/>
    </row>
    <row r="7744" spans="1:13" x14ac:dyDescent="0.25">
      <c r="A7744" s="128" t="s">
        <v>28</v>
      </c>
      <c r="B7744" s="129"/>
      <c r="C7744" s="129"/>
      <c r="D7744" s="129"/>
      <c r="E7744" s="129"/>
      <c r="F7744" s="129"/>
      <c r="G7744" s="129"/>
      <c r="H7744" s="130"/>
      <c r="I7744" s="2" t="s">
        <v>29</v>
      </c>
      <c r="J7744" s="13"/>
      <c r="K7744" s="2"/>
      <c r="L7744" s="13"/>
      <c r="M7744" s="23"/>
    </row>
    <row r="7745" spans="1:13" x14ac:dyDescent="0.25">
      <c r="A7745" s="12"/>
      <c r="B7745" s="2"/>
      <c r="C7745" s="2"/>
      <c r="D7745" s="2"/>
      <c r="E7745" s="2"/>
      <c r="F7745" s="2"/>
      <c r="G7745" s="2"/>
      <c r="H7745" s="13"/>
      <c r="I7745" s="2" t="s">
        <v>30</v>
      </c>
      <c r="J7745" s="13"/>
      <c r="K7745" s="2"/>
      <c r="L7745" s="13"/>
      <c r="M7745" s="23"/>
    </row>
    <row r="7746" spans="1:13" x14ac:dyDescent="0.25">
      <c r="A7746" s="12"/>
      <c r="B7746" s="2"/>
      <c r="C7746" s="2"/>
      <c r="D7746" s="2"/>
      <c r="E7746" s="2"/>
      <c r="F7746" s="2"/>
      <c r="G7746" s="2"/>
      <c r="H7746" s="13"/>
      <c r="I7746" s="2" t="s">
        <v>31</v>
      </c>
      <c r="J7746" s="13"/>
      <c r="K7746" s="108">
        <v>1.1200000000000001</v>
      </c>
      <c r="L7746" s="109"/>
      <c r="M7746" s="23">
        <f>K7746*12*I7728</f>
        <v>3744.3840000000005</v>
      </c>
    </row>
    <row r="7747" spans="1:13" x14ac:dyDescent="0.25">
      <c r="A7747" s="12"/>
      <c r="B7747" s="2"/>
      <c r="C7747" s="2"/>
      <c r="D7747" s="2"/>
      <c r="E7747" s="2"/>
      <c r="F7747" s="2"/>
      <c r="G7747" s="2"/>
      <c r="H7747" s="13"/>
      <c r="I7747" s="2" t="s">
        <v>32</v>
      </c>
      <c r="J7747" s="13"/>
      <c r="K7747" s="2"/>
      <c r="L7747" s="13"/>
      <c r="M7747" s="23"/>
    </row>
    <row r="7748" spans="1:13" x14ac:dyDescent="0.25">
      <c r="A7748" s="12"/>
      <c r="B7748" s="2"/>
      <c r="C7748" s="2"/>
      <c r="D7748" s="2"/>
      <c r="E7748" s="2"/>
      <c r="F7748" s="2"/>
      <c r="G7748" s="2"/>
      <c r="H7748" s="13"/>
      <c r="I7748" s="2" t="s">
        <v>33</v>
      </c>
      <c r="J7748" s="13"/>
      <c r="K7748" s="2"/>
      <c r="L7748" s="13"/>
      <c r="M7748" s="23"/>
    </row>
    <row r="7749" spans="1:13" x14ac:dyDescent="0.25">
      <c r="A7749" s="146" t="s">
        <v>74</v>
      </c>
      <c r="B7749" s="147"/>
      <c r="C7749" s="147"/>
      <c r="D7749" s="147"/>
      <c r="E7749" s="147"/>
      <c r="F7749" s="147"/>
      <c r="G7749" s="147"/>
      <c r="H7749" s="148"/>
      <c r="I7749" s="52"/>
      <c r="J7749" s="8"/>
      <c r="K7749" s="149">
        <f>K7750+K7758</f>
        <v>1.8900000000000001</v>
      </c>
      <c r="L7749" s="150"/>
      <c r="M7749" s="76">
        <f>M7750+M7758</f>
        <v>6318.648000000001</v>
      </c>
    </row>
    <row r="7750" spans="1:13" x14ac:dyDescent="0.25">
      <c r="A7750" s="114" t="s">
        <v>75</v>
      </c>
      <c r="B7750" s="115"/>
      <c r="C7750" s="115"/>
      <c r="D7750" s="115"/>
      <c r="E7750" s="115"/>
      <c r="F7750" s="115"/>
      <c r="G7750" s="115"/>
      <c r="H7750" s="116"/>
      <c r="I7750" s="2"/>
      <c r="J7750" s="13"/>
      <c r="K7750" s="108">
        <f>K7751+K7752+K7753+K7755+K7757</f>
        <v>1.1100000000000001</v>
      </c>
      <c r="L7750" s="109"/>
      <c r="M7750" s="46">
        <f>M7751+M7752+M7753+M7755+M7757</f>
        <v>3710.9520000000002</v>
      </c>
    </row>
    <row r="7751" spans="1:13" x14ac:dyDescent="0.25">
      <c r="A7751" s="12" t="s">
        <v>76</v>
      </c>
      <c r="B7751" s="2"/>
      <c r="C7751" s="2"/>
      <c r="D7751" s="2"/>
      <c r="E7751" s="2"/>
      <c r="F7751" s="2"/>
      <c r="G7751" s="2"/>
      <c r="H7751" s="13"/>
      <c r="I7751" s="2" t="s">
        <v>77</v>
      </c>
      <c r="J7751" s="13"/>
      <c r="K7751" s="112">
        <v>0.39</v>
      </c>
      <c r="L7751" s="113"/>
      <c r="M7751" s="23">
        <f>K7751*12*I7728</f>
        <v>1303.848</v>
      </c>
    </row>
    <row r="7752" spans="1:13" x14ac:dyDescent="0.25">
      <c r="A7752" s="12" t="s">
        <v>78</v>
      </c>
      <c r="B7752" s="2"/>
      <c r="C7752" s="2"/>
      <c r="D7752" s="2"/>
      <c r="E7752" s="2"/>
      <c r="F7752" s="2"/>
      <c r="G7752" s="2"/>
      <c r="H7752" s="13"/>
      <c r="I7752" s="2" t="s">
        <v>79</v>
      </c>
      <c r="J7752" s="13"/>
      <c r="K7752" s="112">
        <v>0.18</v>
      </c>
      <c r="L7752" s="113"/>
      <c r="M7752" s="23">
        <f>K7752*12*I7728</f>
        <v>601.77600000000007</v>
      </c>
    </row>
    <row r="7753" spans="1:13" x14ac:dyDescent="0.25">
      <c r="A7753" s="12" t="s">
        <v>80</v>
      </c>
      <c r="B7753" s="2"/>
      <c r="C7753" s="2"/>
      <c r="D7753" s="2"/>
      <c r="E7753" s="2"/>
      <c r="F7753" s="2"/>
      <c r="G7753" s="2"/>
      <c r="H7753" s="13"/>
      <c r="I7753" s="2" t="s">
        <v>81</v>
      </c>
      <c r="J7753" s="13"/>
      <c r="K7753" s="112">
        <v>0.08</v>
      </c>
      <c r="L7753" s="113"/>
      <c r="M7753" s="23">
        <f>K7753*12*I7728</f>
        <v>267.45600000000002</v>
      </c>
    </row>
    <row r="7754" spans="1:13" x14ac:dyDescent="0.25">
      <c r="A7754" s="12" t="s">
        <v>82</v>
      </c>
      <c r="B7754" s="2"/>
      <c r="C7754" s="2"/>
      <c r="D7754" s="2"/>
      <c r="E7754" s="2"/>
      <c r="F7754" s="2"/>
      <c r="G7754" s="2"/>
      <c r="H7754" s="13"/>
      <c r="I7754" s="2"/>
      <c r="J7754" s="13"/>
      <c r="K7754" s="2"/>
      <c r="L7754" s="13"/>
      <c r="M7754" s="23">
        <f>K7754*12*I7728</f>
        <v>0</v>
      </c>
    </row>
    <row r="7755" spans="1:13" x14ac:dyDescent="0.25">
      <c r="A7755" s="12" t="s">
        <v>97</v>
      </c>
      <c r="B7755" s="2"/>
      <c r="C7755" s="2"/>
      <c r="D7755" s="2"/>
      <c r="E7755" s="2"/>
      <c r="F7755" s="2"/>
      <c r="G7755" s="2"/>
      <c r="H7755" s="13"/>
      <c r="I7755" s="2" t="s">
        <v>98</v>
      </c>
      <c r="J7755" s="13"/>
      <c r="K7755" s="112">
        <v>0.42</v>
      </c>
      <c r="L7755" s="113"/>
      <c r="M7755" s="23">
        <f>K7755*12*I7728</f>
        <v>1404.1440000000002</v>
      </c>
    </row>
    <row r="7756" spans="1:13" x14ac:dyDescent="0.25">
      <c r="A7756" s="12" t="s">
        <v>99</v>
      </c>
      <c r="B7756" s="2"/>
      <c r="C7756" s="2"/>
      <c r="D7756" s="2"/>
      <c r="E7756" s="2"/>
      <c r="F7756" s="2"/>
      <c r="G7756" s="2"/>
      <c r="H7756" s="13"/>
      <c r="I7756" s="2" t="s">
        <v>100</v>
      </c>
      <c r="J7756" s="13"/>
      <c r="K7756" s="2"/>
      <c r="L7756" s="13"/>
      <c r="M7756" s="23">
        <f>K7756*12*I7728</f>
        <v>0</v>
      </c>
    </row>
    <row r="7757" spans="1:13" x14ac:dyDescent="0.25">
      <c r="A7757" s="12" t="s">
        <v>101</v>
      </c>
      <c r="B7757" s="2"/>
      <c r="C7757" s="2"/>
      <c r="D7757" s="2"/>
      <c r="E7757" s="2"/>
      <c r="F7757" s="2"/>
      <c r="G7757" s="2"/>
      <c r="H7757" s="13"/>
      <c r="I7757" s="2" t="s">
        <v>84</v>
      </c>
      <c r="J7757" s="13"/>
      <c r="K7757" s="112">
        <v>0.04</v>
      </c>
      <c r="L7757" s="113"/>
      <c r="M7757" s="23">
        <f>K7757*12*I7728</f>
        <v>133.72800000000001</v>
      </c>
    </row>
    <row r="7758" spans="1:13" x14ac:dyDescent="0.25">
      <c r="A7758" s="114" t="s">
        <v>85</v>
      </c>
      <c r="B7758" s="115"/>
      <c r="C7758" s="115"/>
      <c r="D7758" s="115"/>
      <c r="E7758" s="115"/>
      <c r="F7758" s="115"/>
      <c r="G7758" s="115"/>
      <c r="H7758" s="116"/>
      <c r="I7758" s="2"/>
      <c r="J7758" s="13"/>
      <c r="K7758" s="108">
        <f>K7759+K7760+K7761+K7762</f>
        <v>0.78</v>
      </c>
      <c r="L7758" s="109"/>
      <c r="M7758" s="46">
        <f>M7759+M7760+M7761+M7762</f>
        <v>2607.6960000000004</v>
      </c>
    </row>
    <row r="7759" spans="1:13" x14ac:dyDescent="0.25">
      <c r="A7759" s="12" t="s">
        <v>102</v>
      </c>
      <c r="B7759" s="2"/>
      <c r="C7759" s="2"/>
      <c r="D7759" s="2"/>
      <c r="E7759" s="2"/>
      <c r="F7759" s="2"/>
      <c r="G7759" s="2"/>
      <c r="H7759" s="13"/>
      <c r="I7759" s="2" t="s">
        <v>81</v>
      </c>
      <c r="J7759" s="13"/>
      <c r="K7759" s="112">
        <v>0.22</v>
      </c>
      <c r="L7759" s="113"/>
      <c r="M7759" s="23">
        <f>K7759*12*I7728</f>
        <v>735.50400000000013</v>
      </c>
    </row>
    <row r="7760" spans="1:13" x14ac:dyDescent="0.25">
      <c r="A7760" s="12" t="s">
        <v>103</v>
      </c>
      <c r="B7760" s="2"/>
      <c r="C7760" s="2"/>
      <c r="D7760" s="2"/>
      <c r="E7760" s="2"/>
      <c r="F7760" s="2"/>
      <c r="G7760" s="2"/>
      <c r="H7760" s="13"/>
      <c r="I7760" s="2" t="s">
        <v>104</v>
      </c>
      <c r="J7760" s="13"/>
      <c r="K7760" s="112">
        <v>0.06</v>
      </c>
      <c r="L7760" s="113"/>
      <c r="M7760" s="23">
        <f>K7760*12*I7728</f>
        <v>200.59200000000001</v>
      </c>
    </row>
    <row r="7761" spans="1:13" x14ac:dyDescent="0.25">
      <c r="A7761" s="12" t="s">
        <v>105</v>
      </c>
      <c r="B7761" s="2"/>
      <c r="C7761" s="2"/>
      <c r="D7761" s="2"/>
      <c r="E7761" s="2"/>
      <c r="F7761" s="2"/>
      <c r="G7761" s="2"/>
      <c r="H7761" s="13"/>
      <c r="I7761" s="2" t="s">
        <v>77</v>
      </c>
      <c r="J7761" s="13"/>
      <c r="K7761" s="112">
        <v>0.46</v>
      </c>
      <c r="L7761" s="113"/>
      <c r="M7761" s="23">
        <f>K7761*12*I7728</f>
        <v>1537.8720000000003</v>
      </c>
    </row>
    <row r="7762" spans="1:13" x14ac:dyDescent="0.25">
      <c r="A7762" s="17" t="s">
        <v>106</v>
      </c>
      <c r="B7762" s="18"/>
      <c r="C7762" s="18"/>
      <c r="D7762" s="18"/>
      <c r="E7762" s="18"/>
      <c r="F7762" s="18"/>
      <c r="G7762" s="18"/>
      <c r="H7762" s="19"/>
      <c r="I7762" s="18" t="s">
        <v>81</v>
      </c>
      <c r="J7762" s="19"/>
      <c r="K7762" s="138">
        <v>0.04</v>
      </c>
      <c r="L7762" s="139"/>
      <c r="M7762" s="21">
        <f>K7762*12*I7728</f>
        <v>133.72800000000001</v>
      </c>
    </row>
    <row r="7763" spans="1:13" ht="15.75" x14ac:dyDescent="0.25">
      <c r="A7763" s="140" t="s">
        <v>36</v>
      </c>
      <c r="B7763" s="141"/>
      <c r="C7763" s="141"/>
      <c r="D7763" s="141"/>
      <c r="E7763" s="141"/>
      <c r="F7763" s="141"/>
      <c r="G7763" s="141"/>
      <c r="H7763" s="142"/>
      <c r="I7763" s="18"/>
      <c r="J7763" s="19"/>
      <c r="K7763" s="143">
        <f>K7764+K7765+K7767+K7769+K7770</f>
        <v>0.53</v>
      </c>
      <c r="L7763" s="144"/>
      <c r="M7763" s="65">
        <f>M7764+M7765+M7767+M7769+M7770</f>
        <v>1771.8960000000002</v>
      </c>
    </row>
    <row r="7764" spans="1:13" x14ac:dyDescent="0.25">
      <c r="A7764" s="36" t="s">
        <v>37</v>
      </c>
      <c r="B7764" s="37"/>
      <c r="C7764" s="38"/>
      <c r="D7764" s="38"/>
      <c r="E7764" s="38"/>
      <c r="F7764" s="38"/>
      <c r="G7764" s="38"/>
      <c r="H7764" s="13"/>
      <c r="I7764" s="95" t="s">
        <v>38</v>
      </c>
      <c r="J7764" s="96"/>
      <c r="K7764" s="117">
        <v>0.37</v>
      </c>
      <c r="L7764" s="118"/>
      <c r="M7764" s="23">
        <f>K7764*12*I7728</f>
        <v>1236.9839999999999</v>
      </c>
    </row>
    <row r="7765" spans="1:13" x14ac:dyDescent="0.25">
      <c r="A7765" s="36" t="s">
        <v>39</v>
      </c>
      <c r="B7765" s="37"/>
      <c r="C7765" s="38"/>
      <c r="D7765" s="38"/>
      <c r="E7765" s="38"/>
      <c r="F7765" s="38"/>
      <c r="G7765" s="38"/>
      <c r="H7765" s="13"/>
      <c r="I7765" s="95" t="s">
        <v>40</v>
      </c>
      <c r="J7765" s="96"/>
      <c r="K7765" s="97">
        <v>0.06</v>
      </c>
      <c r="L7765" s="98"/>
      <c r="M7765" s="23">
        <f>K7765*12*I7728</f>
        <v>200.59200000000001</v>
      </c>
    </row>
    <row r="7766" spans="1:13" x14ac:dyDescent="0.25">
      <c r="A7766" s="36" t="s">
        <v>41</v>
      </c>
      <c r="B7766" s="37"/>
      <c r="C7766" s="38"/>
      <c r="D7766" s="38"/>
      <c r="E7766" s="38"/>
      <c r="F7766" s="38"/>
      <c r="G7766" s="38"/>
      <c r="H7766" s="13"/>
      <c r="I7766" s="39"/>
      <c r="J7766" s="15"/>
      <c r="K7766" s="40"/>
      <c r="L7766" s="74"/>
      <c r="M7766" s="23"/>
    </row>
    <row r="7767" spans="1:13" x14ac:dyDescent="0.25">
      <c r="A7767" s="36" t="s">
        <v>42</v>
      </c>
      <c r="B7767" s="37"/>
      <c r="C7767" s="38"/>
      <c r="D7767" s="38"/>
      <c r="E7767" s="38"/>
      <c r="F7767" s="38"/>
      <c r="G7767" s="38"/>
      <c r="H7767" s="13"/>
      <c r="I7767" s="95" t="s">
        <v>43</v>
      </c>
      <c r="J7767" s="96"/>
      <c r="K7767" s="97">
        <v>0.04</v>
      </c>
      <c r="L7767" s="98"/>
      <c r="M7767" s="23">
        <f>K7767*12*I7728</f>
        <v>133.72800000000001</v>
      </c>
    </row>
    <row r="7768" spans="1:13" x14ac:dyDescent="0.25">
      <c r="A7768" s="36" t="s">
        <v>44</v>
      </c>
      <c r="B7768" s="37"/>
      <c r="C7768" s="38"/>
      <c r="D7768" s="38"/>
      <c r="E7768" s="38"/>
      <c r="F7768" s="38"/>
      <c r="G7768" s="38"/>
      <c r="H7768" s="13"/>
      <c r="I7768" s="39"/>
      <c r="J7768" s="15"/>
      <c r="K7768" s="40"/>
      <c r="L7768" s="74"/>
      <c r="M7768" s="23"/>
    </row>
    <row r="7769" spans="1:13" x14ac:dyDescent="0.25">
      <c r="A7769" s="36" t="s">
        <v>45</v>
      </c>
      <c r="B7769" s="37"/>
      <c r="C7769" s="38"/>
      <c r="D7769" s="38"/>
      <c r="E7769" s="38"/>
      <c r="F7769" s="38"/>
      <c r="G7769" s="38"/>
      <c r="H7769" s="13"/>
      <c r="I7769" s="95" t="s">
        <v>46</v>
      </c>
      <c r="J7769" s="96"/>
      <c r="K7769" s="97">
        <v>0.03</v>
      </c>
      <c r="L7769" s="98"/>
      <c r="M7769" s="23">
        <f>K7769*12*I7728</f>
        <v>100.29600000000001</v>
      </c>
    </row>
    <row r="7770" spans="1:13" x14ac:dyDescent="0.25">
      <c r="A7770" s="42" t="s">
        <v>47</v>
      </c>
      <c r="B7770" s="37"/>
      <c r="C7770" s="38"/>
      <c r="D7770" s="38"/>
      <c r="E7770" s="38"/>
      <c r="F7770" s="38"/>
      <c r="G7770" s="38"/>
      <c r="H7770" s="13"/>
      <c r="I7770" s="95" t="s">
        <v>46</v>
      </c>
      <c r="J7770" s="96"/>
      <c r="K7770" s="99">
        <v>0.03</v>
      </c>
      <c r="L7770" s="100"/>
      <c r="M7770" s="21">
        <f>K7770*12*I7728</f>
        <v>100.29600000000001</v>
      </c>
    </row>
    <row r="7771" spans="1:13" ht="15.75" x14ac:dyDescent="0.25">
      <c r="A7771" s="85" t="s">
        <v>48</v>
      </c>
      <c r="B7771" s="86"/>
      <c r="C7771" s="86"/>
      <c r="D7771" s="86"/>
      <c r="E7771" s="86"/>
      <c r="F7771" s="86"/>
      <c r="G7771" s="86"/>
      <c r="H7771" s="87"/>
      <c r="I7771" s="34" t="s">
        <v>49</v>
      </c>
      <c r="J7771" s="32"/>
      <c r="K7771" s="101">
        <v>0.16</v>
      </c>
      <c r="L7771" s="102"/>
      <c r="M7771" s="35">
        <f>K7771*12*I7728</f>
        <v>534.91200000000003</v>
      </c>
    </row>
    <row r="7772" spans="1:13" ht="15.75" x14ac:dyDescent="0.25">
      <c r="A7772" s="103" t="s">
        <v>50</v>
      </c>
      <c r="B7772" s="104"/>
      <c r="C7772" s="104"/>
      <c r="D7772" s="104"/>
      <c r="E7772" s="104"/>
      <c r="F7772" s="104"/>
      <c r="G7772" s="104"/>
      <c r="H7772" s="105"/>
      <c r="J7772" s="13"/>
      <c r="K7772" s="136"/>
      <c r="L7772" s="137"/>
      <c r="M7772" s="23"/>
    </row>
    <row r="7773" spans="1:13" x14ac:dyDescent="0.25">
      <c r="A7773" s="12" t="s">
        <v>51</v>
      </c>
      <c r="D7773" s="5"/>
      <c r="H7773" s="13"/>
      <c r="J7773" s="13"/>
      <c r="K7773" s="43"/>
      <c r="L7773" s="75"/>
      <c r="M7773" s="23"/>
    </row>
    <row r="7774" spans="1:13" x14ac:dyDescent="0.25">
      <c r="A7774" s="12" t="s">
        <v>52</v>
      </c>
      <c r="D7774" s="5"/>
      <c r="H7774" s="13"/>
      <c r="J7774" s="13"/>
      <c r="K7774" s="43"/>
      <c r="L7774" s="75"/>
      <c r="M7774" s="23"/>
    </row>
    <row r="7775" spans="1:13" x14ac:dyDescent="0.25">
      <c r="A7775" s="12" t="s">
        <v>53</v>
      </c>
      <c r="D7775" s="5"/>
      <c r="H7775" s="13"/>
      <c r="J7775" s="13"/>
      <c r="K7775" s="43"/>
      <c r="L7775" s="75"/>
      <c r="M7775" s="23"/>
    </row>
    <row r="7776" spans="1:13" x14ac:dyDescent="0.25">
      <c r="A7776" s="12" t="s">
        <v>54</v>
      </c>
      <c r="D7776" s="5"/>
      <c r="F7776" s="45"/>
      <c r="H7776" s="13"/>
      <c r="J7776" s="13"/>
      <c r="K7776" s="43"/>
      <c r="L7776" s="75"/>
      <c r="M7776" s="23"/>
    </row>
    <row r="7777" spans="1:13" x14ac:dyDescent="0.25">
      <c r="A7777" s="12" t="s">
        <v>55</v>
      </c>
      <c r="H7777" s="13"/>
      <c r="J7777" s="13"/>
      <c r="K7777" s="108">
        <f>2.51+2.87</f>
        <v>5.38</v>
      </c>
      <c r="L7777" s="109"/>
      <c r="M7777" s="46">
        <f>K7777*12*I7728</f>
        <v>17986.416000000001</v>
      </c>
    </row>
    <row r="7778" spans="1:13" x14ac:dyDescent="0.25">
      <c r="A7778" s="12" t="s">
        <v>56</v>
      </c>
      <c r="H7778" s="13"/>
      <c r="J7778" s="13"/>
      <c r="L7778" s="13"/>
      <c r="M7778" s="23"/>
    </row>
    <row r="7779" spans="1:13" x14ac:dyDescent="0.25">
      <c r="A7779" s="12" t="s">
        <v>57</v>
      </c>
      <c r="H7779" s="13"/>
      <c r="J7779" s="13"/>
      <c r="L7779" s="13"/>
      <c r="M7779" s="23"/>
    </row>
    <row r="7780" spans="1:13" x14ac:dyDescent="0.25">
      <c r="A7780" s="17" t="s">
        <v>58</v>
      </c>
      <c r="B7780" s="18"/>
      <c r="C7780" s="18"/>
      <c r="D7780" s="18"/>
      <c r="E7780" s="18"/>
      <c r="F7780" s="18"/>
      <c r="G7780" s="18"/>
      <c r="H7780" s="19"/>
      <c r="I7780" s="18"/>
      <c r="J7780" s="19"/>
      <c r="K7780" s="18"/>
      <c r="L7780" s="19"/>
      <c r="M7780" s="21"/>
    </row>
    <row r="7781" spans="1:13" x14ac:dyDescent="0.25">
      <c r="A7781" s="90" t="s">
        <v>59</v>
      </c>
      <c r="B7781" s="91"/>
      <c r="C7781" s="91"/>
      <c r="D7781" s="91"/>
      <c r="E7781" s="91"/>
      <c r="F7781" s="91"/>
      <c r="G7781" s="91"/>
      <c r="H7781" s="92"/>
      <c r="J7781" s="47"/>
      <c r="K7781" s="88">
        <f>K7734+K7741+K7746+K7771+K7763+K7777+K7749</f>
        <v>18.060000000000002</v>
      </c>
      <c r="L7781" s="89"/>
      <c r="M7781" s="21">
        <f>M7728+M7746+M7763+M7771+M7777+M7749</f>
        <v>60378.19200000001</v>
      </c>
    </row>
    <row r="7782" spans="1:13" x14ac:dyDescent="0.25">
      <c r="A7782" s="90" t="s">
        <v>60</v>
      </c>
      <c r="B7782" s="91"/>
      <c r="C7782" s="91"/>
      <c r="D7782" s="91"/>
      <c r="E7782" s="91"/>
      <c r="F7782" s="91"/>
      <c r="G7782" s="91"/>
      <c r="H7782" s="92"/>
      <c r="I7782" s="34"/>
      <c r="J7782" s="48"/>
      <c r="K7782" s="110">
        <v>15.92</v>
      </c>
      <c r="L7782" s="111"/>
      <c r="M7782" s="21">
        <f>K7782*12*I7728</f>
        <v>53223.743999999999</v>
      </c>
    </row>
    <row r="7783" spans="1:13" ht="15.75" x14ac:dyDescent="0.25">
      <c r="A7783" s="85" t="s">
        <v>61</v>
      </c>
      <c r="B7783" s="86"/>
      <c r="C7783" s="86"/>
      <c r="D7783" s="86"/>
      <c r="E7783" s="86"/>
      <c r="F7783" s="86"/>
      <c r="G7783" s="86"/>
      <c r="H7783" s="87"/>
      <c r="I7783" s="34"/>
      <c r="J7783" s="32"/>
      <c r="K7783" s="88">
        <v>3.45</v>
      </c>
      <c r="L7783" s="89"/>
      <c r="M7783" s="21">
        <f>K7783*12*I7728</f>
        <v>11534.040000000003</v>
      </c>
    </row>
    <row r="7784" spans="1:13" ht="15.75" x14ac:dyDescent="0.25">
      <c r="A7784" s="85" t="s">
        <v>62</v>
      </c>
      <c r="B7784" s="86"/>
      <c r="C7784" s="86"/>
      <c r="D7784" s="86"/>
      <c r="E7784" s="86"/>
      <c r="F7784" s="86"/>
      <c r="G7784" s="86"/>
      <c r="H7784" s="87"/>
      <c r="I7784" s="34"/>
      <c r="J7784" s="32"/>
      <c r="K7784" s="88">
        <v>0.81</v>
      </c>
      <c r="L7784" s="89"/>
      <c r="M7784" s="21">
        <f>K7784*12*I7728</f>
        <v>2707.9920000000002</v>
      </c>
    </row>
    <row r="7785" spans="1:13" x14ac:dyDescent="0.25">
      <c r="A7785" s="90" t="s">
        <v>65</v>
      </c>
      <c r="B7785" s="91"/>
      <c r="C7785" s="91"/>
      <c r="D7785" s="91"/>
      <c r="E7785" s="91"/>
      <c r="F7785" s="91"/>
      <c r="G7785" s="91"/>
      <c r="H7785" s="92"/>
      <c r="I7785" s="34"/>
      <c r="J7785" s="48"/>
      <c r="K7785" s="88">
        <f>K7781+K7783+K7784+K7782</f>
        <v>38.24</v>
      </c>
      <c r="L7785" s="89"/>
      <c r="M7785" s="21">
        <f>M7781+M7782+M7783+M7784</f>
        <v>127843.96800000002</v>
      </c>
    </row>
    <row r="7788" spans="1:13" x14ac:dyDescent="0.25">
      <c r="A7788" s="119" t="s">
        <v>0</v>
      </c>
      <c r="B7788" s="119"/>
      <c r="C7788" s="119"/>
      <c r="D7788" s="119"/>
      <c r="E7788" s="119"/>
      <c r="F7788" s="119"/>
      <c r="G7788" s="119"/>
      <c r="H7788" s="119"/>
      <c r="I7788" s="119"/>
      <c r="J7788" s="119"/>
      <c r="K7788" s="119"/>
      <c r="L7788" s="119"/>
      <c r="M7788" s="5"/>
    </row>
    <row r="7789" spans="1:13" x14ac:dyDescent="0.25">
      <c r="A7789" s="120" t="s">
        <v>1</v>
      </c>
      <c r="B7789" s="120"/>
      <c r="C7789" s="120"/>
      <c r="D7789" s="120"/>
      <c r="E7789" s="120"/>
      <c r="F7789" s="120"/>
      <c r="G7789" s="120"/>
      <c r="H7789" s="120"/>
      <c r="I7789" s="120"/>
      <c r="J7789" s="120"/>
      <c r="K7789" s="120"/>
      <c r="L7789" s="120"/>
      <c r="M7789" s="120"/>
    </row>
    <row r="7790" spans="1:13" x14ac:dyDescent="0.25">
      <c r="A7790" s="121" t="s">
        <v>256</v>
      </c>
      <c r="B7790" s="121"/>
      <c r="C7790" s="121"/>
      <c r="D7790" s="121"/>
      <c r="E7790" s="121"/>
      <c r="F7790" s="121"/>
      <c r="G7790" s="121"/>
      <c r="H7790" s="121"/>
      <c r="I7790" s="121"/>
      <c r="J7790" s="121"/>
      <c r="K7790" s="121"/>
      <c r="L7790" s="121"/>
      <c r="M7790" s="121"/>
    </row>
    <row r="7791" spans="1:13" x14ac:dyDescent="0.25">
      <c r="A7791" s="6"/>
      <c r="B7791" s="7"/>
      <c r="C7791" s="7" t="s">
        <v>3</v>
      </c>
      <c r="D7791" s="7"/>
      <c r="E7791" s="7"/>
      <c r="F7791" s="7"/>
      <c r="G7791" s="7"/>
      <c r="H7791" s="8"/>
      <c r="I7791" s="7" t="s">
        <v>4</v>
      </c>
      <c r="J7791" s="8"/>
      <c r="K7791" s="9" t="s">
        <v>5</v>
      </c>
      <c r="L7791" s="10"/>
      <c r="M7791" s="11"/>
    </row>
    <row r="7792" spans="1:13" x14ac:dyDescent="0.25">
      <c r="A7792" s="12"/>
      <c r="B7792" s="2"/>
      <c r="C7792" s="2"/>
      <c r="D7792" s="2"/>
      <c r="E7792" s="2"/>
      <c r="F7792" s="2"/>
      <c r="G7792" s="2"/>
      <c r="H7792" s="13"/>
      <c r="I7792" s="2"/>
      <c r="J7792" s="13"/>
      <c r="K7792" s="14" t="s">
        <v>7</v>
      </c>
      <c r="L7792" s="15"/>
      <c r="M7792" s="16" t="s">
        <v>8</v>
      </c>
    </row>
    <row r="7793" spans="1:13" x14ac:dyDescent="0.25">
      <c r="A7793" s="17"/>
      <c r="B7793" s="18"/>
      <c r="C7793" s="18"/>
      <c r="D7793" s="18"/>
      <c r="E7793" s="18"/>
      <c r="F7793" s="18"/>
      <c r="G7793" s="18"/>
      <c r="H7793" s="19"/>
      <c r="I7793" s="122" t="s">
        <v>9</v>
      </c>
      <c r="J7793" s="123"/>
      <c r="K7793" s="18" t="s">
        <v>10</v>
      </c>
      <c r="L7793" s="19"/>
      <c r="M7793" s="20" t="s">
        <v>11</v>
      </c>
    </row>
    <row r="7794" spans="1:13" x14ac:dyDescent="0.25">
      <c r="A7794" s="90" t="s">
        <v>12</v>
      </c>
      <c r="B7794" s="91"/>
      <c r="C7794" s="91"/>
      <c r="D7794" s="91"/>
      <c r="E7794" s="91"/>
      <c r="F7794" s="91"/>
      <c r="G7794" s="91"/>
      <c r="H7794" s="92"/>
      <c r="I7794" s="124">
        <v>1104.9000000000001</v>
      </c>
      <c r="J7794" s="125"/>
      <c r="K7794" s="126">
        <f>K7800+K7807</f>
        <v>8.120000000000001</v>
      </c>
      <c r="L7794" s="127"/>
      <c r="M7794" s="21">
        <f>M7800+M7807</f>
        <v>107661.45600000001</v>
      </c>
    </row>
    <row r="7795" spans="1:13" x14ac:dyDescent="0.25">
      <c r="A7795" s="22" t="s">
        <v>13</v>
      </c>
      <c r="F7795" s="2"/>
      <c r="H7795" s="13"/>
      <c r="J7795" s="13"/>
      <c r="L7795" s="13"/>
      <c r="M7795" s="23"/>
    </row>
    <row r="7796" spans="1:13" x14ac:dyDescent="0.25">
      <c r="A7796" s="22" t="s">
        <v>14</v>
      </c>
      <c r="F7796" s="2"/>
      <c r="H7796" s="13"/>
      <c r="J7796" s="13"/>
      <c r="L7796" s="13"/>
      <c r="M7796" s="23"/>
    </row>
    <row r="7797" spans="1:13" x14ac:dyDescent="0.25">
      <c r="A7797" s="24" t="s">
        <v>15</v>
      </c>
      <c r="B7797" s="25"/>
      <c r="C7797" s="25"/>
      <c r="D7797" s="25"/>
      <c r="E7797" s="25"/>
      <c r="F7797" s="26"/>
      <c r="G7797" s="25"/>
      <c r="H7797" s="27"/>
      <c r="J7797" s="13"/>
      <c r="L7797" s="13"/>
      <c r="M7797" s="23"/>
    </row>
    <row r="7798" spans="1:13" x14ac:dyDescent="0.25">
      <c r="A7798" s="24" t="s">
        <v>16</v>
      </c>
      <c r="B7798" s="25"/>
      <c r="C7798" s="25"/>
      <c r="D7798" s="25"/>
      <c r="E7798" s="25"/>
      <c r="F7798" s="26"/>
      <c r="G7798" s="25"/>
      <c r="H7798" s="27"/>
      <c r="J7798" s="13"/>
      <c r="L7798" s="13"/>
      <c r="M7798" s="23"/>
    </row>
    <row r="7799" spans="1:13" x14ac:dyDescent="0.25">
      <c r="A7799" s="24" t="s">
        <v>17</v>
      </c>
      <c r="B7799" s="25"/>
      <c r="C7799" s="25"/>
      <c r="D7799" s="25"/>
      <c r="E7799" s="25"/>
      <c r="F7799" s="26"/>
      <c r="G7799" s="25"/>
      <c r="H7799" s="27"/>
      <c r="J7799" s="13"/>
      <c r="L7799" s="13"/>
      <c r="M7799" s="23"/>
    </row>
    <row r="7800" spans="1:13" x14ac:dyDescent="0.25">
      <c r="A7800" s="24" t="s">
        <v>18</v>
      </c>
      <c r="B7800" s="25"/>
      <c r="C7800" s="25"/>
      <c r="D7800" s="25"/>
      <c r="E7800" s="25"/>
      <c r="F7800" s="26"/>
      <c r="G7800" s="25"/>
      <c r="H7800" s="27"/>
      <c r="J7800" s="13"/>
      <c r="K7800" s="112">
        <v>4.46</v>
      </c>
      <c r="L7800" s="113"/>
      <c r="M7800" s="23">
        <f>K7800*I7794*12</f>
        <v>59134.248000000007</v>
      </c>
    </row>
    <row r="7801" spans="1:13" x14ac:dyDescent="0.25">
      <c r="A7801" s="24" t="s">
        <v>19</v>
      </c>
      <c r="B7801" s="25"/>
      <c r="C7801" s="25"/>
      <c r="D7801" s="25"/>
      <c r="E7801" s="25"/>
      <c r="F7801" s="26"/>
      <c r="G7801" s="25"/>
      <c r="H7801" s="27"/>
      <c r="J7801" s="13"/>
      <c r="L7801" s="13"/>
      <c r="M7801" s="23"/>
    </row>
    <row r="7802" spans="1:13" x14ac:dyDescent="0.25">
      <c r="A7802" s="24" t="s">
        <v>20</v>
      </c>
      <c r="B7802" s="25"/>
      <c r="C7802" s="25"/>
      <c r="D7802" s="25"/>
      <c r="E7802" s="25"/>
      <c r="F7802" s="26"/>
      <c r="G7802" s="25"/>
      <c r="H7802" s="27"/>
      <c r="J7802" s="13"/>
      <c r="L7802" s="13"/>
      <c r="M7802" s="23"/>
    </row>
    <row r="7803" spans="1:13" x14ac:dyDescent="0.25">
      <c r="A7803" s="24" t="s">
        <v>21</v>
      </c>
      <c r="B7803" s="25"/>
      <c r="C7803" s="25"/>
      <c r="D7803" s="25"/>
      <c r="E7803" s="25"/>
      <c r="F7803" s="26"/>
      <c r="G7803" s="25"/>
      <c r="H7803" s="27"/>
      <c r="J7803" s="13"/>
      <c r="L7803" s="13"/>
      <c r="M7803" s="23"/>
    </row>
    <row r="7804" spans="1:13" x14ac:dyDescent="0.25">
      <c r="A7804" s="22" t="s">
        <v>22</v>
      </c>
      <c r="B7804" s="25"/>
      <c r="C7804" s="25"/>
      <c r="D7804" s="25"/>
      <c r="E7804" s="25"/>
      <c r="F7804" s="26"/>
      <c r="G7804" s="25"/>
      <c r="H7804" s="27"/>
      <c r="J7804" s="13"/>
      <c r="L7804" s="13"/>
      <c r="M7804" s="23"/>
    </row>
    <row r="7805" spans="1:13" x14ac:dyDescent="0.25">
      <c r="A7805" s="24" t="s">
        <v>23</v>
      </c>
      <c r="B7805" s="25"/>
      <c r="C7805" s="25"/>
      <c r="D7805" s="25"/>
      <c r="E7805" s="25"/>
      <c r="F7805" s="26"/>
      <c r="G7805" s="25"/>
      <c r="H7805" s="27"/>
      <c r="J7805" s="13"/>
      <c r="L7805" s="13"/>
      <c r="M7805" s="23"/>
    </row>
    <row r="7806" spans="1:13" x14ac:dyDescent="0.25">
      <c r="A7806" s="24" t="s">
        <v>24</v>
      </c>
      <c r="B7806" s="25"/>
      <c r="C7806" s="25"/>
      <c r="D7806" s="25"/>
      <c r="E7806" s="25"/>
      <c r="F7806" s="26"/>
      <c r="G7806" s="25"/>
      <c r="H7806" s="27"/>
      <c r="J7806" s="13"/>
      <c r="L7806" s="13"/>
      <c r="M7806" s="23"/>
    </row>
    <row r="7807" spans="1:13" x14ac:dyDescent="0.25">
      <c r="A7807" s="24" t="s">
        <v>25</v>
      </c>
      <c r="B7807" s="25"/>
      <c r="C7807" s="25"/>
      <c r="D7807" s="25"/>
      <c r="E7807" s="25"/>
      <c r="F7807" s="26"/>
      <c r="G7807" s="25"/>
      <c r="H7807" s="27"/>
      <c r="J7807" s="13"/>
      <c r="K7807" s="112">
        <v>3.66</v>
      </c>
      <c r="L7807" s="113"/>
      <c r="M7807" s="23">
        <f>K7807*I7794*12</f>
        <v>48527.208000000006</v>
      </c>
    </row>
    <row r="7808" spans="1:13" x14ac:dyDescent="0.25">
      <c r="A7808" s="24" t="s">
        <v>26</v>
      </c>
      <c r="B7808" s="25"/>
      <c r="C7808" s="25"/>
      <c r="D7808" s="25"/>
      <c r="E7808" s="25"/>
      <c r="F7808" s="26"/>
      <c r="G7808" s="25"/>
      <c r="H7808" s="27"/>
      <c r="J7808" s="13"/>
      <c r="L7808" s="13"/>
      <c r="M7808" s="23"/>
    </row>
    <row r="7809" spans="1:13" x14ac:dyDescent="0.25">
      <c r="A7809" s="28" t="s">
        <v>27</v>
      </c>
      <c r="B7809" s="29"/>
      <c r="C7809" s="29"/>
      <c r="D7809" s="29"/>
      <c r="E7809" s="29"/>
      <c r="F7809" s="29"/>
      <c r="G7809" s="29"/>
      <c r="H7809" s="30"/>
      <c r="I7809" s="18"/>
      <c r="J7809" s="19"/>
      <c r="K7809" s="18"/>
      <c r="L7809" s="19"/>
      <c r="M7809" s="21"/>
    </row>
    <row r="7810" spans="1:13" x14ac:dyDescent="0.25">
      <c r="A7810" s="128" t="s">
        <v>28</v>
      </c>
      <c r="B7810" s="129"/>
      <c r="C7810" s="129"/>
      <c r="D7810" s="129"/>
      <c r="E7810" s="129"/>
      <c r="F7810" s="129"/>
      <c r="G7810" s="129"/>
      <c r="H7810" s="130"/>
      <c r="I7810" s="2" t="s">
        <v>29</v>
      </c>
      <c r="J7810" s="13"/>
      <c r="K7810" s="2"/>
      <c r="L7810" s="13"/>
      <c r="M7810" s="23"/>
    </row>
    <row r="7811" spans="1:13" x14ac:dyDescent="0.25">
      <c r="A7811" s="12"/>
      <c r="B7811" s="2"/>
      <c r="C7811" s="2"/>
      <c r="D7811" s="2"/>
      <c r="E7811" s="2"/>
      <c r="F7811" s="2"/>
      <c r="G7811" s="2"/>
      <c r="H7811" s="13"/>
      <c r="I7811" s="2" t="s">
        <v>30</v>
      </c>
      <c r="J7811" s="13"/>
      <c r="K7811" s="2"/>
      <c r="L7811" s="13"/>
      <c r="M7811" s="23"/>
    </row>
    <row r="7812" spans="1:13" x14ac:dyDescent="0.25">
      <c r="A7812" s="12"/>
      <c r="B7812" s="2"/>
      <c r="C7812" s="2"/>
      <c r="D7812" s="2"/>
      <c r="E7812" s="2"/>
      <c r="F7812" s="2"/>
      <c r="G7812" s="2"/>
      <c r="H7812" s="13"/>
      <c r="I7812" s="2" t="s">
        <v>31</v>
      </c>
      <c r="J7812" s="13"/>
      <c r="K7812" s="108">
        <v>1.1200000000000001</v>
      </c>
      <c r="L7812" s="109"/>
      <c r="M7812" s="23">
        <f>K7812*12*I7794</f>
        <v>14849.856000000003</v>
      </c>
    </row>
    <row r="7813" spans="1:13" x14ac:dyDescent="0.25">
      <c r="A7813" s="12"/>
      <c r="B7813" s="2"/>
      <c r="C7813" s="2"/>
      <c r="D7813" s="2"/>
      <c r="E7813" s="2"/>
      <c r="F7813" s="2"/>
      <c r="G7813" s="2"/>
      <c r="H7813" s="13"/>
      <c r="I7813" s="2" t="s">
        <v>32</v>
      </c>
      <c r="J7813" s="13"/>
      <c r="K7813" s="2"/>
      <c r="L7813" s="13"/>
      <c r="M7813" s="23"/>
    </row>
    <row r="7814" spans="1:13" x14ac:dyDescent="0.25">
      <c r="A7814" s="17"/>
      <c r="B7814" s="18"/>
      <c r="C7814" s="18"/>
      <c r="D7814" s="18"/>
      <c r="E7814" s="18"/>
      <c r="F7814" s="18"/>
      <c r="G7814" s="18"/>
      <c r="H7814" s="19"/>
      <c r="I7814" s="18" t="s">
        <v>33</v>
      </c>
      <c r="J7814" s="19"/>
      <c r="K7814" s="18"/>
      <c r="L7814" s="19"/>
      <c r="M7814" s="21"/>
    </row>
    <row r="7815" spans="1:13" x14ac:dyDescent="0.25">
      <c r="A7815" s="90" t="s">
        <v>34</v>
      </c>
      <c r="B7815" s="91"/>
      <c r="C7815" s="91"/>
      <c r="D7815" s="91"/>
      <c r="E7815" s="91"/>
      <c r="F7815" s="91"/>
      <c r="G7815" s="91"/>
      <c r="H7815" s="92"/>
      <c r="I7815" s="31" t="s">
        <v>35</v>
      </c>
      <c r="J7815" s="32"/>
      <c r="K7815" s="88">
        <v>0.35</v>
      </c>
      <c r="L7815" s="89"/>
      <c r="M7815" s="33">
        <f>K7815*12*I7794</f>
        <v>4640.58</v>
      </c>
    </row>
    <row r="7816" spans="1:13" x14ac:dyDescent="0.25">
      <c r="A7816" s="131" t="s">
        <v>74</v>
      </c>
      <c r="B7816" s="132"/>
      <c r="C7816" s="132"/>
      <c r="D7816" s="132"/>
      <c r="E7816" s="132"/>
      <c r="F7816" s="132"/>
      <c r="G7816" s="132"/>
      <c r="H7816" s="133"/>
      <c r="I7816" s="52"/>
      <c r="J7816" s="13"/>
      <c r="K7816" s="134">
        <f>K7817+K7825</f>
        <v>1.59</v>
      </c>
      <c r="L7816" s="135"/>
      <c r="M7816" s="53">
        <f>M7817+M7825</f>
        <v>21081.491999999998</v>
      </c>
    </row>
    <row r="7817" spans="1:13" x14ac:dyDescent="0.25">
      <c r="A7817" s="114" t="s">
        <v>75</v>
      </c>
      <c r="B7817" s="115"/>
      <c r="C7817" s="115"/>
      <c r="D7817" s="115"/>
      <c r="E7817" s="115"/>
      <c r="F7817" s="115"/>
      <c r="G7817" s="115"/>
      <c r="H7817" s="116"/>
      <c r="J7817" s="13"/>
      <c r="K7817" s="108">
        <f>K7818+K7819+K7820+K7822+K7824</f>
        <v>0.93</v>
      </c>
      <c r="L7817" s="109"/>
      <c r="M7817" s="46">
        <f>M7818+M7819+M7820+M7822+M7824</f>
        <v>12330.683999999999</v>
      </c>
    </row>
    <row r="7818" spans="1:13" x14ac:dyDescent="0.25">
      <c r="A7818" s="12" t="s">
        <v>76</v>
      </c>
      <c r="H7818" s="13"/>
      <c r="I7818" t="s">
        <v>77</v>
      </c>
      <c r="J7818" s="13"/>
      <c r="K7818" s="112">
        <v>0.33</v>
      </c>
      <c r="L7818" s="113"/>
      <c r="M7818" s="23">
        <f>K7818*12*I7794</f>
        <v>4375.4040000000005</v>
      </c>
    </row>
    <row r="7819" spans="1:13" x14ac:dyDescent="0.25">
      <c r="A7819" s="12" t="s">
        <v>78</v>
      </c>
      <c r="H7819" s="13"/>
      <c r="I7819" t="s">
        <v>79</v>
      </c>
      <c r="J7819" s="13"/>
      <c r="K7819" s="112">
        <v>0.15</v>
      </c>
      <c r="L7819" s="113"/>
      <c r="M7819" s="23">
        <f>K7819*12*I7794</f>
        <v>1988.82</v>
      </c>
    </row>
    <row r="7820" spans="1:13" x14ac:dyDescent="0.25">
      <c r="A7820" s="12" t="s">
        <v>80</v>
      </c>
      <c r="H7820" s="13"/>
      <c r="I7820" t="s">
        <v>81</v>
      </c>
      <c r="J7820" s="13"/>
      <c r="K7820" s="112">
        <v>7.0000000000000007E-2</v>
      </c>
      <c r="L7820" s="113"/>
      <c r="M7820" s="23">
        <f>K7820*12*I7794</f>
        <v>928.11600000000021</v>
      </c>
    </row>
    <row r="7821" spans="1:13" x14ac:dyDescent="0.25">
      <c r="A7821" s="12" t="s">
        <v>82</v>
      </c>
      <c r="H7821" s="13"/>
      <c r="J7821" s="13"/>
      <c r="L7821" s="13"/>
      <c r="M7821" s="23"/>
    </row>
    <row r="7822" spans="1:13" x14ac:dyDescent="0.25">
      <c r="A7822" s="12" t="s">
        <v>97</v>
      </c>
      <c r="H7822" s="13"/>
      <c r="I7822" t="s">
        <v>98</v>
      </c>
      <c r="J7822" s="13"/>
      <c r="K7822" s="112">
        <v>0.35</v>
      </c>
      <c r="L7822" s="113"/>
      <c r="M7822" s="23">
        <f>K7822*12*I7794</f>
        <v>4640.58</v>
      </c>
    </row>
    <row r="7823" spans="1:13" x14ac:dyDescent="0.25">
      <c r="A7823" s="12" t="s">
        <v>99</v>
      </c>
      <c r="H7823" s="13"/>
      <c r="I7823" t="s">
        <v>100</v>
      </c>
      <c r="J7823" s="13"/>
      <c r="L7823" s="13"/>
      <c r="M7823" s="23"/>
    </row>
    <row r="7824" spans="1:13" x14ac:dyDescent="0.25">
      <c r="A7824" s="12" t="s">
        <v>101</v>
      </c>
      <c r="H7824" s="13"/>
      <c r="I7824" t="s">
        <v>84</v>
      </c>
      <c r="J7824" s="13"/>
      <c r="K7824" s="112">
        <v>0.03</v>
      </c>
      <c r="L7824" s="113"/>
      <c r="M7824" s="23">
        <f>K7824*12*I7794</f>
        <v>397.76400000000001</v>
      </c>
    </row>
    <row r="7825" spans="1:13" x14ac:dyDescent="0.25">
      <c r="A7825" s="114" t="s">
        <v>85</v>
      </c>
      <c r="B7825" s="115"/>
      <c r="C7825" s="115"/>
      <c r="D7825" s="115"/>
      <c r="E7825" s="115"/>
      <c r="F7825" s="115"/>
      <c r="G7825" s="115"/>
      <c r="H7825" s="116"/>
      <c r="J7825" s="13"/>
      <c r="K7825" s="108">
        <f>K7826+K7827+K7828+K7829</f>
        <v>0.66</v>
      </c>
      <c r="L7825" s="109"/>
      <c r="M7825" s="46">
        <f>M7826+M7827+M7828+M7829</f>
        <v>8750.8079999999991</v>
      </c>
    </row>
    <row r="7826" spans="1:13" x14ac:dyDescent="0.25">
      <c r="A7826" s="12" t="s">
        <v>102</v>
      </c>
      <c r="H7826" s="13"/>
      <c r="I7826" t="s">
        <v>81</v>
      </c>
      <c r="J7826" s="13"/>
      <c r="K7826" s="112">
        <v>0.19</v>
      </c>
      <c r="L7826" s="113"/>
      <c r="M7826" s="23">
        <f>K7826*12*I7794</f>
        <v>2519.1720000000005</v>
      </c>
    </row>
    <row r="7827" spans="1:13" x14ac:dyDescent="0.25">
      <c r="A7827" s="12" t="s">
        <v>103</v>
      </c>
      <c r="H7827" s="13"/>
      <c r="I7827" t="s">
        <v>104</v>
      </c>
      <c r="J7827" s="13"/>
      <c r="K7827" s="112">
        <v>0.05</v>
      </c>
      <c r="L7827" s="113"/>
      <c r="M7827" s="23">
        <f>K7827*12*I7794</f>
        <v>662.94000000000017</v>
      </c>
    </row>
    <row r="7828" spans="1:13" x14ac:dyDescent="0.25">
      <c r="A7828" s="12" t="s">
        <v>105</v>
      </c>
      <c r="H7828" s="13"/>
      <c r="I7828" t="s">
        <v>35</v>
      </c>
      <c r="J7828" s="13"/>
      <c r="K7828" s="112">
        <v>0.39</v>
      </c>
      <c r="L7828" s="113"/>
      <c r="M7828" s="23">
        <f>K7828*12*I7794</f>
        <v>5170.9319999999998</v>
      </c>
    </row>
    <row r="7829" spans="1:13" x14ac:dyDescent="0.25">
      <c r="A7829" s="12" t="s">
        <v>106</v>
      </c>
      <c r="H7829" s="13"/>
      <c r="I7829" t="s">
        <v>81</v>
      </c>
      <c r="J7829" s="13"/>
      <c r="K7829" s="112">
        <v>0.03</v>
      </c>
      <c r="L7829" s="113"/>
      <c r="M7829" s="21">
        <f>K7829*12*I7794</f>
        <v>397.76400000000001</v>
      </c>
    </row>
    <row r="7830" spans="1:13" ht="15.75" x14ac:dyDescent="0.25">
      <c r="A7830" s="85" t="s">
        <v>36</v>
      </c>
      <c r="B7830" s="86"/>
      <c r="C7830" s="86"/>
      <c r="D7830" s="86"/>
      <c r="E7830" s="86"/>
      <c r="F7830" s="86"/>
      <c r="G7830" s="86"/>
      <c r="H7830" s="87"/>
      <c r="I7830" s="34"/>
      <c r="J7830" s="32"/>
      <c r="K7830" s="88">
        <f>K7831+K7832+K7834+K7836+K7837</f>
        <v>0.53</v>
      </c>
      <c r="L7830" s="89"/>
      <c r="M7830" s="35">
        <f>M7831+M7832+M7834+M7836+M7837</f>
        <v>7027.1639999999998</v>
      </c>
    </row>
    <row r="7831" spans="1:13" x14ac:dyDescent="0.25">
      <c r="A7831" s="36" t="s">
        <v>37</v>
      </c>
      <c r="B7831" s="37"/>
      <c r="C7831" s="38"/>
      <c r="D7831" s="38"/>
      <c r="E7831" s="38"/>
      <c r="F7831" s="38"/>
      <c r="G7831" s="38"/>
      <c r="H7831" s="13"/>
      <c r="I7831" s="95" t="s">
        <v>38</v>
      </c>
      <c r="J7831" s="96"/>
      <c r="K7831" s="117">
        <v>0.37</v>
      </c>
      <c r="L7831" s="118"/>
      <c r="M7831" s="23">
        <f>K7831*12*I7794</f>
        <v>4905.7559999999994</v>
      </c>
    </row>
    <row r="7832" spans="1:13" x14ac:dyDescent="0.25">
      <c r="A7832" s="36" t="s">
        <v>39</v>
      </c>
      <c r="B7832" s="37"/>
      <c r="C7832" s="38"/>
      <c r="D7832" s="38"/>
      <c r="E7832" s="38"/>
      <c r="F7832" s="38"/>
      <c r="G7832" s="38"/>
      <c r="H7832" s="13"/>
      <c r="I7832" s="95" t="s">
        <v>40</v>
      </c>
      <c r="J7832" s="96"/>
      <c r="K7832" s="97">
        <v>0.06</v>
      </c>
      <c r="L7832" s="98"/>
      <c r="M7832" s="23">
        <f>K7832*12*I7794</f>
        <v>795.52800000000002</v>
      </c>
    </row>
    <row r="7833" spans="1:13" x14ac:dyDescent="0.25">
      <c r="A7833" s="36" t="s">
        <v>41</v>
      </c>
      <c r="B7833" s="37"/>
      <c r="C7833" s="38"/>
      <c r="D7833" s="38"/>
      <c r="E7833" s="38"/>
      <c r="F7833" s="38"/>
      <c r="G7833" s="38"/>
      <c r="H7833" s="13"/>
      <c r="I7833" s="39"/>
      <c r="J7833" s="15"/>
      <c r="K7833" s="40"/>
      <c r="L7833" s="80"/>
      <c r="M7833" s="23"/>
    </row>
    <row r="7834" spans="1:13" x14ac:dyDescent="0.25">
      <c r="A7834" s="36" t="s">
        <v>42</v>
      </c>
      <c r="B7834" s="37"/>
      <c r="C7834" s="38"/>
      <c r="D7834" s="38"/>
      <c r="E7834" s="38"/>
      <c r="F7834" s="38"/>
      <c r="G7834" s="38"/>
      <c r="H7834" s="13"/>
      <c r="I7834" s="95" t="s">
        <v>43</v>
      </c>
      <c r="J7834" s="96"/>
      <c r="K7834" s="97">
        <v>0.04</v>
      </c>
      <c r="L7834" s="98"/>
      <c r="M7834" s="23">
        <f>K7834*12*I7794</f>
        <v>530.35199999999998</v>
      </c>
    </row>
    <row r="7835" spans="1:13" x14ac:dyDescent="0.25">
      <c r="A7835" s="36" t="s">
        <v>44</v>
      </c>
      <c r="B7835" s="37"/>
      <c r="C7835" s="38"/>
      <c r="D7835" s="38"/>
      <c r="E7835" s="38"/>
      <c r="F7835" s="38"/>
      <c r="G7835" s="38"/>
      <c r="H7835" s="13"/>
      <c r="I7835" s="39"/>
      <c r="J7835" s="15"/>
      <c r="K7835" s="40"/>
      <c r="L7835" s="80"/>
      <c r="M7835" s="23"/>
    </row>
    <row r="7836" spans="1:13" x14ac:dyDescent="0.25">
      <c r="A7836" s="36" t="s">
        <v>45</v>
      </c>
      <c r="B7836" s="37"/>
      <c r="C7836" s="38"/>
      <c r="D7836" s="38"/>
      <c r="E7836" s="38"/>
      <c r="F7836" s="38"/>
      <c r="G7836" s="38"/>
      <c r="H7836" s="13"/>
      <c r="I7836" s="95" t="s">
        <v>46</v>
      </c>
      <c r="J7836" s="96"/>
      <c r="K7836" s="97">
        <v>0.03</v>
      </c>
      <c r="L7836" s="98"/>
      <c r="M7836" s="23">
        <f>K7836*12*I7794</f>
        <v>397.76400000000001</v>
      </c>
    </row>
    <row r="7837" spans="1:13" x14ac:dyDescent="0.25">
      <c r="A7837" s="42" t="s">
        <v>47</v>
      </c>
      <c r="B7837" s="37"/>
      <c r="C7837" s="38"/>
      <c r="D7837" s="38"/>
      <c r="E7837" s="38"/>
      <c r="F7837" s="38"/>
      <c r="G7837" s="38"/>
      <c r="H7837" s="13"/>
      <c r="I7837" s="95" t="s">
        <v>46</v>
      </c>
      <c r="J7837" s="96"/>
      <c r="K7837" s="99">
        <v>0.03</v>
      </c>
      <c r="L7837" s="100"/>
      <c r="M7837" s="21">
        <f>K7837*12*I7794</f>
        <v>397.76400000000001</v>
      </c>
    </row>
    <row r="7838" spans="1:13" ht="15.75" x14ac:dyDescent="0.25">
      <c r="A7838" s="85" t="s">
        <v>48</v>
      </c>
      <c r="B7838" s="86"/>
      <c r="C7838" s="86"/>
      <c r="D7838" s="86"/>
      <c r="E7838" s="86"/>
      <c r="F7838" s="86"/>
      <c r="G7838" s="86"/>
      <c r="H7838" s="87"/>
      <c r="I7838" s="34" t="s">
        <v>49</v>
      </c>
      <c r="J7838" s="32"/>
      <c r="K7838" s="101">
        <v>0.15</v>
      </c>
      <c r="L7838" s="102"/>
      <c r="M7838" s="35">
        <f>K7838*12*I7794</f>
        <v>1988.82</v>
      </c>
    </row>
    <row r="7839" spans="1:13" ht="15.75" x14ac:dyDescent="0.25">
      <c r="A7839" s="103" t="s">
        <v>50</v>
      </c>
      <c r="B7839" s="104"/>
      <c r="C7839" s="104"/>
      <c r="D7839" s="104"/>
      <c r="E7839" s="104"/>
      <c r="F7839" s="104"/>
      <c r="G7839" s="104"/>
      <c r="H7839" s="105"/>
      <c r="J7839" s="13"/>
      <c r="K7839" s="106"/>
      <c r="L7839" s="107"/>
      <c r="M7839" s="23"/>
    </row>
    <row r="7840" spans="1:13" x14ac:dyDescent="0.25">
      <c r="A7840" s="12" t="s">
        <v>51</v>
      </c>
      <c r="D7840" s="5"/>
      <c r="H7840" s="13"/>
      <c r="J7840" s="13"/>
      <c r="K7840" s="43"/>
      <c r="L7840" s="84"/>
      <c r="M7840" s="23"/>
    </row>
    <row r="7841" spans="1:13" x14ac:dyDescent="0.25">
      <c r="A7841" s="12" t="s">
        <v>52</v>
      </c>
      <c r="D7841" s="5"/>
      <c r="H7841" s="13"/>
      <c r="J7841" s="13"/>
      <c r="K7841" s="43"/>
      <c r="L7841" s="84"/>
      <c r="M7841" s="23"/>
    </row>
    <row r="7842" spans="1:13" x14ac:dyDescent="0.25">
      <c r="A7842" s="12" t="s">
        <v>53</v>
      </c>
      <c r="D7842" s="5"/>
      <c r="H7842" s="13"/>
      <c r="J7842" s="13"/>
      <c r="K7842" s="43"/>
      <c r="L7842" s="84"/>
      <c r="M7842" s="23"/>
    </row>
    <row r="7843" spans="1:13" x14ac:dyDescent="0.25">
      <c r="A7843" s="12" t="s">
        <v>54</v>
      </c>
      <c r="D7843" s="5"/>
      <c r="F7843" s="45"/>
      <c r="H7843" s="13"/>
      <c r="J7843" s="13"/>
      <c r="K7843" s="43"/>
      <c r="L7843" s="84"/>
      <c r="M7843" s="23"/>
    </row>
    <row r="7844" spans="1:13" x14ac:dyDescent="0.25">
      <c r="A7844" s="12" t="s">
        <v>55</v>
      </c>
      <c r="H7844" s="13"/>
      <c r="J7844" s="13"/>
      <c r="K7844" s="108">
        <f>2.41+2.91</f>
        <v>5.32</v>
      </c>
      <c r="L7844" s="109"/>
      <c r="M7844" s="46">
        <f>K7844*12*I7794</f>
        <v>70536.816000000006</v>
      </c>
    </row>
    <row r="7845" spans="1:13" x14ac:dyDescent="0.25">
      <c r="A7845" s="12" t="s">
        <v>56</v>
      </c>
      <c r="H7845" s="13"/>
      <c r="J7845" s="13"/>
      <c r="L7845" s="13"/>
      <c r="M7845" s="23"/>
    </row>
    <row r="7846" spans="1:13" x14ac:dyDescent="0.25">
      <c r="A7846" s="12" t="s">
        <v>57</v>
      </c>
      <c r="H7846" s="13"/>
      <c r="J7846" s="13"/>
      <c r="L7846" s="13"/>
      <c r="M7846" s="23"/>
    </row>
    <row r="7847" spans="1:13" x14ac:dyDescent="0.25">
      <c r="A7847" s="17" t="s">
        <v>58</v>
      </c>
      <c r="B7847" s="18"/>
      <c r="C7847" s="18"/>
      <c r="D7847" s="18"/>
      <c r="E7847" s="18"/>
      <c r="F7847" s="18"/>
      <c r="G7847" s="18"/>
      <c r="H7847" s="19"/>
      <c r="I7847" s="18"/>
      <c r="J7847" s="19"/>
      <c r="K7847" s="18"/>
      <c r="L7847" s="19"/>
      <c r="M7847" s="21"/>
    </row>
    <row r="7848" spans="1:13" x14ac:dyDescent="0.25">
      <c r="A7848" s="90" t="s">
        <v>59</v>
      </c>
      <c r="B7848" s="91"/>
      <c r="C7848" s="91"/>
      <c r="D7848" s="91"/>
      <c r="E7848" s="91"/>
      <c r="F7848" s="91"/>
      <c r="G7848" s="91"/>
      <c r="H7848" s="92"/>
      <c r="J7848" s="47"/>
      <c r="K7848" s="108">
        <f>K7800+K7807+K7812+K7815+K7816+K7838+K7830+K7844</f>
        <v>17.18</v>
      </c>
      <c r="L7848" s="109"/>
      <c r="M7848" s="21">
        <f>M7794+M7812+M7815+M7816+M7830+M7838+M7844</f>
        <v>227786.18400000001</v>
      </c>
    </row>
    <row r="7849" spans="1:13" x14ac:dyDescent="0.25">
      <c r="A7849" s="90" t="s">
        <v>60</v>
      </c>
      <c r="B7849" s="91"/>
      <c r="C7849" s="91"/>
      <c r="D7849" s="91"/>
      <c r="E7849" s="91"/>
      <c r="F7849" s="91"/>
      <c r="G7849" s="91"/>
      <c r="H7849" s="92"/>
      <c r="I7849" s="34"/>
      <c r="J7849" s="48"/>
      <c r="K7849" s="110">
        <v>9.4</v>
      </c>
      <c r="L7849" s="111"/>
      <c r="M7849" s="21">
        <f>K7849*12*I7794</f>
        <v>124632.72000000002</v>
      </c>
    </row>
    <row r="7850" spans="1:13" ht="15.75" x14ac:dyDescent="0.25">
      <c r="A7850" s="85" t="s">
        <v>61</v>
      </c>
      <c r="B7850" s="86"/>
      <c r="C7850" s="86"/>
      <c r="D7850" s="86"/>
      <c r="E7850" s="86"/>
      <c r="F7850" s="86"/>
      <c r="G7850" s="86"/>
      <c r="H7850" s="87"/>
      <c r="I7850" s="34"/>
      <c r="J7850" s="32"/>
      <c r="K7850" s="88">
        <v>3.3</v>
      </c>
      <c r="L7850" s="89"/>
      <c r="M7850" s="21">
        <f>K7850*12*I7794</f>
        <v>43754.04</v>
      </c>
    </row>
    <row r="7851" spans="1:13" ht="15.75" x14ac:dyDescent="0.25">
      <c r="A7851" s="85" t="s">
        <v>62</v>
      </c>
      <c r="B7851" s="86"/>
      <c r="C7851" s="86"/>
      <c r="D7851" s="86"/>
      <c r="E7851" s="86"/>
      <c r="F7851" s="86"/>
      <c r="G7851" s="86"/>
      <c r="H7851" s="87"/>
      <c r="I7851" s="34"/>
      <c r="J7851" s="32"/>
      <c r="K7851" s="88">
        <v>1</v>
      </c>
      <c r="L7851" s="89"/>
      <c r="M7851" s="21">
        <f>K7851*12*I7794</f>
        <v>13258.800000000001</v>
      </c>
    </row>
    <row r="7852" spans="1:13" x14ac:dyDescent="0.25">
      <c r="A7852" s="90" t="s">
        <v>92</v>
      </c>
      <c r="B7852" s="91"/>
      <c r="C7852" s="91"/>
      <c r="D7852" s="91"/>
      <c r="E7852" s="91"/>
      <c r="F7852" s="91"/>
      <c r="G7852" s="91"/>
      <c r="H7852" s="92"/>
      <c r="I7852" s="34"/>
      <c r="J7852" s="32"/>
      <c r="K7852" s="93">
        <v>1.32</v>
      </c>
      <c r="L7852" s="94"/>
      <c r="M7852" s="21">
        <f>K7852*12*I7794</f>
        <v>17501.616000000002</v>
      </c>
    </row>
    <row r="7853" spans="1:13" x14ac:dyDescent="0.25">
      <c r="A7853" s="77" t="s">
        <v>109</v>
      </c>
      <c r="B7853" s="78"/>
      <c r="C7853" s="78"/>
      <c r="D7853" s="78"/>
      <c r="E7853" s="78"/>
      <c r="F7853" s="78"/>
      <c r="G7853" s="78"/>
      <c r="H7853" s="79"/>
      <c r="I7853" s="34"/>
      <c r="J7853" s="32"/>
      <c r="K7853" s="93">
        <v>1.1499999999999999</v>
      </c>
      <c r="L7853" s="94"/>
      <c r="M7853" s="21">
        <f>K7853*I7794*12</f>
        <v>15247.619999999999</v>
      </c>
    </row>
    <row r="7854" spans="1:13" ht="15.75" x14ac:dyDescent="0.25">
      <c r="A7854" s="81" t="s">
        <v>107</v>
      </c>
      <c r="B7854" s="82"/>
      <c r="C7854" s="82"/>
      <c r="D7854" s="82"/>
      <c r="E7854" s="82"/>
      <c r="F7854" s="82"/>
      <c r="G7854" s="82"/>
      <c r="H7854" s="83"/>
      <c r="I7854" s="34"/>
      <c r="J7854" s="32"/>
      <c r="K7854" s="88">
        <v>0</v>
      </c>
      <c r="L7854" s="89"/>
      <c r="M7854" s="21">
        <v>0</v>
      </c>
    </row>
    <row r="7855" spans="1:13" ht="15.75" x14ac:dyDescent="0.25">
      <c r="A7855" s="81" t="s">
        <v>63</v>
      </c>
      <c r="B7855" s="82"/>
      <c r="C7855" s="82"/>
      <c r="D7855" s="82"/>
      <c r="E7855" s="82"/>
      <c r="F7855" s="82"/>
      <c r="G7855" s="82"/>
      <c r="H7855" s="83"/>
      <c r="I7855" s="34"/>
      <c r="J7855" s="32"/>
      <c r="K7855" s="88">
        <v>0.05</v>
      </c>
      <c r="L7855" s="89"/>
      <c r="M7855" s="21">
        <f>K7855*12*I7794</f>
        <v>662.94000000000017</v>
      </c>
    </row>
    <row r="7856" spans="1:13" ht="15.75" x14ac:dyDescent="0.25">
      <c r="A7856" s="81" t="s">
        <v>64</v>
      </c>
      <c r="B7856" s="82"/>
      <c r="C7856" s="82"/>
      <c r="D7856" s="82"/>
      <c r="E7856" s="82"/>
      <c r="F7856" s="82"/>
      <c r="G7856" s="82"/>
      <c r="H7856" s="83"/>
      <c r="I7856" s="34"/>
      <c r="J7856" s="32"/>
      <c r="K7856" s="88">
        <v>0.32</v>
      </c>
      <c r="L7856" s="89"/>
      <c r="M7856" s="21">
        <f>K7856*12*I7794</f>
        <v>4242.8159999999998</v>
      </c>
    </row>
    <row r="7857" spans="1:13" x14ac:dyDescent="0.25">
      <c r="A7857" s="90" t="s">
        <v>65</v>
      </c>
      <c r="B7857" s="91"/>
      <c r="C7857" s="91"/>
      <c r="D7857" s="91"/>
      <c r="E7857" s="91"/>
      <c r="F7857" s="91"/>
      <c r="G7857" s="91"/>
      <c r="H7857" s="92"/>
      <c r="I7857" s="34"/>
      <c r="J7857" s="48"/>
      <c r="K7857" s="88">
        <f>K7848+K7850+K7851+K7852+K7849+K7853+K7854+K7855+K7856</f>
        <v>33.72</v>
      </c>
      <c r="L7857" s="89"/>
      <c r="M7857" s="21">
        <f>M7848+M7849+M7850+M7851+M7852+M7853+M7854+M7855+M7856</f>
        <v>447086.73599999998</v>
      </c>
    </row>
  </sheetData>
  <mergeCells count="7245">
    <mergeCell ref="A7715:H7715"/>
    <mergeCell ref="K7715:L7715"/>
    <mergeCell ref="A7716:H7716"/>
    <mergeCell ref="K7716:L7716"/>
    <mergeCell ref="K7717:L7717"/>
    <mergeCell ref="K7718:L7718"/>
    <mergeCell ref="K7719:L7719"/>
    <mergeCell ref="A7720:H7720"/>
    <mergeCell ref="K7720:L7720"/>
    <mergeCell ref="I7698:J7698"/>
    <mergeCell ref="K7698:L7698"/>
    <mergeCell ref="I7700:J7700"/>
    <mergeCell ref="K7700:L7700"/>
    <mergeCell ref="I7701:J7701"/>
    <mergeCell ref="K7701:L7701"/>
    <mergeCell ref="A7702:H7702"/>
    <mergeCell ref="K7702:L7702"/>
    <mergeCell ref="A7703:H7703"/>
    <mergeCell ref="K7703:L7703"/>
    <mergeCell ref="K7708:L7708"/>
    <mergeCell ref="A7712:H7712"/>
    <mergeCell ref="K7712:L7712"/>
    <mergeCell ref="A7713:H7713"/>
    <mergeCell ref="K7713:L7713"/>
    <mergeCell ref="A7714:H7714"/>
    <mergeCell ref="K7714:L7714"/>
    <mergeCell ref="K7682:L7682"/>
    <mergeCell ref="K7683:L7683"/>
    <mergeCell ref="K7684:L7684"/>
    <mergeCell ref="K7686:L7686"/>
    <mergeCell ref="K7688:L7688"/>
    <mergeCell ref="A7689:H7689"/>
    <mergeCell ref="K7689:L7689"/>
    <mergeCell ref="K7690:L7690"/>
    <mergeCell ref="K7691:L7691"/>
    <mergeCell ref="K7692:L7692"/>
    <mergeCell ref="K7693:L7693"/>
    <mergeCell ref="A7694:H7694"/>
    <mergeCell ref="K7694:L7694"/>
    <mergeCell ref="I7695:J7695"/>
    <mergeCell ref="K7695:L7695"/>
    <mergeCell ref="I7696:J7696"/>
    <mergeCell ref="K7696:L7696"/>
    <mergeCell ref="A7652:L7652"/>
    <mergeCell ref="A7653:M7653"/>
    <mergeCell ref="A7654:M7654"/>
    <mergeCell ref="I7657:J7657"/>
    <mergeCell ref="A7658:H7658"/>
    <mergeCell ref="I7658:J7658"/>
    <mergeCell ref="K7658:L7658"/>
    <mergeCell ref="K7664:L7664"/>
    <mergeCell ref="K7671:L7671"/>
    <mergeCell ref="A7674:H7674"/>
    <mergeCell ref="K7676:L7676"/>
    <mergeCell ref="A7679:H7679"/>
    <mergeCell ref="K7679:L7679"/>
    <mergeCell ref="A7680:H7680"/>
    <mergeCell ref="K7680:L7680"/>
    <mergeCell ref="A7681:H7681"/>
    <mergeCell ref="K7681:L7681"/>
    <mergeCell ref="A7646:H7646"/>
    <mergeCell ref="K7646:L7646"/>
    <mergeCell ref="K7647:L7647"/>
    <mergeCell ref="K7648:L7648"/>
    <mergeCell ref="K7649:L7649"/>
    <mergeCell ref="A7650:H7650"/>
    <mergeCell ref="K7650:L7650"/>
    <mergeCell ref="A7643:H7643"/>
    <mergeCell ref="K7643:L7643"/>
    <mergeCell ref="A7644:H7644"/>
    <mergeCell ref="K7644:L7644"/>
    <mergeCell ref="A7645:H7645"/>
    <mergeCell ref="K7645:L7645"/>
    <mergeCell ref="A7632:H7632"/>
    <mergeCell ref="K7632:L7632"/>
    <mergeCell ref="A7633:H7633"/>
    <mergeCell ref="K7633:L7633"/>
    <mergeCell ref="K7638:L7638"/>
    <mergeCell ref="A7642:H7642"/>
    <mergeCell ref="K7642:L7642"/>
    <mergeCell ref="I7628:J7628"/>
    <mergeCell ref="K7628:L7628"/>
    <mergeCell ref="I7630:J7630"/>
    <mergeCell ref="K7630:L7630"/>
    <mergeCell ref="I7631:J7631"/>
    <mergeCell ref="K7631:L7631"/>
    <mergeCell ref="K7623:L7623"/>
    <mergeCell ref="A7624:H7624"/>
    <mergeCell ref="K7624:L7624"/>
    <mergeCell ref="I7625:J7625"/>
    <mergeCell ref="K7625:L7625"/>
    <mergeCell ref="I7626:J7626"/>
    <mergeCell ref="K7626:L7626"/>
    <mergeCell ref="K7618:L7618"/>
    <mergeCell ref="A7619:H7619"/>
    <mergeCell ref="K7619:L7619"/>
    <mergeCell ref="K7620:L7620"/>
    <mergeCell ref="K7621:L7621"/>
    <mergeCell ref="K7622:L7622"/>
    <mergeCell ref="A7611:H7611"/>
    <mergeCell ref="K7611:L7611"/>
    <mergeCell ref="K7612:L7612"/>
    <mergeCell ref="K7613:L7613"/>
    <mergeCell ref="K7614:L7614"/>
    <mergeCell ref="K7616:L7616"/>
    <mergeCell ref="K7601:L7601"/>
    <mergeCell ref="A7604:H7604"/>
    <mergeCell ref="K7606:L7606"/>
    <mergeCell ref="A7609:H7609"/>
    <mergeCell ref="K7609:L7609"/>
    <mergeCell ref="A7610:H7610"/>
    <mergeCell ref="K7610:L7610"/>
    <mergeCell ref="A7584:M7584"/>
    <mergeCell ref="I7587:J7587"/>
    <mergeCell ref="A7588:H7588"/>
    <mergeCell ref="I7588:J7588"/>
    <mergeCell ref="K7588:L7588"/>
    <mergeCell ref="K7594:L7594"/>
    <mergeCell ref="K7577:L7577"/>
    <mergeCell ref="K7578:L7578"/>
    <mergeCell ref="A7579:H7579"/>
    <mergeCell ref="K7579:L7579"/>
    <mergeCell ref="A7582:L7582"/>
    <mergeCell ref="A7583:M7583"/>
    <mergeCell ref="A7574:H7574"/>
    <mergeCell ref="K7574:L7574"/>
    <mergeCell ref="A7575:H7575"/>
    <mergeCell ref="K7575:L7575"/>
    <mergeCell ref="A7576:H7576"/>
    <mergeCell ref="K7576:L7576"/>
    <mergeCell ref="A7563:H7563"/>
    <mergeCell ref="K7563:L7563"/>
    <mergeCell ref="K7568:L7568"/>
    <mergeCell ref="A7572:H7572"/>
    <mergeCell ref="K7572:L7572"/>
    <mergeCell ref="A7573:H7573"/>
    <mergeCell ref="K7573:L7573"/>
    <mergeCell ref="I7560:J7560"/>
    <mergeCell ref="K7560:L7560"/>
    <mergeCell ref="I7561:J7561"/>
    <mergeCell ref="K7561:L7561"/>
    <mergeCell ref="A7562:H7562"/>
    <mergeCell ref="K7562:L7562"/>
    <mergeCell ref="I7555:J7555"/>
    <mergeCell ref="K7555:L7555"/>
    <mergeCell ref="I7556:J7556"/>
    <mergeCell ref="K7556:L7556"/>
    <mergeCell ref="I7558:J7558"/>
    <mergeCell ref="K7558:L7558"/>
    <mergeCell ref="K7550:L7550"/>
    <mergeCell ref="K7551:L7551"/>
    <mergeCell ref="K7552:L7552"/>
    <mergeCell ref="K7553:L7553"/>
    <mergeCell ref="A7554:H7554"/>
    <mergeCell ref="K7554:L7554"/>
    <mergeCell ref="K7542:L7542"/>
    <mergeCell ref="K7543:L7543"/>
    <mergeCell ref="K7544:L7544"/>
    <mergeCell ref="K7546:L7546"/>
    <mergeCell ref="K7548:L7548"/>
    <mergeCell ref="A7549:H7549"/>
    <mergeCell ref="K7549:L7549"/>
    <mergeCell ref="K7536:L7536"/>
    <mergeCell ref="A7539:H7539"/>
    <mergeCell ref="K7539:L7539"/>
    <mergeCell ref="A7540:H7540"/>
    <mergeCell ref="K7540:L7540"/>
    <mergeCell ref="A7541:H7541"/>
    <mergeCell ref="K7541:L7541"/>
    <mergeCell ref="A7518:H7518"/>
    <mergeCell ref="I7518:J7518"/>
    <mergeCell ref="K7518:L7518"/>
    <mergeCell ref="K7524:L7524"/>
    <mergeCell ref="K7531:L7531"/>
    <mergeCell ref="A7534:H7534"/>
    <mergeCell ref="A7509:H7509"/>
    <mergeCell ref="K7509:L7509"/>
    <mergeCell ref="A7512:L7512"/>
    <mergeCell ref="A7513:M7513"/>
    <mergeCell ref="A7514:M7514"/>
    <mergeCell ref="I7517:J7517"/>
    <mergeCell ref="A7505:H7505"/>
    <mergeCell ref="K7505:L7505"/>
    <mergeCell ref="A7506:H7506"/>
    <mergeCell ref="K7506:L7506"/>
    <mergeCell ref="K7507:L7507"/>
    <mergeCell ref="K7508:L7508"/>
    <mergeCell ref="K7498:L7498"/>
    <mergeCell ref="A7502:H7502"/>
    <mergeCell ref="K7502:L7502"/>
    <mergeCell ref="A7503:H7503"/>
    <mergeCell ref="K7503:L7503"/>
    <mergeCell ref="A7504:H7504"/>
    <mergeCell ref="K7504:L7504"/>
    <mergeCell ref="I7491:J7491"/>
    <mergeCell ref="K7491:L7491"/>
    <mergeCell ref="A7492:H7492"/>
    <mergeCell ref="K7492:L7492"/>
    <mergeCell ref="A7493:H7493"/>
    <mergeCell ref="K7493:L7493"/>
    <mergeCell ref="I7486:J7486"/>
    <mergeCell ref="K7486:L7486"/>
    <mergeCell ref="I7488:J7488"/>
    <mergeCell ref="K7488:L7488"/>
    <mergeCell ref="I7490:J7490"/>
    <mergeCell ref="K7490:L7490"/>
    <mergeCell ref="K7481:L7481"/>
    <mergeCell ref="K7482:L7482"/>
    <mergeCell ref="K7483:L7483"/>
    <mergeCell ref="A7484:H7484"/>
    <mergeCell ref="K7484:L7484"/>
    <mergeCell ref="I7485:J7485"/>
    <mergeCell ref="K7485:L7485"/>
    <mergeCell ref="K7474:L7474"/>
    <mergeCell ref="K7476:L7476"/>
    <mergeCell ref="K7478:L7478"/>
    <mergeCell ref="A7479:H7479"/>
    <mergeCell ref="K7479:L7479"/>
    <mergeCell ref="K7480:L7480"/>
    <mergeCell ref="A7470:H7470"/>
    <mergeCell ref="K7470:L7470"/>
    <mergeCell ref="A7471:H7471"/>
    <mergeCell ref="K7471:L7471"/>
    <mergeCell ref="K7472:L7472"/>
    <mergeCell ref="K7473:L7473"/>
    <mergeCell ref="K7454:L7454"/>
    <mergeCell ref="K7461:L7461"/>
    <mergeCell ref="A7464:H7464"/>
    <mergeCell ref="K7466:L7466"/>
    <mergeCell ref="A7469:H7469"/>
    <mergeCell ref="K7469:L7469"/>
    <mergeCell ref="A7442:L7442"/>
    <mergeCell ref="A7443:M7443"/>
    <mergeCell ref="A7444:M7444"/>
    <mergeCell ref="I7447:J7447"/>
    <mergeCell ref="A7448:H7448"/>
    <mergeCell ref="I7448:J7448"/>
    <mergeCell ref="K7448:L7448"/>
    <mergeCell ref="A7436:H7436"/>
    <mergeCell ref="K7436:L7436"/>
    <mergeCell ref="K7437:L7437"/>
    <mergeCell ref="K7438:L7438"/>
    <mergeCell ref="A7439:H7439"/>
    <mergeCell ref="K7439:L7439"/>
    <mergeCell ref="A7433:H7433"/>
    <mergeCell ref="K7433:L7433"/>
    <mergeCell ref="A7434:H7434"/>
    <mergeCell ref="K7434:L7434"/>
    <mergeCell ref="A7435:H7435"/>
    <mergeCell ref="K7435:L7435"/>
    <mergeCell ref="A7422:H7422"/>
    <mergeCell ref="K7422:L7422"/>
    <mergeCell ref="A7423:H7423"/>
    <mergeCell ref="K7423:L7423"/>
    <mergeCell ref="K7428:L7428"/>
    <mergeCell ref="A7432:H7432"/>
    <mergeCell ref="K7432:L7432"/>
    <mergeCell ref="I7418:J7418"/>
    <mergeCell ref="K7418:L7418"/>
    <mergeCell ref="I7420:J7420"/>
    <mergeCell ref="K7420:L7420"/>
    <mergeCell ref="I7421:J7421"/>
    <mergeCell ref="K7421:L7421"/>
    <mergeCell ref="K7413:L7413"/>
    <mergeCell ref="A7414:H7414"/>
    <mergeCell ref="K7414:L7414"/>
    <mergeCell ref="I7415:J7415"/>
    <mergeCell ref="K7415:L7415"/>
    <mergeCell ref="I7416:J7416"/>
    <mergeCell ref="K7416:L7416"/>
    <mergeCell ref="K7408:L7408"/>
    <mergeCell ref="A7409:H7409"/>
    <mergeCell ref="K7409:L7409"/>
    <mergeCell ref="K7410:L7410"/>
    <mergeCell ref="K7411:L7411"/>
    <mergeCell ref="K7412:L7412"/>
    <mergeCell ref="A7401:H7401"/>
    <mergeCell ref="K7401:L7401"/>
    <mergeCell ref="K7402:L7402"/>
    <mergeCell ref="K7403:L7403"/>
    <mergeCell ref="K7404:L7404"/>
    <mergeCell ref="K7406:L7406"/>
    <mergeCell ref="A7394:H7394"/>
    <mergeCell ref="K7396:L7396"/>
    <mergeCell ref="A7399:H7399"/>
    <mergeCell ref="K7399:L7399"/>
    <mergeCell ref="A7400:H7400"/>
    <mergeCell ref="K7400:L7400"/>
    <mergeCell ref="I7377:J7377"/>
    <mergeCell ref="A7378:H7378"/>
    <mergeCell ref="I7378:J7378"/>
    <mergeCell ref="K7378:L7378"/>
    <mergeCell ref="K7384:L7384"/>
    <mergeCell ref="K7391:L7391"/>
    <mergeCell ref="K7368:L7368"/>
    <mergeCell ref="A7369:H7369"/>
    <mergeCell ref="K7369:L7369"/>
    <mergeCell ref="A7372:L7372"/>
    <mergeCell ref="A7373:M7373"/>
    <mergeCell ref="A7374:M7374"/>
    <mergeCell ref="A7364:H7364"/>
    <mergeCell ref="K7364:L7364"/>
    <mergeCell ref="A7365:H7365"/>
    <mergeCell ref="K7365:L7365"/>
    <mergeCell ref="K7366:L7366"/>
    <mergeCell ref="K7367:L7367"/>
    <mergeCell ref="K7357:L7357"/>
    <mergeCell ref="A7361:H7361"/>
    <mergeCell ref="K7361:L7361"/>
    <mergeCell ref="A7362:H7362"/>
    <mergeCell ref="K7362:L7362"/>
    <mergeCell ref="A7363:H7363"/>
    <mergeCell ref="K7363:L7363"/>
    <mergeCell ref="I7350:J7350"/>
    <mergeCell ref="K7350:L7350"/>
    <mergeCell ref="A7351:H7351"/>
    <mergeCell ref="K7351:L7351"/>
    <mergeCell ref="A7352:H7352"/>
    <mergeCell ref="K7352:L7352"/>
    <mergeCell ref="I7345:J7345"/>
    <mergeCell ref="K7345:L7345"/>
    <mergeCell ref="I7347:J7347"/>
    <mergeCell ref="K7347:L7347"/>
    <mergeCell ref="I7349:J7349"/>
    <mergeCell ref="K7349:L7349"/>
    <mergeCell ref="K7340:L7340"/>
    <mergeCell ref="K7341:L7341"/>
    <mergeCell ref="K7342:L7342"/>
    <mergeCell ref="A7343:H7343"/>
    <mergeCell ref="K7343:L7343"/>
    <mergeCell ref="I7344:J7344"/>
    <mergeCell ref="K7344:L7344"/>
    <mergeCell ref="K7333:L7333"/>
    <mergeCell ref="K7335:L7335"/>
    <mergeCell ref="K7337:L7337"/>
    <mergeCell ref="A7338:H7338"/>
    <mergeCell ref="K7338:L7338"/>
    <mergeCell ref="K7339:L7339"/>
    <mergeCell ref="A7329:H7329"/>
    <mergeCell ref="K7329:L7329"/>
    <mergeCell ref="A7330:H7330"/>
    <mergeCell ref="K7330:L7330"/>
    <mergeCell ref="K7331:L7331"/>
    <mergeCell ref="K7332:L7332"/>
    <mergeCell ref="K7313:L7313"/>
    <mergeCell ref="K7320:L7320"/>
    <mergeCell ref="A7323:H7323"/>
    <mergeCell ref="K7325:L7325"/>
    <mergeCell ref="A7328:H7328"/>
    <mergeCell ref="K7328:L7328"/>
    <mergeCell ref="A7301:L7301"/>
    <mergeCell ref="A7302:M7302"/>
    <mergeCell ref="A7303:M7303"/>
    <mergeCell ref="I7306:J7306"/>
    <mergeCell ref="A7307:H7307"/>
    <mergeCell ref="I7307:J7307"/>
    <mergeCell ref="K7307:L7307"/>
    <mergeCell ref="A7293:H7293"/>
    <mergeCell ref="K7293:L7293"/>
    <mergeCell ref="K7294:L7294"/>
    <mergeCell ref="K7295:L7295"/>
    <mergeCell ref="K7296:L7296"/>
    <mergeCell ref="A7297:H7297"/>
    <mergeCell ref="K7297:L7297"/>
    <mergeCell ref="A7290:H7290"/>
    <mergeCell ref="K7290:L7290"/>
    <mergeCell ref="A7291:H7291"/>
    <mergeCell ref="K7291:L7291"/>
    <mergeCell ref="A7292:H7292"/>
    <mergeCell ref="K7292:L7292"/>
    <mergeCell ref="I7287:J7287"/>
    <mergeCell ref="K7287:L7287"/>
    <mergeCell ref="A7288:H7288"/>
    <mergeCell ref="K7288:L7288"/>
    <mergeCell ref="A7289:H7289"/>
    <mergeCell ref="K7289:L7289"/>
    <mergeCell ref="I7282:J7282"/>
    <mergeCell ref="K7282:L7282"/>
    <mergeCell ref="I7284:J7284"/>
    <mergeCell ref="K7284:L7284"/>
    <mergeCell ref="I7286:J7286"/>
    <mergeCell ref="K7286:L7286"/>
    <mergeCell ref="K7277:L7277"/>
    <mergeCell ref="K7278:L7278"/>
    <mergeCell ref="K7279:L7279"/>
    <mergeCell ref="A7280:H7280"/>
    <mergeCell ref="K7280:L7280"/>
    <mergeCell ref="I7281:J7281"/>
    <mergeCell ref="K7281:L7281"/>
    <mergeCell ref="K7271:L7271"/>
    <mergeCell ref="K7272:L7272"/>
    <mergeCell ref="K7273:L7273"/>
    <mergeCell ref="K7275:L7275"/>
    <mergeCell ref="A7276:H7276"/>
    <mergeCell ref="K7276:L7276"/>
    <mergeCell ref="A7264:H7264"/>
    <mergeCell ref="K7266:L7266"/>
    <mergeCell ref="A7269:H7269"/>
    <mergeCell ref="K7269:L7269"/>
    <mergeCell ref="A7270:H7270"/>
    <mergeCell ref="K7270:L7270"/>
    <mergeCell ref="I7252:J7252"/>
    <mergeCell ref="A7253:H7253"/>
    <mergeCell ref="I7253:J7253"/>
    <mergeCell ref="K7253:L7253"/>
    <mergeCell ref="K7259:L7259"/>
    <mergeCell ref="K7263:L7263"/>
    <mergeCell ref="K7244:L7244"/>
    <mergeCell ref="A7245:H7245"/>
    <mergeCell ref="K7245:L7245"/>
    <mergeCell ref="A7247:L7247"/>
    <mergeCell ref="A7248:M7248"/>
    <mergeCell ref="A7249:M7249"/>
    <mergeCell ref="A7240:H7240"/>
    <mergeCell ref="K7240:L7240"/>
    <mergeCell ref="A7241:H7241"/>
    <mergeCell ref="K7241:L7241"/>
    <mergeCell ref="K7242:L7242"/>
    <mergeCell ref="K7243:L7243"/>
    <mergeCell ref="A7237:H7237"/>
    <mergeCell ref="K7237:L7237"/>
    <mergeCell ref="A7238:H7238"/>
    <mergeCell ref="K7238:L7238"/>
    <mergeCell ref="A7239:H7239"/>
    <mergeCell ref="K7239:L7239"/>
    <mergeCell ref="I7234:J7234"/>
    <mergeCell ref="K7234:L7234"/>
    <mergeCell ref="I7235:J7235"/>
    <mergeCell ref="K7235:L7235"/>
    <mergeCell ref="A7236:H7236"/>
    <mergeCell ref="K7236:L7236"/>
    <mergeCell ref="I7229:J7229"/>
    <mergeCell ref="K7229:L7229"/>
    <mergeCell ref="I7230:J7230"/>
    <mergeCell ref="K7230:L7230"/>
    <mergeCell ref="I7232:J7232"/>
    <mergeCell ref="K7232:L7232"/>
    <mergeCell ref="A7224:H7224"/>
    <mergeCell ref="K7224:L7224"/>
    <mergeCell ref="K7225:L7225"/>
    <mergeCell ref="K7226:L7226"/>
    <mergeCell ref="K7227:L7227"/>
    <mergeCell ref="A7228:H7228"/>
    <mergeCell ref="K7228:L7228"/>
    <mergeCell ref="A7218:H7218"/>
    <mergeCell ref="K7218:L7218"/>
    <mergeCell ref="K7219:L7219"/>
    <mergeCell ref="K7220:L7220"/>
    <mergeCell ref="K7221:L7221"/>
    <mergeCell ref="K7223:L7223"/>
    <mergeCell ref="K7210:L7210"/>
    <mergeCell ref="A7211:H7211"/>
    <mergeCell ref="K7213:L7213"/>
    <mergeCell ref="A7216:H7216"/>
    <mergeCell ref="K7216:L7216"/>
    <mergeCell ref="A7217:H7217"/>
    <mergeCell ref="K7217:L7217"/>
    <mergeCell ref="A7196:M7196"/>
    <mergeCell ref="I7199:J7199"/>
    <mergeCell ref="A7200:H7200"/>
    <mergeCell ref="I7200:J7200"/>
    <mergeCell ref="K7200:L7200"/>
    <mergeCell ref="K7206:L7206"/>
    <mergeCell ref="K7190:L7190"/>
    <mergeCell ref="K7191:L7191"/>
    <mergeCell ref="A7192:H7192"/>
    <mergeCell ref="K7192:L7192"/>
    <mergeCell ref="A7194:L7194"/>
    <mergeCell ref="A7195:M7195"/>
    <mergeCell ref="A7186:H7186"/>
    <mergeCell ref="K7186:L7186"/>
    <mergeCell ref="A7187:H7187"/>
    <mergeCell ref="K7187:L7187"/>
    <mergeCell ref="K7188:L7188"/>
    <mergeCell ref="K7189:L7189"/>
    <mergeCell ref="A7183:H7183"/>
    <mergeCell ref="K7183:L7183"/>
    <mergeCell ref="A7184:H7184"/>
    <mergeCell ref="K7184:L7184"/>
    <mergeCell ref="A7185:H7185"/>
    <mergeCell ref="K7185:L7185"/>
    <mergeCell ref="I7180:J7180"/>
    <mergeCell ref="K7180:L7180"/>
    <mergeCell ref="I7181:J7181"/>
    <mergeCell ref="K7181:L7181"/>
    <mergeCell ref="A7182:H7182"/>
    <mergeCell ref="K7182:L7182"/>
    <mergeCell ref="I7175:J7175"/>
    <mergeCell ref="K7175:L7175"/>
    <mergeCell ref="I7176:J7176"/>
    <mergeCell ref="K7176:L7176"/>
    <mergeCell ref="I7178:J7178"/>
    <mergeCell ref="K7178:L7178"/>
    <mergeCell ref="A7170:H7170"/>
    <mergeCell ref="K7170:L7170"/>
    <mergeCell ref="K7171:L7171"/>
    <mergeCell ref="K7172:L7172"/>
    <mergeCell ref="K7173:L7173"/>
    <mergeCell ref="A7174:H7174"/>
    <mergeCell ref="K7174:L7174"/>
    <mergeCell ref="A7164:H7164"/>
    <mergeCell ref="K7164:L7164"/>
    <mergeCell ref="K7165:L7165"/>
    <mergeCell ref="K7166:L7166"/>
    <mergeCell ref="K7167:L7167"/>
    <mergeCell ref="K7169:L7169"/>
    <mergeCell ref="K7156:L7156"/>
    <mergeCell ref="A7157:H7157"/>
    <mergeCell ref="K7159:L7159"/>
    <mergeCell ref="A7162:H7162"/>
    <mergeCell ref="K7162:L7162"/>
    <mergeCell ref="A7163:H7163"/>
    <mergeCell ref="K7163:L7163"/>
    <mergeCell ref="A7142:M7142"/>
    <mergeCell ref="I7145:J7145"/>
    <mergeCell ref="A7146:H7146"/>
    <mergeCell ref="I7146:J7146"/>
    <mergeCell ref="K7146:L7146"/>
    <mergeCell ref="K7152:L7152"/>
    <mergeCell ref="K7136:L7136"/>
    <mergeCell ref="K7137:L7137"/>
    <mergeCell ref="A7138:H7138"/>
    <mergeCell ref="K7138:L7138"/>
    <mergeCell ref="A7140:L7140"/>
    <mergeCell ref="A7141:M7141"/>
    <mergeCell ref="A7132:H7132"/>
    <mergeCell ref="K7132:L7132"/>
    <mergeCell ref="A7133:H7133"/>
    <mergeCell ref="K7133:L7133"/>
    <mergeCell ref="K7134:L7134"/>
    <mergeCell ref="K7135:L7135"/>
    <mergeCell ref="A7129:H7129"/>
    <mergeCell ref="K7129:L7129"/>
    <mergeCell ref="A7130:H7130"/>
    <mergeCell ref="K7130:L7130"/>
    <mergeCell ref="A7131:H7131"/>
    <mergeCell ref="K7131:L7131"/>
    <mergeCell ref="I7126:J7126"/>
    <mergeCell ref="K7126:L7126"/>
    <mergeCell ref="I7127:J7127"/>
    <mergeCell ref="K7127:L7127"/>
    <mergeCell ref="A7128:H7128"/>
    <mergeCell ref="K7128:L7128"/>
    <mergeCell ref="I7121:J7121"/>
    <mergeCell ref="K7121:L7121"/>
    <mergeCell ref="I7122:J7122"/>
    <mergeCell ref="K7122:L7122"/>
    <mergeCell ref="I7124:J7124"/>
    <mergeCell ref="K7124:L7124"/>
    <mergeCell ref="A7116:H7116"/>
    <mergeCell ref="K7116:L7116"/>
    <mergeCell ref="K7117:L7117"/>
    <mergeCell ref="K7118:L7118"/>
    <mergeCell ref="K7119:L7119"/>
    <mergeCell ref="A7120:H7120"/>
    <mergeCell ref="K7120:L7120"/>
    <mergeCell ref="A7110:H7110"/>
    <mergeCell ref="K7110:L7110"/>
    <mergeCell ref="K7111:L7111"/>
    <mergeCell ref="K7112:L7112"/>
    <mergeCell ref="K7113:L7113"/>
    <mergeCell ref="K7115:L7115"/>
    <mergeCell ref="A7103:H7103"/>
    <mergeCell ref="K7105:L7105"/>
    <mergeCell ref="A7108:H7108"/>
    <mergeCell ref="K7108:L7108"/>
    <mergeCell ref="A7109:H7109"/>
    <mergeCell ref="K7109:L7109"/>
    <mergeCell ref="I7091:J7091"/>
    <mergeCell ref="A7092:H7092"/>
    <mergeCell ref="I7092:J7092"/>
    <mergeCell ref="K7092:L7092"/>
    <mergeCell ref="K7098:L7098"/>
    <mergeCell ref="K7102:L7102"/>
    <mergeCell ref="K7082:L7082"/>
    <mergeCell ref="A7083:H7083"/>
    <mergeCell ref="K7083:L7083"/>
    <mergeCell ref="A7086:L7086"/>
    <mergeCell ref="A7087:M7087"/>
    <mergeCell ref="A7088:M7088"/>
    <mergeCell ref="A7078:H7078"/>
    <mergeCell ref="K7078:L7078"/>
    <mergeCell ref="A7079:H7079"/>
    <mergeCell ref="K7079:L7079"/>
    <mergeCell ref="K7080:L7080"/>
    <mergeCell ref="K7081:L7081"/>
    <mergeCell ref="K7071:L7071"/>
    <mergeCell ref="A7075:H7075"/>
    <mergeCell ref="K7075:L7075"/>
    <mergeCell ref="A7076:H7076"/>
    <mergeCell ref="K7076:L7076"/>
    <mergeCell ref="A7077:H7077"/>
    <mergeCell ref="K7077:L7077"/>
    <mergeCell ref="I7064:J7064"/>
    <mergeCell ref="K7064:L7064"/>
    <mergeCell ref="A7065:H7065"/>
    <mergeCell ref="K7065:L7065"/>
    <mergeCell ref="A7066:H7066"/>
    <mergeCell ref="K7066:L7066"/>
    <mergeCell ref="I7059:J7059"/>
    <mergeCell ref="K7059:L7059"/>
    <mergeCell ref="I7061:J7061"/>
    <mergeCell ref="K7061:L7061"/>
    <mergeCell ref="I7063:J7063"/>
    <mergeCell ref="K7063:L7063"/>
    <mergeCell ref="K7054:L7054"/>
    <mergeCell ref="K7055:L7055"/>
    <mergeCell ref="K7056:L7056"/>
    <mergeCell ref="A7057:H7057"/>
    <mergeCell ref="K7057:L7057"/>
    <mergeCell ref="I7058:J7058"/>
    <mergeCell ref="K7058:L7058"/>
    <mergeCell ref="K7047:L7047"/>
    <mergeCell ref="K7049:L7049"/>
    <mergeCell ref="K7051:L7051"/>
    <mergeCell ref="A7052:H7052"/>
    <mergeCell ref="K7052:L7052"/>
    <mergeCell ref="K7053:L7053"/>
    <mergeCell ref="A7043:H7043"/>
    <mergeCell ref="K7043:L7043"/>
    <mergeCell ref="A7044:H7044"/>
    <mergeCell ref="K7044:L7044"/>
    <mergeCell ref="K7045:L7045"/>
    <mergeCell ref="K7046:L7046"/>
    <mergeCell ref="K7027:L7027"/>
    <mergeCell ref="K7034:L7034"/>
    <mergeCell ref="A7037:H7037"/>
    <mergeCell ref="K7039:L7039"/>
    <mergeCell ref="A7042:H7042"/>
    <mergeCell ref="K7042:L7042"/>
    <mergeCell ref="A7016:M7016"/>
    <mergeCell ref="A7017:M7017"/>
    <mergeCell ref="I7020:J7020"/>
    <mergeCell ref="A7021:H7021"/>
    <mergeCell ref="I7021:J7021"/>
    <mergeCell ref="K7021:L7021"/>
    <mergeCell ref="K7008:L7008"/>
    <mergeCell ref="K7009:L7009"/>
    <mergeCell ref="K7010:L7010"/>
    <mergeCell ref="A7011:H7011"/>
    <mergeCell ref="K7011:L7011"/>
    <mergeCell ref="A7015:L7015"/>
    <mergeCell ref="A7005:H7005"/>
    <mergeCell ref="K7005:L7005"/>
    <mergeCell ref="A7006:H7006"/>
    <mergeCell ref="K7006:L7006"/>
    <mergeCell ref="A7007:H7007"/>
    <mergeCell ref="K7007:L7007"/>
    <mergeCell ref="A7002:H7002"/>
    <mergeCell ref="K7002:L7002"/>
    <mergeCell ref="A7003:H7003"/>
    <mergeCell ref="K7003:L7003"/>
    <mergeCell ref="A7004:H7004"/>
    <mergeCell ref="K7004:L7004"/>
    <mergeCell ref="I6998:J6998"/>
    <mergeCell ref="K6998:L6998"/>
    <mergeCell ref="I7000:J7000"/>
    <mergeCell ref="K7000:L7000"/>
    <mergeCell ref="I7001:J7001"/>
    <mergeCell ref="K7001:L7001"/>
    <mergeCell ref="K6993:L6993"/>
    <mergeCell ref="A6994:H6994"/>
    <mergeCell ref="K6994:L6994"/>
    <mergeCell ref="I6995:J6995"/>
    <mergeCell ref="K6995:L6995"/>
    <mergeCell ref="I6996:J6996"/>
    <mergeCell ref="K6996:L6996"/>
    <mergeCell ref="K6987:L6987"/>
    <mergeCell ref="K6989:L6989"/>
    <mergeCell ref="A6990:H6990"/>
    <mergeCell ref="K6990:L6990"/>
    <mergeCell ref="K6991:L6991"/>
    <mergeCell ref="K6992:L6992"/>
    <mergeCell ref="A6983:H6983"/>
    <mergeCell ref="K6983:L6983"/>
    <mergeCell ref="A6984:H6984"/>
    <mergeCell ref="K6984:L6984"/>
    <mergeCell ref="K6985:L6985"/>
    <mergeCell ref="K6986:L6986"/>
    <mergeCell ref="K6972:L6972"/>
    <mergeCell ref="K6976:L6976"/>
    <mergeCell ref="A6977:H6977"/>
    <mergeCell ref="K6979:L6979"/>
    <mergeCell ref="A6982:H6982"/>
    <mergeCell ref="K6982:L6982"/>
    <mergeCell ref="A6960:L6960"/>
    <mergeCell ref="A6961:M6961"/>
    <mergeCell ref="A6962:M6962"/>
    <mergeCell ref="I6965:J6965"/>
    <mergeCell ref="A6966:H6966"/>
    <mergeCell ref="I6966:J6966"/>
    <mergeCell ref="K6966:L6966"/>
    <mergeCell ref="K6950:L6950"/>
    <mergeCell ref="A6951:H6951"/>
    <mergeCell ref="K6953:L6953"/>
    <mergeCell ref="A6956:H6956"/>
    <mergeCell ref="K6956:L6956"/>
    <mergeCell ref="A6957:H6957"/>
    <mergeCell ref="K6957:L6957"/>
    <mergeCell ref="K6929:L6929"/>
    <mergeCell ref="K6930:L6930"/>
    <mergeCell ref="A6931:H6931"/>
    <mergeCell ref="K6931:L6931"/>
    <mergeCell ref="A6925:H6925"/>
    <mergeCell ref="K6925:L6925"/>
    <mergeCell ref="A6926:H6926"/>
    <mergeCell ref="K6926:L6926"/>
    <mergeCell ref="K6927:L6927"/>
    <mergeCell ref="K6928:L6928"/>
    <mergeCell ref="A6936:M6936"/>
    <mergeCell ref="I6939:J6939"/>
    <mergeCell ref="A6940:H6940"/>
    <mergeCell ref="I6940:J6940"/>
    <mergeCell ref="K6940:L6940"/>
    <mergeCell ref="K6946:L6946"/>
    <mergeCell ref="A6934:L6934"/>
    <mergeCell ref="A6935:M6935"/>
    <mergeCell ref="A6922:H6922"/>
    <mergeCell ref="K6922:L6922"/>
    <mergeCell ref="A6923:H6923"/>
    <mergeCell ref="K6923:L6923"/>
    <mergeCell ref="A6924:H6924"/>
    <mergeCell ref="K6924:L6924"/>
    <mergeCell ref="I6919:J6919"/>
    <mergeCell ref="K6919:L6919"/>
    <mergeCell ref="I6920:J6920"/>
    <mergeCell ref="K6920:L6920"/>
    <mergeCell ref="A6921:H6921"/>
    <mergeCell ref="K6921:L6921"/>
    <mergeCell ref="I6914:J6914"/>
    <mergeCell ref="K6914:L6914"/>
    <mergeCell ref="I6915:J6915"/>
    <mergeCell ref="K6915:L6915"/>
    <mergeCell ref="I6917:J6917"/>
    <mergeCell ref="K6917:L6917"/>
    <mergeCell ref="A6909:H6909"/>
    <mergeCell ref="K6909:L6909"/>
    <mergeCell ref="K6910:L6910"/>
    <mergeCell ref="K6911:L6911"/>
    <mergeCell ref="K6912:L6912"/>
    <mergeCell ref="A6913:H6913"/>
    <mergeCell ref="K6913:L6913"/>
    <mergeCell ref="A6903:H6903"/>
    <mergeCell ref="K6903:L6903"/>
    <mergeCell ref="K6904:L6904"/>
    <mergeCell ref="K6905:L6905"/>
    <mergeCell ref="K6906:L6906"/>
    <mergeCell ref="K6908:L6908"/>
    <mergeCell ref="A6896:H6896"/>
    <mergeCell ref="K6898:L6898"/>
    <mergeCell ref="A6901:H6901"/>
    <mergeCell ref="K6901:L6901"/>
    <mergeCell ref="A6902:H6902"/>
    <mergeCell ref="K6902:L6902"/>
    <mergeCell ref="I6884:J6884"/>
    <mergeCell ref="A6885:H6885"/>
    <mergeCell ref="I6885:J6885"/>
    <mergeCell ref="K6885:L6885"/>
    <mergeCell ref="K6891:L6891"/>
    <mergeCell ref="K6895:L6895"/>
    <mergeCell ref="K6876:L6876"/>
    <mergeCell ref="A6877:H6877"/>
    <mergeCell ref="K6877:L6877"/>
    <mergeCell ref="A6879:L6879"/>
    <mergeCell ref="A6880:M6880"/>
    <mergeCell ref="A6881:M6881"/>
    <mergeCell ref="A6872:H6872"/>
    <mergeCell ref="K6872:L6872"/>
    <mergeCell ref="A6873:H6873"/>
    <mergeCell ref="K6873:L6873"/>
    <mergeCell ref="K6874:L6874"/>
    <mergeCell ref="K6875:L6875"/>
    <mergeCell ref="A6861:H6861"/>
    <mergeCell ref="K6861:L6861"/>
    <mergeCell ref="K6866:L6866"/>
    <mergeCell ref="A6870:H6870"/>
    <mergeCell ref="K6870:L6870"/>
    <mergeCell ref="A6871:H6871"/>
    <mergeCell ref="K6871:L6871"/>
    <mergeCell ref="I6858:J6858"/>
    <mergeCell ref="K6858:L6858"/>
    <mergeCell ref="I6859:J6859"/>
    <mergeCell ref="K6859:L6859"/>
    <mergeCell ref="A6860:H6860"/>
    <mergeCell ref="K6860:L6860"/>
    <mergeCell ref="I6853:J6853"/>
    <mergeCell ref="K6853:L6853"/>
    <mergeCell ref="I6854:J6854"/>
    <mergeCell ref="K6854:L6854"/>
    <mergeCell ref="I6856:J6856"/>
    <mergeCell ref="K6856:L6856"/>
    <mergeCell ref="K6837:L6837"/>
    <mergeCell ref="K6844:L6844"/>
    <mergeCell ref="A6847:H6847"/>
    <mergeCell ref="K6849:L6849"/>
    <mergeCell ref="A6852:H6852"/>
    <mergeCell ref="K6852:L6852"/>
    <mergeCell ref="A6825:L6825"/>
    <mergeCell ref="A6826:M6826"/>
    <mergeCell ref="A6827:M6827"/>
    <mergeCell ref="I6830:J6830"/>
    <mergeCell ref="A6831:H6831"/>
    <mergeCell ref="I6831:J6831"/>
    <mergeCell ref="K6831:L6831"/>
    <mergeCell ref="A6819:H6819"/>
    <mergeCell ref="K6819:L6819"/>
    <mergeCell ref="K6820:L6820"/>
    <mergeCell ref="K6821:L6821"/>
    <mergeCell ref="K6822:L6822"/>
    <mergeCell ref="A6823:H6823"/>
    <mergeCell ref="K6823:L6823"/>
    <mergeCell ref="K6812:L6812"/>
    <mergeCell ref="A6816:H6816"/>
    <mergeCell ref="K6816:L6816"/>
    <mergeCell ref="A6817:H6817"/>
    <mergeCell ref="K6817:L6817"/>
    <mergeCell ref="A6818:H6818"/>
    <mergeCell ref="K6818:L6818"/>
    <mergeCell ref="I6805:J6805"/>
    <mergeCell ref="K6805:L6805"/>
    <mergeCell ref="A6806:H6806"/>
    <mergeCell ref="K6806:L6806"/>
    <mergeCell ref="A6807:H6807"/>
    <mergeCell ref="K6807:L6807"/>
    <mergeCell ref="I6800:J6800"/>
    <mergeCell ref="K6800:L6800"/>
    <mergeCell ref="I6802:J6802"/>
    <mergeCell ref="K6802:L6802"/>
    <mergeCell ref="I6804:J6804"/>
    <mergeCell ref="K6804:L6804"/>
    <mergeCell ref="A6793:H6793"/>
    <mergeCell ref="K6795:L6795"/>
    <mergeCell ref="A6798:H6798"/>
    <mergeCell ref="K6798:L6798"/>
    <mergeCell ref="I6799:J6799"/>
    <mergeCell ref="K6799:L6799"/>
    <mergeCell ref="I6776:J6776"/>
    <mergeCell ref="A6777:H6777"/>
    <mergeCell ref="I6777:J6777"/>
    <mergeCell ref="K6777:L6777"/>
    <mergeCell ref="K6783:L6783"/>
    <mergeCell ref="K6790:L6790"/>
    <mergeCell ref="K6768:L6768"/>
    <mergeCell ref="A6769:H6769"/>
    <mergeCell ref="K6769:L6769"/>
    <mergeCell ref="A6771:L6771"/>
    <mergeCell ref="A6772:M6772"/>
    <mergeCell ref="A6773:M6773"/>
    <mergeCell ref="A6764:H6764"/>
    <mergeCell ref="K6764:L6764"/>
    <mergeCell ref="A6765:H6765"/>
    <mergeCell ref="K6765:L6765"/>
    <mergeCell ref="K6766:L6766"/>
    <mergeCell ref="K6767:L6767"/>
    <mergeCell ref="A6753:H6753"/>
    <mergeCell ref="K6753:L6753"/>
    <mergeCell ref="K6758:L6758"/>
    <mergeCell ref="A6762:H6762"/>
    <mergeCell ref="K6762:L6762"/>
    <mergeCell ref="A6763:H6763"/>
    <mergeCell ref="K6763:L6763"/>
    <mergeCell ref="I6750:J6750"/>
    <mergeCell ref="K6750:L6750"/>
    <mergeCell ref="I6751:J6751"/>
    <mergeCell ref="K6751:L6751"/>
    <mergeCell ref="A6752:H6752"/>
    <mergeCell ref="K6752:L6752"/>
    <mergeCell ref="I6745:J6745"/>
    <mergeCell ref="K6745:L6745"/>
    <mergeCell ref="I6746:J6746"/>
    <mergeCell ref="K6746:L6746"/>
    <mergeCell ref="I6748:J6748"/>
    <mergeCell ref="K6748:L6748"/>
    <mergeCell ref="K6729:L6729"/>
    <mergeCell ref="K6736:L6736"/>
    <mergeCell ref="A6739:H6739"/>
    <mergeCell ref="K6741:L6741"/>
    <mergeCell ref="A6744:H6744"/>
    <mergeCell ref="K6744:L6744"/>
    <mergeCell ref="A6717:L6717"/>
    <mergeCell ref="A6718:M6718"/>
    <mergeCell ref="A6719:M6719"/>
    <mergeCell ref="I6722:J6722"/>
    <mergeCell ref="A6723:H6723"/>
    <mergeCell ref="I6723:J6723"/>
    <mergeCell ref="K6723:L6723"/>
    <mergeCell ref="A6711:H6711"/>
    <mergeCell ref="K6711:L6711"/>
    <mergeCell ref="K6712:L6712"/>
    <mergeCell ref="K6713:L6713"/>
    <mergeCell ref="K6714:L6714"/>
    <mergeCell ref="A6715:H6715"/>
    <mergeCell ref="K6715:L6715"/>
    <mergeCell ref="A6708:H6708"/>
    <mergeCell ref="K6708:L6708"/>
    <mergeCell ref="A6709:H6709"/>
    <mergeCell ref="K6709:L6709"/>
    <mergeCell ref="A6710:H6710"/>
    <mergeCell ref="K6710:L6710"/>
    <mergeCell ref="I6705:J6705"/>
    <mergeCell ref="K6705:L6705"/>
    <mergeCell ref="I6706:J6706"/>
    <mergeCell ref="K6706:L6706"/>
    <mergeCell ref="A6707:H6707"/>
    <mergeCell ref="K6707:L6707"/>
    <mergeCell ref="I6700:J6700"/>
    <mergeCell ref="K6700:L6700"/>
    <mergeCell ref="I6701:J6701"/>
    <mergeCell ref="K6701:L6701"/>
    <mergeCell ref="I6703:J6703"/>
    <mergeCell ref="K6703:L6703"/>
    <mergeCell ref="A6695:H6695"/>
    <mergeCell ref="K6695:L6695"/>
    <mergeCell ref="K6696:L6696"/>
    <mergeCell ref="K6697:L6697"/>
    <mergeCell ref="K6698:L6698"/>
    <mergeCell ref="A6699:H6699"/>
    <mergeCell ref="K6699:L6699"/>
    <mergeCell ref="A6689:H6689"/>
    <mergeCell ref="K6689:L6689"/>
    <mergeCell ref="K6690:L6690"/>
    <mergeCell ref="K6691:L6691"/>
    <mergeCell ref="K6692:L6692"/>
    <mergeCell ref="K6694:L6694"/>
    <mergeCell ref="K6678:L6678"/>
    <mergeCell ref="K6682:L6682"/>
    <mergeCell ref="A6683:H6683"/>
    <mergeCell ref="K6685:L6685"/>
    <mergeCell ref="A6688:H6688"/>
    <mergeCell ref="K6688:L6688"/>
    <mergeCell ref="A6667:M6667"/>
    <mergeCell ref="A6668:M6668"/>
    <mergeCell ref="I6671:J6671"/>
    <mergeCell ref="A6672:H6672"/>
    <mergeCell ref="I6672:J6672"/>
    <mergeCell ref="K6672:L6672"/>
    <mergeCell ref="K6660:L6660"/>
    <mergeCell ref="K6661:L6661"/>
    <mergeCell ref="K6662:L6662"/>
    <mergeCell ref="A6663:H6663"/>
    <mergeCell ref="K6663:L6663"/>
    <mergeCell ref="A6666:L6666"/>
    <mergeCell ref="A6657:H6657"/>
    <mergeCell ref="K6657:L6657"/>
    <mergeCell ref="A6658:H6658"/>
    <mergeCell ref="K6658:L6658"/>
    <mergeCell ref="A6659:H6659"/>
    <mergeCell ref="K6659:L6659"/>
    <mergeCell ref="A6646:H6646"/>
    <mergeCell ref="K6646:L6646"/>
    <mergeCell ref="A6647:H6647"/>
    <mergeCell ref="K6647:L6647"/>
    <mergeCell ref="K6652:L6652"/>
    <mergeCell ref="A6656:H6656"/>
    <mergeCell ref="K6656:L6656"/>
    <mergeCell ref="I6642:J6642"/>
    <mergeCell ref="K6642:L6642"/>
    <mergeCell ref="I6644:J6644"/>
    <mergeCell ref="K6644:L6644"/>
    <mergeCell ref="I6645:J6645"/>
    <mergeCell ref="K6645:L6645"/>
    <mergeCell ref="K6637:L6637"/>
    <mergeCell ref="A6638:H6638"/>
    <mergeCell ref="K6638:L6638"/>
    <mergeCell ref="I6639:J6639"/>
    <mergeCell ref="K6639:L6639"/>
    <mergeCell ref="I6640:J6640"/>
    <mergeCell ref="K6640:L6640"/>
    <mergeCell ref="K6632:L6632"/>
    <mergeCell ref="A6633:H6633"/>
    <mergeCell ref="K6633:L6633"/>
    <mergeCell ref="K6634:L6634"/>
    <mergeCell ref="K6635:L6635"/>
    <mergeCell ref="K6636:L6636"/>
    <mergeCell ref="A6625:H6625"/>
    <mergeCell ref="K6625:L6625"/>
    <mergeCell ref="K6626:L6626"/>
    <mergeCell ref="K6627:L6627"/>
    <mergeCell ref="K6628:L6628"/>
    <mergeCell ref="K6630:L6630"/>
    <mergeCell ref="K6609:L6609"/>
    <mergeCell ref="K6616:L6616"/>
    <mergeCell ref="A6619:H6619"/>
    <mergeCell ref="K6621:L6621"/>
    <mergeCell ref="A6624:H6624"/>
    <mergeCell ref="K6624:L6624"/>
    <mergeCell ref="A6597:L6597"/>
    <mergeCell ref="A6598:M6598"/>
    <mergeCell ref="A6599:M6599"/>
    <mergeCell ref="I6602:J6602"/>
    <mergeCell ref="A6603:H6603"/>
    <mergeCell ref="I6603:J6603"/>
    <mergeCell ref="K6603:L6603"/>
    <mergeCell ref="A6591:H6591"/>
    <mergeCell ref="K6591:L6591"/>
    <mergeCell ref="K6592:L6592"/>
    <mergeCell ref="K6593:L6593"/>
    <mergeCell ref="K6594:L6594"/>
    <mergeCell ref="A6595:H6595"/>
    <mergeCell ref="K6595:L6595"/>
    <mergeCell ref="A6588:H6588"/>
    <mergeCell ref="K6588:L6588"/>
    <mergeCell ref="A6589:H6589"/>
    <mergeCell ref="K6589:L6589"/>
    <mergeCell ref="A6590:H6590"/>
    <mergeCell ref="K6590:L6590"/>
    <mergeCell ref="A6577:H6577"/>
    <mergeCell ref="K6577:L6577"/>
    <mergeCell ref="A6578:H6578"/>
    <mergeCell ref="K6578:L6578"/>
    <mergeCell ref="K6583:L6583"/>
    <mergeCell ref="A6587:H6587"/>
    <mergeCell ref="K6587:L6587"/>
    <mergeCell ref="I6573:J6573"/>
    <mergeCell ref="K6573:L6573"/>
    <mergeCell ref="I6575:J6575"/>
    <mergeCell ref="K6575:L6575"/>
    <mergeCell ref="I6576:J6576"/>
    <mergeCell ref="K6576:L6576"/>
    <mergeCell ref="A6569:H6569"/>
    <mergeCell ref="K6569:L6569"/>
    <mergeCell ref="I6570:J6570"/>
    <mergeCell ref="K6570:L6570"/>
    <mergeCell ref="I6571:J6571"/>
    <mergeCell ref="K6571:L6571"/>
    <mergeCell ref="K6553:L6553"/>
    <mergeCell ref="K6560:L6560"/>
    <mergeCell ref="A6563:H6563"/>
    <mergeCell ref="K6565:L6565"/>
    <mergeCell ref="A6568:H6568"/>
    <mergeCell ref="K6568:L6568"/>
    <mergeCell ref="A6541:L6541"/>
    <mergeCell ref="A6542:M6542"/>
    <mergeCell ref="A6543:M6543"/>
    <mergeCell ref="I6546:J6546"/>
    <mergeCell ref="A6547:H6547"/>
    <mergeCell ref="I6547:J6547"/>
    <mergeCell ref="K6547:L6547"/>
    <mergeCell ref="A6535:H6535"/>
    <mergeCell ref="K6535:L6535"/>
    <mergeCell ref="K6536:L6536"/>
    <mergeCell ref="K6537:L6537"/>
    <mergeCell ref="K6538:L6538"/>
    <mergeCell ref="A6539:H6539"/>
    <mergeCell ref="K6539:L6539"/>
    <mergeCell ref="A6532:H6532"/>
    <mergeCell ref="K6532:L6532"/>
    <mergeCell ref="A6533:H6533"/>
    <mergeCell ref="K6533:L6533"/>
    <mergeCell ref="A6534:H6534"/>
    <mergeCell ref="K6534:L6534"/>
    <mergeCell ref="I6529:J6529"/>
    <mergeCell ref="K6529:L6529"/>
    <mergeCell ref="I6530:J6530"/>
    <mergeCell ref="K6530:L6530"/>
    <mergeCell ref="A6531:H6531"/>
    <mergeCell ref="K6531:L6531"/>
    <mergeCell ref="I6524:J6524"/>
    <mergeCell ref="K6524:L6524"/>
    <mergeCell ref="I6525:J6525"/>
    <mergeCell ref="K6525:L6525"/>
    <mergeCell ref="I6527:J6527"/>
    <mergeCell ref="K6527:L6527"/>
    <mergeCell ref="A6519:H6519"/>
    <mergeCell ref="K6519:L6519"/>
    <mergeCell ref="K6520:L6520"/>
    <mergeCell ref="K6521:L6521"/>
    <mergeCell ref="K6522:L6522"/>
    <mergeCell ref="A6523:H6523"/>
    <mergeCell ref="K6523:L6523"/>
    <mergeCell ref="A6513:H6513"/>
    <mergeCell ref="K6513:L6513"/>
    <mergeCell ref="K6514:L6514"/>
    <mergeCell ref="K6515:L6515"/>
    <mergeCell ref="K6516:L6516"/>
    <mergeCell ref="K6518:L6518"/>
    <mergeCell ref="A6506:H6506"/>
    <mergeCell ref="K6508:L6508"/>
    <mergeCell ref="A6511:H6511"/>
    <mergeCell ref="K6511:L6511"/>
    <mergeCell ref="A6512:H6512"/>
    <mergeCell ref="K6512:L6512"/>
    <mergeCell ref="I6494:J6494"/>
    <mergeCell ref="A6495:H6495"/>
    <mergeCell ref="I6495:J6495"/>
    <mergeCell ref="K6495:L6495"/>
    <mergeCell ref="K6501:L6501"/>
    <mergeCell ref="K6505:L6505"/>
    <mergeCell ref="K6486:L6486"/>
    <mergeCell ref="A6487:H6487"/>
    <mergeCell ref="K6487:L6487"/>
    <mergeCell ref="A6489:L6489"/>
    <mergeCell ref="A6490:M6490"/>
    <mergeCell ref="A6491:M6491"/>
    <mergeCell ref="A6482:H6482"/>
    <mergeCell ref="K6482:L6482"/>
    <mergeCell ref="A6483:H6483"/>
    <mergeCell ref="K6483:L6483"/>
    <mergeCell ref="K6484:L6484"/>
    <mergeCell ref="K6485:L6485"/>
    <mergeCell ref="I6479:J6479"/>
    <mergeCell ref="K6479:L6479"/>
    <mergeCell ref="A6480:H6480"/>
    <mergeCell ref="K6480:L6480"/>
    <mergeCell ref="A6481:H6481"/>
    <mergeCell ref="K6481:L6481"/>
    <mergeCell ref="I6474:J6474"/>
    <mergeCell ref="K6474:L6474"/>
    <mergeCell ref="I6476:J6476"/>
    <mergeCell ref="K6476:L6476"/>
    <mergeCell ref="I6478:J6478"/>
    <mergeCell ref="K6478:L6478"/>
    <mergeCell ref="K6469:L6469"/>
    <mergeCell ref="K6470:L6470"/>
    <mergeCell ref="K6471:L6471"/>
    <mergeCell ref="A6472:H6472"/>
    <mergeCell ref="K6472:L6472"/>
    <mergeCell ref="I6473:J6473"/>
    <mergeCell ref="K6473:L6473"/>
    <mergeCell ref="K6463:L6463"/>
    <mergeCell ref="K6464:L6464"/>
    <mergeCell ref="K6465:L6465"/>
    <mergeCell ref="K6467:L6467"/>
    <mergeCell ref="A6468:H6468"/>
    <mergeCell ref="K6468:L6468"/>
    <mergeCell ref="K6457:L6457"/>
    <mergeCell ref="A6460:H6460"/>
    <mergeCell ref="K6460:L6460"/>
    <mergeCell ref="A6461:H6461"/>
    <mergeCell ref="K6461:L6461"/>
    <mergeCell ref="A6462:H6462"/>
    <mergeCell ref="K6462:L6462"/>
    <mergeCell ref="A6444:H6444"/>
    <mergeCell ref="I6444:J6444"/>
    <mergeCell ref="K6444:L6444"/>
    <mergeCell ref="K6450:L6450"/>
    <mergeCell ref="K6454:L6454"/>
    <mergeCell ref="A6455:H6455"/>
    <mergeCell ref="A6436:H6436"/>
    <mergeCell ref="K6436:L6436"/>
    <mergeCell ref="A6438:L6438"/>
    <mergeCell ref="A6439:M6439"/>
    <mergeCell ref="A6440:M6440"/>
    <mergeCell ref="I6443:J6443"/>
    <mergeCell ref="A6431:H6431"/>
    <mergeCell ref="K6431:L6431"/>
    <mergeCell ref="K6432:L6432"/>
    <mergeCell ref="K6433:L6433"/>
    <mergeCell ref="K6434:L6434"/>
    <mergeCell ref="K6435:L6435"/>
    <mergeCell ref="A6428:H6428"/>
    <mergeCell ref="K6428:L6428"/>
    <mergeCell ref="A6429:H6429"/>
    <mergeCell ref="K6429:L6429"/>
    <mergeCell ref="A6430:H6430"/>
    <mergeCell ref="K6430:L6430"/>
    <mergeCell ref="I6425:J6425"/>
    <mergeCell ref="K6425:L6425"/>
    <mergeCell ref="I6426:J6426"/>
    <mergeCell ref="K6426:L6426"/>
    <mergeCell ref="A6427:H6427"/>
    <mergeCell ref="K6427:L6427"/>
    <mergeCell ref="I6420:J6420"/>
    <mergeCell ref="K6420:L6420"/>
    <mergeCell ref="I6421:J6421"/>
    <mergeCell ref="K6421:L6421"/>
    <mergeCell ref="I6423:J6423"/>
    <mergeCell ref="K6423:L6423"/>
    <mergeCell ref="A6413:H6413"/>
    <mergeCell ref="K6415:L6415"/>
    <mergeCell ref="A6418:H6418"/>
    <mergeCell ref="K6418:L6418"/>
    <mergeCell ref="A6419:H6419"/>
    <mergeCell ref="K6419:L6419"/>
    <mergeCell ref="I6401:J6401"/>
    <mergeCell ref="A6402:H6402"/>
    <mergeCell ref="I6402:J6402"/>
    <mergeCell ref="K6402:L6402"/>
    <mergeCell ref="K6408:L6408"/>
    <mergeCell ref="K6412:L6412"/>
    <mergeCell ref="K6392:L6392"/>
    <mergeCell ref="A6393:H6393"/>
    <mergeCell ref="K6393:L6393"/>
    <mergeCell ref="A6396:L6396"/>
    <mergeCell ref="A6397:M6397"/>
    <mergeCell ref="A6398:M6398"/>
    <mergeCell ref="A6388:H6388"/>
    <mergeCell ref="K6388:L6388"/>
    <mergeCell ref="A6389:H6389"/>
    <mergeCell ref="K6389:L6389"/>
    <mergeCell ref="K6390:L6390"/>
    <mergeCell ref="K6391:L6391"/>
    <mergeCell ref="A6377:H6377"/>
    <mergeCell ref="K6377:L6377"/>
    <mergeCell ref="A6378:H6378"/>
    <mergeCell ref="K6378:L6378"/>
    <mergeCell ref="K6383:L6383"/>
    <mergeCell ref="A6387:H6387"/>
    <mergeCell ref="K6387:L6387"/>
    <mergeCell ref="I6373:J6373"/>
    <mergeCell ref="K6373:L6373"/>
    <mergeCell ref="I6375:J6375"/>
    <mergeCell ref="K6375:L6375"/>
    <mergeCell ref="I6376:J6376"/>
    <mergeCell ref="K6376:L6376"/>
    <mergeCell ref="K6368:L6368"/>
    <mergeCell ref="A6369:H6369"/>
    <mergeCell ref="K6369:L6369"/>
    <mergeCell ref="I6370:J6370"/>
    <mergeCell ref="K6370:L6370"/>
    <mergeCell ref="I6371:J6371"/>
    <mergeCell ref="K6371:L6371"/>
    <mergeCell ref="K6363:L6363"/>
    <mergeCell ref="A6364:H6364"/>
    <mergeCell ref="K6364:L6364"/>
    <mergeCell ref="K6365:L6365"/>
    <mergeCell ref="K6366:L6366"/>
    <mergeCell ref="K6367:L6367"/>
    <mergeCell ref="A6356:H6356"/>
    <mergeCell ref="K6356:L6356"/>
    <mergeCell ref="K6357:L6357"/>
    <mergeCell ref="K6358:L6358"/>
    <mergeCell ref="K6359:L6359"/>
    <mergeCell ref="K6361:L6361"/>
    <mergeCell ref="K6340:L6340"/>
    <mergeCell ref="K6347:L6347"/>
    <mergeCell ref="A6350:H6350"/>
    <mergeCell ref="K6352:L6352"/>
    <mergeCell ref="A6355:H6355"/>
    <mergeCell ref="K6355:L6355"/>
    <mergeCell ref="A6329:M6329"/>
    <mergeCell ref="A6330:M6330"/>
    <mergeCell ref="I6333:J6333"/>
    <mergeCell ref="A6334:H6334"/>
    <mergeCell ref="I6334:J6334"/>
    <mergeCell ref="K6334:L6334"/>
    <mergeCell ref="K6323:L6323"/>
    <mergeCell ref="K6324:L6324"/>
    <mergeCell ref="K6325:L6325"/>
    <mergeCell ref="A6326:H6326"/>
    <mergeCell ref="K6326:L6326"/>
    <mergeCell ref="A6328:L6328"/>
    <mergeCell ref="A6320:H6320"/>
    <mergeCell ref="K6320:L6320"/>
    <mergeCell ref="A6321:H6321"/>
    <mergeCell ref="K6321:L6321"/>
    <mergeCell ref="A6322:H6322"/>
    <mergeCell ref="K6322:L6322"/>
    <mergeCell ref="I6317:J6317"/>
    <mergeCell ref="K6317:L6317"/>
    <mergeCell ref="A6318:H6318"/>
    <mergeCell ref="K6318:L6318"/>
    <mergeCell ref="A6319:H6319"/>
    <mergeCell ref="K6319:L6319"/>
    <mergeCell ref="I6312:J6312"/>
    <mergeCell ref="K6312:L6312"/>
    <mergeCell ref="I6314:J6314"/>
    <mergeCell ref="K6314:L6314"/>
    <mergeCell ref="I6316:J6316"/>
    <mergeCell ref="K6316:L6316"/>
    <mergeCell ref="K6308:L6308"/>
    <mergeCell ref="K6309:L6309"/>
    <mergeCell ref="A6310:H6310"/>
    <mergeCell ref="K6310:L6310"/>
    <mergeCell ref="I6311:J6311"/>
    <mergeCell ref="K6311:L6311"/>
    <mergeCell ref="K6302:L6302"/>
    <mergeCell ref="K6303:L6303"/>
    <mergeCell ref="K6305:L6305"/>
    <mergeCell ref="A6306:H6306"/>
    <mergeCell ref="K6306:L6306"/>
    <mergeCell ref="K6307:L6307"/>
    <mergeCell ref="K6296:L6296"/>
    <mergeCell ref="A6299:H6299"/>
    <mergeCell ref="K6299:L6299"/>
    <mergeCell ref="A6300:H6300"/>
    <mergeCell ref="K6300:L6300"/>
    <mergeCell ref="K6301:L6301"/>
    <mergeCell ref="A6283:H6283"/>
    <mergeCell ref="I6283:J6283"/>
    <mergeCell ref="K6283:L6283"/>
    <mergeCell ref="K6289:L6289"/>
    <mergeCell ref="K6293:L6293"/>
    <mergeCell ref="A6294:H6294"/>
    <mergeCell ref="A6275:H6275"/>
    <mergeCell ref="K6275:L6275"/>
    <mergeCell ref="A6277:L6277"/>
    <mergeCell ref="A6278:M6278"/>
    <mergeCell ref="A6279:M6279"/>
    <mergeCell ref="I6282:J6282"/>
    <mergeCell ref="A6270:H6270"/>
    <mergeCell ref="K6270:L6270"/>
    <mergeCell ref="K6271:L6271"/>
    <mergeCell ref="K6272:L6272"/>
    <mergeCell ref="K6273:L6273"/>
    <mergeCell ref="K6274:L6274"/>
    <mergeCell ref="A6267:H6267"/>
    <mergeCell ref="K6267:L6267"/>
    <mergeCell ref="A6268:H6268"/>
    <mergeCell ref="K6268:L6268"/>
    <mergeCell ref="A6269:H6269"/>
    <mergeCell ref="K6269:L6269"/>
    <mergeCell ref="I6264:J6264"/>
    <mergeCell ref="K6264:L6264"/>
    <mergeCell ref="I6265:J6265"/>
    <mergeCell ref="K6265:L6265"/>
    <mergeCell ref="A6266:H6266"/>
    <mergeCell ref="K6266:L6266"/>
    <mergeCell ref="I6259:J6259"/>
    <mergeCell ref="K6259:L6259"/>
    <mergeCell ref="I6260:J6260"/>
    <mergeCell ref="K6260:L6260"/>
    <mergeCell ref="I6262:J6262"/>
    <mergeCell ref="K6262:L6262"/>
    <mergeCell ref="A6254:H6254"/>
    <mergeCell ref="K6254:L6254"/>
    <mergeCell ref="K6255:L6255"/>
    <mergeCell ref="K6256:L6256"/>
    <mergeCell ref="K6257:L6257"/>
    <mergeCell ref="A6258:H6258"/>
    <mergeCell ref="K6258:L6258"/>
    <mergeCell ref="A6248:H6248"/>
    <mergeCell ref="K6248:L6248"/>
    <mergeCell ref="K6249:L6249"/>
    <mergeCell ref="K6250:L6250"/>
    <mergeCell ref="K6251:L6251"/>
    <mergeCell ref="K6253:L6253"/>
    <mergeCell ref="K6237:L6237"/>
    <mergeCell ref="K6241:L6241"/>
    <mergeCell ref="A6242:H6242"/>
    <mergeCell ref="K6244:L6244"/>
    <mergeCell ref="A6247:H6247"/>
    <mergeCell ref="K6247:L6247"/>
    <mergeCell ref="A6225:L6225"/>
    <mergeCell ref="A6226:M6226"/>
    <mergeCell ref="A6227:M6227"/>
    <mergeCell ref="I6230:J6230"/>
    <mergeCell ref="A6231:H6231"/>
    <mergeCell ref="I6231:J6231"/>
    <mergeCell ref="K6231:L6231"/>
    <mergeCell ref="K6219:L6219"/>
    <mergeCell ref="K6220:L6220"/>
    <mergeCell ref="K6221:L6221"/>
    <mergeCell ref="K6222:L6222"/>
    <mergeCell ref="A6223:H6223"/>
    <mergeCell ref="K6223:L6223"/>
    <mergeCell ref="A6216:H6216"/>
    <mergeCell ref="K6216:L6216"/>
    <mergeCell ref="A6217:H6217"/>
    <mergeCell ref="K6217:L6217"/>
    <mergeCell ref="A6218:H6218"/>
    <mergeCell ref="K6218:L6218"/>
    <mergeCell ref="I6213:J6213"/>
    <mergeCell ref="K6213:L6213"/>
    <mergeCell ref="A6214:H6214"/>
    <mergeCell ref="K6214:L6214"/>
    <mergeCell ref="A6215:H6215"/>
    <mergeCell ref="K6215:L6215"/>
    <mergeCell ref="I6208:J6208"/>
    <mergeCell ref="K6208:L6208"/>
    <mergeCell ref="I6210:J6210"/>
    <mergeCell ref="K6210:L6210"/>
    <mergeCell ref="I6212:J6212"/>
    <mergeCell ref="K6212:L6212"/>
    <mergeCell ref="K6203:L6203"/>
    <mergeCell ref="K6204:L6204"/>
    <mergeCell ref="K6205:L6205"/>
    <mergeCell ref="A6206:H6206"/>
    <mergeCell ref="K6206:L6206"/>
    <mergeCell ref="I6207:J6207"/>
    <mergeCell ref="K6207:L6207"/>
    <mergeCell ref="K6197:L6197"/>
    <mergeCell ref="K6198:L6198"/>
    <mergeCell ref="K6199:L6199"/>
    <mergeCell ref="K6201:L6201"/>
    <mergeCell ref="A6202:H6202"/>
    <mergeCell ref="K6202:L6202"/>
    <mergeCell ref="A6190:H6190"/>
    <mergeCell ref="K6192:L6192"/>
    <mergeCell ref="A6195:H6195"/>
    <mergeCell ref="K6195:L6195"/>
    <mergeCell ref="A6196:H6196"/>
    <mergeCell ref="K6196:L6196"/>
    <mergeCell ref="I6178:J6178"/>
    <mergeCell ref="A6179:H6179"/>
    <mergeCell ref="I6179:J6179"/>
    <mergeCell ref="K6179:L6179"/>
    <mergeCell ref="K6185:L6185"/>
    <mergeCell ref="K6189:L6189"/>
    <mergeCell ref="K6169:L6169"/>
    <mergeCell ref="A6170:H6170"/>
    <mergeCell ref="K6170:L6170"/>
    <mergeCell ref="A6173:L6173"/>
    <mergeCell ref="A6174:M6174"/>
    <mergeCell ref="A6175:M6175"/>
    <mergeCell ref="A6165:H6165"/>
    <mergeCell ref="K6165:L6165"/>
    <mergeCell ref="A6166:H6166"/>
    <mergeCell ref="K6166:L6166"/>
    <mergeCell ref="K6167:L6167"/>
    <mergeCell ref="K6168:L6168"/>
    <mergeCell ref="A6162:H6162"/>
    <mergeCell ref="K6162:L6162"/>
    <mergeCell ref="A6163:H6163"/>
    <mergeCell ref="K6163:L6163"/>
    <mergeCell ref="A6164:H6164"/>
    <mergeCell ref="K6164:L6164"/>
    <mergeCell ref="I6158:J6158"/>
    <mergeCell ref="K6158:L6158"/>
    <mergeCell ref="I6160:J6160"/>
    <mergeCell ref="K6160:L6160"/>
    <mergeCell ref="I6161:J6161"/>
    <mergeCell ref="K6161:L6161"/>
    <mergeCell ref="K6153:L6153"/>
    <mergeCell ref="A6154:H6154"/>
    <mergeCell ref="K6154:L6154"/>
    <mergeCell ref="I6155:J6155"/>
    <mergeCell ref="K6155:L6155"/>
    <mergeCell ref="I6156:J6156"/>
    <mergeCell ref="K6156:L6156"/>
    <mergeCell ref="K6147:L6147"/>
    <mergeCell ref="K6149:L6149"/>
    <mergeCell ref="A6150:H6150"/>
    <mergeCell ref="K6150:L6150"/>
    <mergeCell ref="K6151:L6151"/>
    <mergeCell ref="K6152:L6152"/>
    <mergeCell ref="A6143:H6143"/>
    <mergeCell ref="K6143:L6143"/>
    <mergeCell ref="A6144:H6144"/>
    <mergeCell ref="K6144:L6144"/>
    <mergeCell ref="K6145:L6145"/>
    <mergeCell ref="K6146:L6146"/>
    <mergeCell ref="K6132:L6132"/>
    <mergeCell ref="K6136:L6136"/>
    <mergeCell ref="A6137:H6137"/>
    <mergeCell ref="K6139:L6139"/>
    <mergeCell ref="A6142:H6142"/>
    <mergeCell ref="K6142:L6142"/>
    <mergeCell ref="A6121:M6121"/>
    <mergeCell ref="A6122:M6122"/>
    <mergeCell ref="I6125:J6125"/>
    <mergeCell ref="A6126:H6126"/>
    <mergeCell ref="I6126:J6126"/>
    <mergeCell ref="K6126:L6126"/>
    <mergeCell ref="K6114:L6114"/>
    <mergeCell ref="K6115:L6115"/>
    <mergeCell ref="K6116:L6116"/>
    <mergeCell ref="A6117:H6117"/>
    <mergeCell ref="K6117:L6117"/>
    <mergeCell ref="A6120:L6120"/>
    <mergeCell ref="A6111:H6111"/>
    <mergeCell ref="K6111:L6111"/>
    <mergeCell ref="A6112:H6112"/>
    <mergeCell ref="K6112:L6112"/>
    <mergeCell ref="A6113:H6113"/>
    <mergeCell ref="K6113:L6113"/>
    <mergeCell ref="I6108:J6108"/>
    <mergeCell ref="K6108:L6108"/>
    <mergeCell ref="I6109:J6109"/>
    <mergeCell ref="K6109:L6109"/>
    <mergeCell ref="A6110:H6110"/>
    <mergeCell ref="K6110:L6110"/>
    <mergeCell ref="I6103:J6103"/>
    <mergeCell ref="K6103:L6103"/>
    <mergeCell ref="I6104:J6104"/>
    <mergeCell ref="K6104:L6104"/>
    <mergeCell ref="I6106:J6106"/>
    <mergeCell ref="K6106:L6106"/>
    <mergeCell ref="A6098:H6098"/>
    <mergeCell ref="K6098:L6098"/>
    <mergeCell ref="K6099:L6099"/>
    <mergeCell ref="K6100:L6100"/>
    <mergeCell ref="K6101:L6101"/>
    <mergeCell ref="A6102:H6102"/>
    <mergeCell ref="K6102:L6102"/>
    <mergeCell ref="A6092:H6092"/>
    <mergeCell ref="K6092:L6092"/>
    <mergeCell ref="K6093:L6093"/>
    <mergeCell ref="K6094:L6094"/>
    <mergeCell ref="K6095:L6095"/>
    <mergeCell ref="K6097:L6097"/>
    <mergeCell ref="K6081:L6081"/>
    <mergeCell ref="K6085:L6085"/>
    <mergeCell ref="A6086:H6086"/>
    <mergeCell ref="K6088:L6088"/>
    <mergeCell ref="A6091:H6091"/>
    <mergeCell ref="K6091:L6091"/>
    <mergeCell ref="A6069:L6069"/>
    <mergeCell ref="A6070:M6070"/>
    <mergeCell ref="A6071:M6071"/>
    <mergeCell ref="I6074:J6074"/>
    <mergeCell ref="A6075:H6075"/>
    <mergeCell ref="I6075:J6075"/>
    <mergeCell ref="K6075:L6075"/>
    <mergeCell ref="A6063:H6063"/>
    <mergeCell ref="K6063:L6063"/>
    <mergeCell ref="K6064:L6064"/>
    <mergeCell ref="K6065:L6065"/>
    <mergeCell ref="K6066:L6066"/>
    <mergeCell ref="A6067:H6067"/>
    <mergeCell ref="K6067:L6067"/>
    <mergeCell ref="A6052:H6052"/>
    <mergeCell ref="K6052:L6052"/>
    <mergeCell ref="K6057:L6057"/>
    <mergeCell ref="A6061:H6061"/>
    <mergeCell ref="K6061:L6061"/>
    <mergeCell ref="A6062:H6062"/>
    <mergeCell ref="K6062:L6062"/>
    <mergeCell ref="I6049:J6049"/>
    <mergeCell ref="K6049:L6049"/>
    <mergeCell ref="I6050:J6050"/>
    <mergeCell ref="K6050:L6050"/>
    <mergeCell ref="A6051:H6051"/>
    <mergeCell ref="K6051:L6051"/>
    <mergeCell ref="I6044:J6044"/>
    <mergeCell ref="K6044:L6044"/>
    <mergeCell ref="I6045:J6045"/>
    <mergeCell ref="K6045:L6045"/>
    <mergeCell ref="I6047:J6047"/>
    <mergeCell ref="K6047:L6047"/>
    <mergeCell ref="K6039:L6039"/>
    <mergeCell ref="K6040:L6040"/>
    <mergeCell ref="K6041:L6041"/>
    <mergeCell ref="K6042:L6042"/>
    <mergeCell ref="A6043:H6043"/>
    <mergeCell ref="K6043:L6043"/>
    <mergeCell ref="K6031:L6031"/>
    <mergeCell ref="K6032:L6032"/>
    <mergeCell ref="K6033:L6033"/>
    <mergeCell ref="K6035:L6035"/>
    <mergeCell ref="K6037:L6037"/>
    <mergeCell ref="A6038:H6038"/>
    <mergeCell ref="K6038:L6038"/>
    <mergeCell ref="A6024:H6024"/>
    <mergeCell ref="K6026:L6026"/>
    <mergeCell ref="A6029:H6029"/>
    <mergeCell ref="K6029:L6029"/>
    <mergeCell ref="A6030:H6030"/>
    <mergeCell ref="K6030:L6030"/>
    <mergeCell ref="I6007:J6007"/>
    <mergeCell ref="A6008:H6008"/>
    <mergeCell ref="I6008:J6008"/>
    <mergeCell ref="K6008:L6008"/>
    <mergeCell ref="K6014:L6014"/>
    <mergeCell ref="K6021:L6021"/>
    <mergeCell ref="K5999:L5999"/>
    <mergeCell ref="A6000:H6000"/>
    <mergeCell ref="K6000:L6000"/>
    <mergeCell ref="A6002:L6002"/>
    <mergeCell ref="A6003:M6003"/>
    <mergeCell ref="A6004:M6004"/>
    <mergeCell ref="A5995:H5995"/>
    <mergeCell ref="K5995:L5995"/>
    <mergeCell ref="A5996:H5996"/>
    <mergeCell ref="K5996:L5996"/>
    <mergeCell ref="K5997:L5997"/>
    <mergeCell ref="K5998:L5998"/>
    <mergeCell ref="A5984:H5984"/>
    <mergeCell ref="K5984:L5984"/>
    <mergeCell ref="A5985:H5985"/>
    <mergeCell ref="K5985:L5985"/>
    <mergeCell ref="K5990:L5990"/>
    <mergeCell ref="A5994:H5994"/>
    <mergeCell ref="K5994:L5994"/>
    <mergeCell ref="I5980:J5980"/>
    <mergeCell ref="K5980:L5980"/>
    <mergeCell ref="I5982:J5982"/>
    <mergeCell ref="K5982:L5982"/>
    <mergeCell ref="I5983:J5983"/>
    <mergeCell ref="K5983:L5983"/>
    <mergeCell ref="K5975:L5975"/>
    <mergeCell ref="A5976:H5976"/>
    <mergeCell ref="K5976:L5976"/>
    <mergeCell ref="I5977:J5977"/>
    <mergeCell ref="K5977:L5977"/>
    <mergeCell ref="I5978:J5978"/>
    <mergeCell ref="K5978:L5978"/>
    <mergeCell ref="K5970:L5970"/>
    <mergeCell ref="A5971:H5971"/>
    <mergeCell ref="K5971:L5971"/>
    <mergeCell ref="K5972:L5972"/>
    <mergeCell ref="K5973:L5973"/>
    <mergeCell ref="K5974:L5974"/>
    <mergeCell ref="A5963:H5963"/>
    <mergeCell ref="K5963:L5963"/>
    <mergeCell ref="K5964:L5964"/>
    <mergeCell ref="K5965:L5965"/>
    <mergeCell ref="K5966:L5966"/>
    <mergeCell ref="K5968:L5968"/>
    <mergeCell ref="K5947:L5947"/>
    <mergeCell ref="K5954:L5954"/>
    <mergeCell ref="A5957:H5957"/>
    <mergeCell ref="K5959:L5959"/>
    <mergeCell ref="A5962:H5962"/>
    <mergeCell ref="K5962:L5962"/>
    <mergeCell ref="A5936:M5936"/>
    <mergeCell ref="A5937:M5937"/>
    <mergeCell ref="I5940:J5940"/>
    <mergeCell ref="A5941:H5941"/>
    <mergeCell ref="I5941:J5941"/>
    <mergeCell ref="K5941:L5941"/>
    <mergeCell ref="K5930:L5930"/>
    <mergeCell ref="K5931:L5931"/>
    <mergeCell ref="K5932:L5932"/>
    <mergeCell ref="A5933:H5933"/>
    <mergeCell ref="K5933:L5933"/>
    <mergeCell ref="A5935:L5935"/>
    <mergeCell ref="A5927:H5927"/>
    <mergeCell ref="K5927:L5927"/>
    <mergeCell ref="A5928:H5928"/>
    <mergeCell ref="K5928:L5928"/>
    <mergeCell ref="A5929:H5929"/>
    <mergeCell ref="K5929:L5929"/>
    <mergeCell ref="A5916:H5916"/>
    <mergeCell ref="K5916:L5916"/>
    <mergeCell ref="A5917:H5917"/>
    <mergeCell ref="K5917:L5917"/>
    <mergeCell ref="K5922:L5922"/>
    <mergeCell ref="A5926:H5926"/>
    <mergeCell ref="K5926:L5926"/>
    <mergeCell ref="I5912:J5912"/>
    <mergeCell ref="K5912:L5912"/>
    <mergeCell ref="I5914:J5914"/>
    <mergeCell ref="K5914:L5914"/>
    <mergeCell ref="I5915:J5915"/>
    <mergeCell ref="K5915:L5915"/>
    <mergeCell ref="K5907:L5907"/>
    <mergeCell ref="A5908:H5908"/>
    <mergeCell ref="K5908:L5908"/>
    <mergeCell ref="I5909:J5909"/>
    <mergeCell ref="K5909:L5909"/>
    <mergeCell ref="I5910:J5910"/>
    <mergeCell ref="K5910:L5910"/>
    <mergeCell ref="K5902:L5902"/>
    <mergeCell ref="A5903:H5903"/>
    <mergeCell ref="K5903:L5903"/>
    <mergeCell ref="K5904:L5904"/>
    <mergeCell ref="K5905:L5905"/>
    <mergeCell ref="K5906:L5906"/>
    <mergeCell ref="A5895:H5895"/>
    <mergeCell ref="K5895:L5895"/>
    <mergeCell ref="K5896:L5896"/>
    <mergeCell ref="K5897:L5897"/>
    <mergeCell ref="K5898:L5898"/>
    <mergeCell ref="K5900:L5900"/>
    <mergeCell ref="K5879:L5879"/>
    <mergeCell ref="K5886:L5886"/>
    <mergeCell ref="A5889:H5889"/>
    <mergeCell ref="K5891:L5891"/>
    <mergeCell ref="A5894:H5894"/>
    <mergeCell ref="K5894:L5894"/>
    <mergeCell ref="A5867:L5867"/>
    <mergeCell ref="A5868:M5868"/>
    <mergeCell ref="A5869:M5869"/>
    <mergeCell ref="I5872:J5872"/>
    <mergeCell ref="A5873:H5873"/>
    <mergeCell ref="I5873:J5873"/>
    <mergeCell ref="K5873:L5873"/>
    <mergeCell ref="A5861:H5861"/>
    <mergeCell ref="K5861:L5861"/>
    <mergeCell ref="K5862:L5862"/>
    <mergeCell ref="K5863:L5863"/>
    <mergeCell ref="K5864:L5864"/>
    <mergeCell ref="A5865:H5865"/>
    <mergeCell ref="K5865:L5865"/>
    <mergeCell ref="A5850:H5850"/>
    <mergeCell ref="K5850:L5850"/>
    <mergeCell ref="K5855:L5855"/>
    <mergeCell ref="A5859:H5859"/>
    <mergeCell ref="K5859:L5859"/>
    <mergeCell ref="A5860:H5860"/>
    <mergeCell ref="K5860:L5860"/>
    <mergeCell ref="I5847:J5847"/>
    <mergeCell ref="K5847:L5847"/>
    <mergeCell ref="I5848:J5848"/>
    <mergeCell ref="K5848:L5848"/>
    <mergeCell ref="A5849:H5849"/>
    <mergeCell ref="K5849:L5849"/>
    <mergeCell ref="I5842:J5842"/>
    <mergeCell ref="K5842:L5842"/>
    <mergeCell ref="I5843:J5843"/>
    <mergeCell ref="K5843:L5843"/>
    <mergeCell ref="I5845:J5845"/>
    <mergeCell ref="K5845:L5845"/>
    <mergeCell ref="K5837:L5837"/>
    <mergeCell ref="K5838:L5838"/>
    <mergeCell ref="K5839:L5839"/>
    <mergeCell ref="K5840:L5840"/>
    <mergeCell ref="A5841:H5841"/>
    <mergeCell ref="K5841:L5841"/>
    <mergeCell ref="K5829:L5829"/>
    <mergeCell ref="K5830:L5830"/>
    <mergeCell ref="K5831:L5831"/>
    <mergeCell ref="K5833:L5833"/>
    <mergeCell ref="K5835:L5835"/>
    <mergeCell ref="A5836:H5836"/>
    <mergeCell ref="K5836:L5836"/>
    <mergeCell ref="A5822:H5822"/>
    <mergeCell ref="K5824:L5824"/>
    <mergeCell ref="A5827:H5827"/>
    <mergeCell ref="K5827:L5827"/>
    <mergeCell ref="A5828:H5828"/>
    <mergeCell ref="K5828:L5828"/>
    <mergeCell ref="I5805:J5805"/>
    <mergeCell ref="A5806:H5806"/>
    <mergeCell ref="I5806:J5806"/>
    <mergeCell ref="K5806:L5806"/>
    <mergeCell ref="K5812:L5812"/>
    <mergeCell ref="K5819:L5819"/>
    <mergeCell ref="K5797:L5797"/>
    <mergeCell ref="A5798:H5798"/>
    <mergeCell ref="K5798:L5798"/>
    <mergeCell ref="A5800:L5800"/>
    <mergeCell ref="A5801:M5801"/>
    <mergeCell ref="A5802:M5802"/>
    <mergeCell ref="A5793:H5793"/>
    <mergeCell ref="K5793:L5793"/>
    <mergeCell ref="A5794:H5794"/>
    <mergeCell ref="K5794:L5794"/>
    <mergeCell ref="K5795:L5795"/>
    <mergeCell ref="K5796:L5796"/>
    <mergeCell ref="I5790:J5790"/>
    <mergeCell ref="K5790:L5790"/>
    <mergeCell ref="A5791:H5791"/>
    <mergeCell ref="K5791:L5791"/>
    <mergeCell ref="A5792:H5792"/>
    <mergeCell ref="K5792:L5792"/>
    <mergeCell ref="I5785:J5785"/>
    <mergeCell ref="K5785:L5785"/>
    <mergeCell ref="I5787:J5787"/>
    <mergeCell ref="K5787:L5787"/>
    <mergeCell ref="I5789:J5789"/>
    <mergeCell ref="K5789:L5789"/>
    <mergeCell ref="K5780:L5780"/>
    <mergeCell ref="K5781:L5781"/>
    <mergeCell ref="K5782:L5782"/>
    <mergeCell ref="A5783:H5783"/>
    <mergeCell ref="K5783:L5783"/>
    <mergeCell ref="I5784:J5784"/>
    <mergeCell ref="K5784:L5784"/>
    <mergeCell ref="K5774:L5774"/>
    <mergeCell ref="K5775:L5775"/>
    <mergeCell ref="K5776:L5776"/>
    <mergeCell ref="K5778:L5778"/>
    <mergeCell ref="A5779:H5779"/>
    <mergeCell ref="K5779:L5779"/>
    <mergeCell ref="A5767:H5767"/>
    <mergeCell ref="K5769:L5769"/>
    <mergeCell ref="A5772:H5772"/>
    <mergeCell ref="K5772:L5772"/>
    <mergeCell ref="A5773:H5773"/>
    <mergeCell ref="K5773:L5773"/>
    <mergeCell ref="I5755:J5755"/>
    <mergeCell ref="A5756:H5756"/>
    <mergeCell ref="I5756:J5756"/>
    <mergeCell ref="K5756:L5756"/>
    <mergeCell ref="K5762:L5762"/>
    <mergeCell ref="K5766:L5766"/>
    <mergeCell ref="K5747:L5747"/>
    <mergeCell ref="A5748:H5748"/>
    <mergeCell ref="K5748:L5748"/>
    <mergeCell ref="A5750:L5750"/>
    <mergeCell ref="A5751:M5751"/>
    <mergeCell ref="A5752:M5752"/>
    <mergeCell ref="A5743:H5743"/>
    <mergeCell ref="K5743:L5743"/>
    <mergeCell ref="A5744:H5744"/>
    <mergeCell ref="K5744:L5744"/>
    <mergeCell ref="K5745:L5745"/>
    <mergeCell ref="K5746:L5746"/>
    <mergeCell ref="A5732:H5732"/>
    <mergeCell ref="K5732:L5732"/>
    <mergeCell ref="A5733:H5733"/>
    <mergeCell ref="K5733:L5733"/>
    <mergeCell ref="K5738:L5738"/>
    <mergeCell ref="A5742:H5742"/>
    <mergeCell ref="K5742:L5742"/>
    <mergeCell ref="I5728:J5728"/>
    <mergeCell ref="K5728:L5728"/>
    <mergeCell ref="I5730:J5730"/>
    <mergeCell ref="K5730:L5730"/>
    <mergeCell ref="I5731:J5731"/>
    <mergeCell ref="K5731:L5731"/>
    <mergeCell ref="K5723:L5723"/>
    <mergeCell ref="A5724:H5724"/>
    <mergeCell ref="K5724:L5724"/>
    <mergeCell ref="I5725:J5725"/>
    <mergeCell ref="K5725:L5725"/>
    <mergeCell ref="I5726:J5726"/>
    <mergeCell ref="K5726:L5726"/>
    <mergeCell ref="K5718:L5718"/>
    <mergeCell ref="A5719:H5719"/>
    <mergeCell ref="K5719:L5719"/>
    <mergeCell ref="K5720:L5720"/>
    <mergeCell ref="K5721:L5721"/>
    <mergeCell ref="K5722:L5722"/>
    <mergeCell ref="A5711:H5711"/>
    <mergeCell ref="K5711:L5711"/>
    <mergeCell ref="K5712:L5712"/>
    <mergeCell ref="K5713:L5713"/>
    <mergeCell ref="K5714:L5714"/>
    <mergeCell ref="K5716:L5716"/>
    <mergeCell ref="K5695:L5695"/>
    <mergeCell ref="K5702:L5702"/>
    <mergeCell ref="A5705:H5705"/>
    <mergeCell ref="K5707:L5707"/>
    <mergeCell ref="A5710:H5710"/>
    <mergeCell ref="K5710:L5710"/>
    <mergeCell ref="A5684:M5684"/>
    <mergeCell ref="A5685:M5685"/>
    <mergeCell ref="I5688:J5688"/>
    <mergeCell ref="A5689:H5689"/>
    <mergeCell ref="I5689:J5689"/>
    <mergeCell ref="K5689:L5689"/>
    <mergeCell ref="K5678:L5678"/>
    <mergeCell ref="K5679:L5679"/>
    <mergeCell ref="K5680:L5680"/>
    <mergeCell ref="A5681:H5681"/>
    <mergeCell ref="K5681:L5681"/>
    <mergeCell ref="A5683:L5683"/>
    <mergeCell ref="A5675:H5675"/>
    <mergeCell ref="K5675:L5675"/>
    <mergeCell ref="A5676:H5676"/>
    <mergeCell ref="K5676:L5676"/>
    <mergeCell ref="A5677:H5677"/>
    <mergeCell ref="K5677:L5677"/>
    <mergeCell ref="I5672:J5672"/>
    <mergeCell ref="K5672:L5672"/>
    <mergeCell ref="I5673:J5673"/>
    <mergeCell ref="K5673:L5673"/>
    <mergeCell ref="A5674:H5674"/>
    <mergeCell ref="K5674:L5674"/>
    <mergeCell ref="I5667:J5667"/>
    <mergeCell ref="K5667:L5667"/>
    <mergeCell ref="I5668:J5668"/>
    <mergeCell ref="K5668:L5668"/>
    <mergeCell ref="I5670:J5670"/>
    <mergeCell ref="K5670:L5670"/>
    <mergeCell ref="A5662:H5662"/>
    <mergeCell ref="K5662:L5662"/>
    <mergeCell ref="K5663:L5663"/>
    <mergeCell ref="K5664:L5664"/>
    <mergeCell ref="K5665:L5665"/>
    <mergeCell ref="A5666:H5666"/>
    <mergeCell ref="K5666:L5666"/>
    <mergeCell ref="A5656:H5656"/>
    <mergeCell ref="K5656:L5656"/>
    <mergeCell ref="K5657:L5657"/>
    <mergeCell ref="K5658:L5658"/>
    <mergeCell ref="K5659:L5659"/>
    <mergeCell ref="K5661:L5661"/>
    <mergeCell ref="K5645:L5645"/>
    <mergeCell ref="K5649:L5649"/>
    <mergeCell ref="A5650:H5650"/>
    <mergeCell ref="K5652:L5652"/>
    <mergeCell ref="A5655:H5655"/>
    <mergeCell ref="K5655:L5655"/>
    <mergeCell ref="A5634:M5634"/>
    <mergeCell ref="A5635:M5635"/>
    <mergeCell ref="I5638:J5638"/>
    <mergeCell ref="A5639:H5639"/>
    <mergeCell ref="I5639:J5639"/>
    <mergeCell ref="K5639:L5639"/>
    <mergeCell ref="K5628:L5628"/>
    <mergeCell ref="K5629:L5629"/>
    <mergeCell ref="K5630:L5630"/>
    <mergeCell ref="A5631:H5631"/>
    <mergeCell ref="K5631:L5631"/>
    <mergeCell ref="A5633:L5633"/>
    <mergeCell ref="A5625:H5625"/>
    <mergeCell ref="K5625:L5625"/>
    <mergeCell ref="A5626:H5626"/>
    <mergeCell ref="K5626:L5626"/>
    <mergeCell ref="A5627:H5627"/>
    <mergeCell ref="K5627:L5627"/>
    <mergeCell ref="I5622:J5622"/>
    <mergeCell ref="K5622:L5622"/>
    <mergeCell ref="A5623:H5623"/>
    <mergeCell ref="K5623:L5623"/>
    <mergeCell ref="A5624:H5624"/>
    <mergeCell ref="K5624:L5624"/>
    <mergeCell ref="I5617:J5617"/>
    <mergeCell ref="K5617:L5617"/>
    <mergeCell ref="I5619:J5619"/>
    <mergeCell ref="K5619:L5619"/>
    <mergeCell ref="I5621:J5621"/>
    <mergeCell ref="K5621:L5621"/>
    <mergeCell ref="K5613:L5613"/>
    <mergeCell ref="K5614:L5614"/>
    <mergeCell ref="A5615:H5615"/>
    <mergeCell ref="K5615:L5615"/>
    <mergeCell ref="I5616:J5616"/>
    <mergeCell ref="K5616:L5616"/>
    <mergeCell ref="K5607:L5607"/>
    <mergeCell ref="K5608:L5608"/>
    <mergeCell ref="K5610:L5610"/>
    <mergeCell ref="A5611:H5611"/>
    <mergeCell ref="K5611:L5611"/>
    <mergeCell ref="K5612:L5612"/>
    <mergeCell ref="K5601:L5601"/>
    <mergeCell ref="A5604:H5604"/>
    <mergeCell ref="K5604:L5604"/>
    <mergeCell ref="A5605:H5605"/>
    <mergeCell ref="K5605:L5605"/>
    <mergeCell ref="K5606:L5606"/>
    <mergeCell ref="A5588:H5588"/>
    <mergeCell ref="I5588:J5588"/>
    <mergeCell ref="K5588:L5588"/>
    <mergeCell ref="K5594:L5594"/>
    <mergeCell ref="K5598:L5598"/>
    <mergeCell ref="A5599:H5599"/>
    <mergeCell ref="A5579:H5579"/>
    <mergeCell ref="K5579:L5579"/>
    <mergeCell ref="A5582:L5582"/>
    <mergeCell ref="A5583:M5583"/>
    <mergeCell ref="A5584:M5584"/>
    <mergeCell ref="I5587:J5587"/>
    <mergeCell ref="A5574:H5574"/>
    <mergeCell ref="K5574:L5574"/>
    <mergeCell ref="K5575:L5575"/>
    <mergeCell ref="K5576:L5576"/>
    <mergeCell ref="K5577:L5577"/>
    <mergeCell ref="K5578:L5578"/>
    <mergeCell ref="A5571:H5571"/>
    <mergeCell ref="K5571:L5571"/>
    <mergeCell ref="A5572:H5572"/>
    <mergeCell ref="K5572:L5572"/>
    <mergeCell ref="A5573:H5573"/>
    <mergeCell ref="K5573:L5573"/>
    <mergeCell ref="I5568:J5568"/>
    <mergeCell ref="K5568:L5568"/>
    <mergeCell ref="I5569:J5569"/>
    <mergeCell ref="K5569:L5569"/>
    <mergeCell ref="A5570:H5570"/>
    <mergeCell ref="K5570:L5570"/>
    <mergeCell ref="I5563:J5563"/>
    <mergeCell ref="K5563:L5563"/>
    <mergeCell ref="I5564:J5564"/>
    <mergeCell ref="K5564:L5564"/>
    <mergeCell ref="I5566:J5566"/>
    <mergeCell ref="K5566:L5566"/>
    <mergeCell ref="A5558:H5558"/>
    <mergeCell ref="K5558:L5558"/>
    <mergeCell ref="K5559:L5559"/>
    <mergeCell ref="K5560:L5560"/>
    <mergeCell ref="K5561:L5561"/>
    <mergeCell ref="A5562:H5562"/>
    <mergeCell ref="K5562:L5562"/>
    <mergeCell ref="A5552:H5552"/>
    <mergeCell ref="K5552:L5552"/>
    <mergeCell ref="K5553:L5553"/>
    <mergeCell ref="K5554:L5554"/>
    <mergeCell ref="K5555:L5555"/>
    <mergeCell ref="K5557:L5557"/>
    <mergeCell ref="K5541:L5541"/>
    <mergeCell ref="K5545:L5545"/>
    <mergeCell ref="A5546:H5546"/>
    <mergeCell ref="K5548:L5548"/>
    <mergeCell ref="A5551:H5551"/>
    <mergeCell ref="K5551:L5551"/>
    <mergeCell ref="A5530:M5530"/>
    <mergeCell ref="A5531:M5531"/>
    <mergeCell ref="I5534:J5534"/>
    <mergeCell ref="A5535:H5535"/>
    <mergeCell ref="I5535:J5535"/>
    <mergeCell ref="K5535:L5535"/>
    <mergeCell ref="K5523:L5523"/>
    <mergeCell ref="K5524:L5524"/>
    <mergeCell ref="K5525:L5525"/>
    <mergeCell ref="A5526:H5526"/>
    <mergeCell ref="K5526:L5526"/>
    <mergeCell ref="A5529:L5529"/>
    <mergeCell ref="A5520:H5520"/>
    <mergeCell ref="K5520:L5520"/>
    <mergeCell ref="A5521:H5521"/>
    <mergeCell ref="K5521:L5521"/>
    <mergeCell ref="A5522:H5522"/>
    <mergeCell ref="K5522:L5522"/>
    <mergeCell ref="I5517:J5517"/>
    <mergeCell ref="K5517:L5517"/>
    <mergeCell ref="A5518:H5518"/>
    <mergeCell ref="K5518:L5518"/>
    <mergeCell ref="A5519:H5519"/>
    <mergeCell ref="K5519:L5519"/>
    <mergeCell ref="I5512:J5512"/>
    <mergeCell ref="K5512:L5512"/>
    <mergeCell ref="I5514:J5514"/>
    <mergeCell ref="K5514:L5514"/>
    <mergeCell ref="I5516:J5516"/>
    <mergeCell ref="K5516:L5516"/>
    <mergeCell ref="K5507:L5507"/>
    <mergeCell ref="K5508:L5508"/>
    <mergeCell ref="K5509:L5509"/>
    <mergeCell ref="A5510:H5510"/>
    <mergeCell ref="K5510:L5510"/>
    <mergeCell ref="I5511:J5511"/>
    <mergeCell ref="K5511:L5511"/>
    <mergeCell ref="K5501:L5501"/>
    <mergeCell ref="K5502:L5502"/>
    <mergeCell ref="K5503:L5503"/>
    <mergeCell ref="K5505:L5505"/>
    <mergeCell ref="A5506:H5506"/>
    <mergeCell ref="K5506:L5506"/>
    <mergeCell ref="K5495:L5495"/>
    <mergeCell ref="A5498:H5498"/>
    <mergeCell ref="K5498:L5498"/>
    <mergeCell ref="A5499:H5499"/>
    <mergeCell ref="K5499:L5499"/>
    <mergeCell ref="A5500:H5500"/>
    <mergeCell ref="K5500:L5500"/>
    <mergeCell ref="A5482:H5482"/>
    <mergeCell ref="I5482:J5482"/>
    <mergeCell ref="K5482:L5482"/>
    <mergeCell ref="K5488:L5488"/>
    <mergeCell ref="K5492:L5492"/>
    <mergeCell ref="A5493:H5493"/>
    <mergeCell ref="A5474:H5474"/>
    <mergeCell ref="K5474:L5474"/>
    <mergeCell ref="A5476:L5476"/>
    <mergeCell ref="A5477:M5477"/>
    <mergeCell ref="A5478:M5478"/>
    <mergeCell ref="I5481:J5481"/>
    <mergeCell ref="A5471:H5471"/>
    <mergeCell ref="K5471:L5471"/>
    <mergeCell ref="A5472:H5472"/>
    <mergeCell ref="K5472:L5472"/>
    <mergeCell ref="A5473:H5473"/>
    <mergeCell ref="K5473:L5473"/>
    <mergeCell ref="K5460:L5460"/>
    <mergeCell ref="K5464:L5464"/>
    <mergeCell ref="A5465:H5465"/>
    <mergeCell ref="K5467:L5467"/>
    <mergeCell ref="A5470:H5470"/>
    <mergeCell ref="I5470:J5470"/>
    <mergeCell ref="K5470:L5470"/>
    <mergeCell ref="A5448:L5448"/>
    <mergeCell ref="A5449:M5449"/>
    <mergeCell ref="A5450:M5450"/>
    <mergeCell ref="I5453:J5453"/>
    <mergeCell ref="A5454:H5454"/>
    <mergeCell ref="I5454:J5454"/>
    <mergeCell ref="K5454:L5454"/>
    <mergeCell ref="K5442:L5442"/>
    <mergeCell ref="K5443:L5443"/>
    <mergeCell ref="K5444:L5444"/>
    <mergeCell ref="K5445:L5445"/>
    <mergeCell ref="A5446:H5446"/>
    <mergeCell ref="K5446:L5446"/>
    <mergeCell ref="A5439:H5439"/>
    <mergeCell ref="K5439:L5439"/>
    <mergeCell ref="A5440:H5440"/>
    <mergeCell ref="K5440:L5440"/>
    <mergeCell ref="A5441:H5441"/>
    <mergeCell ref="K5441:L5441"/>
    <mergeCell ref="A5436:H5436"/>
    <mergeCell ref="K5436:L5436"/>
    <mergeCell ref="A5437:H5437"/>
    <mergeCell ref="K5437:L5437"/>
    <mergeCell ref="A5438:H5438"/>
    <mergeCell ref="K5438:L5438"/>
    <mergeCell ref="I5432:J5432"/>
    <mergeCell ref="K5432:L5432"/>
    <mergeCell ref="I5434:J5434"/>
    <mergeCell ref="K5434:L5434"/>
    <mergeCell ref="I5435:J5435"/>
    <mergeCell ref="K5435:L5435"/>
    <mergeCell ref="K5427:L5427"/>
    <mergeCell ref="A5428:H5428"/>
    <mergeCell ref="K5428:L5428"/>
    <mergeCell ref="I5429:J5429"/>
    <mergeCell ref="K5429:L5429"/>
    <mergeCell ref="I5430:J5430"/>
    <mergeCell ref="K5430:L5430"/>
    <mergeCell ref="K5421:L5421"/>
    <mergeCell ref="K5423:L5423"/>
    <mergeCell ref="A5424:H5424"/>
    <mergeCell ref="K5424:L5424"/>
    <mergeCell ref="K5425:L5425"/>
    <mergeCell ref="K5426:L5426"/>
    <mergeCell ref="A5417:H5417"/>
    <mergeCell ref="K5417:L5417"/>
    <mergeCell ref="A5418:H5418"/>
    <mergeCell ref="K5418:L5418"/>
    <mergeCell ref="K5419:L5419"/>
    <mergeCell ref="K5420:L5420"/>
    <mergeCell ref="K5406:L5406"/>
    <mergeCell ref="K5410:L5410"/>
    <mergeCell ref="A5411:H5411"/>
    <mergeCell ref="K5413:L5413"/>
    <mergeCell ref="A5416:H5416"/>
    <mergeCell ref="K5416:L5416"/>
    <mergeCell ref="A5395:M5395"/>
    <mergeCell ref="A5396:M5396"/>
    <mergeCell ref="I5399:J5399"/>
    <mergeCell ref="A5400:H5400"/>
    <mergeCell ref="I5400:J5400"/>
    <mergeCell ref="K5400:L5400"/>
    <mergeCell ref="K5389:L5389"/>
    <mergeCell ref="K5390:L5390"/>
    <mergeCell ref="K5391:L5391"/>
    <mergeCell ref="A5392:H5392"/>
    <mergeCell ref="K5392:L5392"/>
    <mergeCell ref="A5394:L5394"/>
    <mergeCell ref="A5386:H5386"/>
    <mergeCell ref="K5386:L5386"/>
    <mergeCell ref="A5387:H5387"/>
    <mergeCell ref="K5387:L5387"/>
    <mergeCell ref="A5388:H5388"/>
    <mergeCell ref="K5388:L5388"/>
    <mergeCell ref="I5383:J5383"/>
    <mergeCell ref="K5383:L5383"/>
    <mergeCell ref="A5384:H5384"/>
    <mergeCell ref="K5384:L5384"/>
    <mergeCell ref="A5385:H5385"/>
    <mergeCell ref="K5385:L5385"/>
    <mergeCell ref="I5378:J5378"/>
    <mergeCell ref="K5378:L5378"/>
    <mergeCell ref="I5380:J5380"/>
    <mergeCell ref="K5380:L5380"/>
    <mergeCell ref="I5382:J5382"/>
    <mergeCell ref="K5382:L5382"/>
    <mergeCell ref="K5373:L5373"/>
    <mergeCell ref="K5374:L5374"/>
    <mergeCell ref="K5375:L5375"/>
    <mergeCell ref="A5376:H5376"/>
    <mergeCell ref="K5376:L5376"/>
    <mergeCell ref="I5377:J5377"/>
    <mergeCell ref="K5377:L5377"/>
    <mergeCell ref="K5367:L5367"/>
    <mergeCell ref="K5368:L5368"/>
    <mergeCell ref="K5369:L5369"/>
    <mergeCell ref="K5371:L5371"/>
    <mergeCell ref="A5372:H5372"/>
    <mergeCell ref="K5372:L5372"/>
    <mergeCell ref="K5361:L5361"/>
    <mergeCell ref="A5364:H5364"/>
    <mergeCell ref="K5364:L5364"/>
    <mergeCell ref="A5365:H5365"/>
    <mergeCell ref="K5365:L5365"/>
    <mergeCell ref="A5366:H5366"/>
    <mergeCell ref="K5366:L5366"/>
    <mergeCell ref="A5348:H5348"/>
    <mergeCell ref="I5348:J5348"/>
    <mergeCell ref="K5348:L5348"/>
    <mergeCell ref="K5354:L5354"/>
    <mergeCell ref="K5358:L5358"/>
    <mergeCell ref="A5359:H5359"/>
    <mergeCell ref="A5340:H5340"/>
    <mergeCell ref="K5340:L5340"/>
    <mergeCell ref="A5342:L5342"/>
    <mergeCell ref="A5343:M5343"/>
    <mergeCell ref="A5344:M5344"/>
    <mergeCell ref="I5347:J5347"/>
    <mergeCell ref="A5335:H5335"/>
    <mergeCell ref="K5335:L5335"/>
    <mergeCell ref="K5336:L5336"/>
    <mergeCell ref="K5337:L5337"/>
    <mergeCell ref="K5338:L5338"/>
    <mergeCell ref="K5339:L5339"/>
    <mergeCell ref="A5332:H5332"/>
    <mergeCell ref="K5332:L5332"/>
    <mergeCell ref="A5333:H5333"/>
    <mergeCell ref="K5333:L5333"/>
    <mergeCell ref="A5334:H5334"/>
    <mergeCell ref="K5334:L5334"/>
    <mergeCell ref="I5329:J5329"/>
    <mergeCell ref="K5329:L5329"/>
    <mergeCell ref="I5330:J5330"/>
    <mergeCell ref="K5330:L5330"/>
    <mergeCell ref="A5331:H5331"/>
    <mergeCell ref="K5331:L5331"/>
    <mergeCell ref="I5324:J5324"/>
    <mergeCell ref="K5324:L5324"/>
    <mergeCell ref="I5325:J5325"/>
    <mergeCell ref="K5325:L5325"/>
    <mergeCell ref="I5327:J5327"/>
    <mergeCell ref="K5327:L5327"/>
    <mergeCell ref="A5319:H5319"/>
    <mergeCell ref="K5319:L5319"/>
    <mergeCell ref="K5320:L5320"/>
    <mergeCell ref="K5321:L5321"/>
    <mergeCell ref="K5322:L5322"/>
    <mergeCell ref="A5323:H5323"/>
    <mergeCell ref="K5323:L5323"/>
    <mergeCell ref="A5313:H5313"/>
    <mergeCell ref="K5313:L5313"/>
    <mergeCell ref="K5314:L5314"/>
    <mergeCell ref="K5315:L5315"/>
    <mergeCell ref="K5316:L5316"/>
    <mergeCell ref="K5318:L5318"/>
    <mergeCell ref="A5306:H5306"/>
    <mergeCell ref="K5308:L5308"/>
    <mergeCell ref="A5311:H5311"/>
    <mergeCell ref="K5311:L5311"/>
    <mergeCell ref="A5312:H5312"/>
    <mergeCell ref="K5312:L5312"/>
    <mergeCell ref="I5294:J5294"/>
    <mergeCell ref="A5295:H5295"/>
    <mergeCell ref="I5295:J5295"/>
    <mergeCell ref="K5295:L5295"/>
    <mergeCell ref="K5301:L5301"/>
    <mergeCell ref="K5305:L5305"/>
    <mergeCell ref="K5286:L5286"/>
    <mergeCell ref="A5287:H5287"/>
    <mergeCell ref="K5287:L5287"/>
    <mergeCell ref="A5289:L5289"/>
    <mergeCell ref="A5290:M5290"/>
    <mergeCell ref="A5291:M5291"/>
    <mergeCell ref="A5282:H5282"/>
    <mergeCell ref="K5282:L5282"/>
    <mergeCell ref="A5283:H5283"/>
    <mergeCell ref="K5283:L5283"/>
    <mergeCell ref="K5284:L5284"/>
    <mergeCell ref="K5285:L5285"/>
    <mergeCell ref="A5279:H5279"/>
    <mergeCell ref="K5279:L5279"/>
    <mergeCell ref="A5280:H5280"/>
    <mergeCell ref="K5280:L5280"/>
    <mergeCell ref="A5281:H5281"/>
    <mergeCell ref="K5281:L5281"/>
    <mergeCell ref="I5275:J5275"/>
    <mergeCell ref="K5275:L5275"/>
    <mergeCell ref="I5277:J5277"/>
    <mergeCell ref="K5277:L5277"/>
    <mergeCell ref="I5278:J5278"/>
    <mergeCell ref="K5278:L5278"/>
    <mergeCell ref="K5270:L5270"/>
    <mergeCell ref="A5271:H5271"/>
    <mergeCell ref="K5271:L5271"/>
    <mergeCell ref="I5272:J5272"/>
    <mergeCell ref="K5272:L5272"/>
    <mergeCell ref="I5273:J5273"/>
    <mergeCell ref="K5273:L5273"/>
    <mergeCell ref="K5264:L5264"/>
    <mergeCell ref="K5266:L5266"/>
    <mergeCell ref="A5267:H5267"/>
    <mergeCell ref="K5267:L5267"/>
    <mergeCell ref="K5268:L5268"/>
    <mergeCell ref="K5269:L5269"/>
    <mergeCell ref="A5260:H5260"/>
    <mergeCell ref="K5260:L5260"/>
    <mergeCell ref="A5261:H5261"/>
    <mergeCell ref="K5261:L5261"/>
    <mergeCell ref="K5262:L5262"/>
    <mergeCell ref="K5263:L5263"/>
    <mergeCell ref="K5249:L5249"/>
    <mergeCell ref="K5253:L5253"/>
    <mergeCell ref="A5254:H5254"/>
    <mergeCell ref="K5256:L5256"/>
    <mergeCell ref="A5259:H5259"/>
    <mergeCell ref="K5259:L5259"/>
    <mergeCell ref="A5237:L5237"/>
    <mergeCell ref="A5238:M5238"/>
    <mergeCell ref="A5239:M5239"/>
    <mergeCell ref="I5242:J5242"/>
    <mergeCell ref="A5243:H5243"/>
    <mergeCell ref="I5243:J5243"/>
    <mergeCell ref="K5243:L5243"/>
    <mergeCell ref="A5231:H5231"/>
    <mergeCell ref="K5231:L5231"/>
    <mergeCell ref="K5232:L5232"/>
    <mergeCell ref="K5233:L5233"/>
    <mergeCell ref="K5234:L5234"/>
    <mergeCell ref="A5235:H5235"/>
    <mergeCell ref="K5235:L5235"/>
    <mergeCell ref="A5228:H5228"/>
    <mergeCell ref="K5228:L5228"/>
    <mergeCell ref="A5229:H5229"/>
    <mergeCell ref="K5229:L5229"/>
    <mergeCell ref="A5230:H5230"/>
    <mergeCell ref="K5230:L5230"/>
    <mergeCell ref="I5225:J5225"/>
    <mergeCell ref="K5225:L5225"/>
    <mergeCell ref="I5226:J5226"/>
    <mergeCell ref="K5226:L5226"/>
    <mergeCell ref="A5227:H5227"/>
    <mergeCell ref="K5227:L5227"/>
    <mergeCell ref="I5220:J5220"/>
    <mergeCell ref="K5220:L5220"/>
    <mergeCell ref="I5221:J5221"/>
    <mergeCell ref="K5221:L5221"/>
    <mergeCell ref="I5223:J5223"/>
    <mergeCell ref="K5223:L5223"/>
    <mergeCell ref="A5215:H5215"/>
    <mergeCell ref="K5215:L5215"/>
    <mergeCell ref="K5216:L5216"/>
    <mergeCell ref="K5217:L5217"/>
    <mergeCell ref="K5218:L5218"/>
    <mergeCell ref="A5219:H5219"/>
    <mergeCell ref="K5219:L5219"/>
    <mergeCell ref="A5209:H5209"/>
    <mergeCell ref="K5209:L5209"/>
    <mergeCell ref="K5210:L5210"/>
    <mergeCell ref="K5211:L5211"/>
    <mergeCell ref="K5212:L5212"/>
    <mergeCell ref="K5214:L5214"/>
    <mergeCell ref="A5202:H5202"/>
    <mergeCell ref="K5204:L5204"/>
    <mergeCell ref="A5207:H5207"/>
    <mergeCell ref="K5207:L5207"/>
    <mergeCell ref="A5208:H5208"/>
    <mergeCell ref="K5208:L5208"/>
    <mergeCell ref="I5190:J5190"/>
    <mergeCell ref="A5191:H5191"/>
    <mergeCell ref="I5191:J5191"/>
    <mergeCell ref="K5191:L5191"/>
    <mergeCell ref="K5197:L5197"/>
    <mergeCell ref="K5201:L5201"/>
    <mergeCell ref="K5181:L5181"/>
    <mergeCell ref="A5182:H5182"/>
    <mergeCell ref="K5182:L5182"/>
    <mergeCell ref="A5185:L5185"/>
    <mergeCell ref="A5186:M5186"/>
    <mergeCell ref="A5187:M5187"/>
    <mergeCell ref="A5177:H5177"/>
    <mergeCell ref="K5177:L5177"/>
    <mergeCell ref="A5178:H5178"/>
    <mergeCell ref="K5178:L5178"/>
    <mergeCell ref="K5179:L5179"/>
    <mergeCell ref="K5180:L5180"/>
    <mergeCell ref="A5174:H5174"/>
    <mergeCell ref="K5174:L5174"/>
    <mergeCell ref="A5175:H5175"/>
    <mergeCell ref="K5175:L5175"/>
    <mergeCell ref="A5176:H5176"/>
    <mergeCell ref="K5176:L5176"/>
    <mergeCell ref="I5170:J5170"/>
    <mergeCell ref="K5170:L5170"/>
    <mergeCell ref="I5172:J5172"/>
    <mergeCell ref="K5172:L5172"/>
    <mergeCell ref="I5173:J5173"/>
    <mergeCell ref="K5173:L5173"/>
    <mergeCell ref="K5165:L5165"/>
    <mergeCell ref="A5166:H5166"/>
    <mergeCell ref="K5166:L5166"/>
    <mergeCell ref="I5167:J5167"/>
    <mergeCell ref="K5167:L5167"/>
    <mergeCell ref="I5168:J5168"/>
    <mergeCell ref="K5168:L5168"/>
    <mergeCell ref="K5159:L5159"/>
    <mergeCell ref="K5161:L5161"/>
    <mergeCell ref="A5162:H5162"/>
    <mergeCell ref="K5162:L5162"/>
    <mergeCell ref="K5163:L5163"/>
    <mergeCell ref="K5164:L5164"/>
    <mergeCell ref="A5155:H5155"/>
    <mergeCell ref="K5155:L5155"/>
    <mergeCell ref="A5156:H5156"/>
    <mergeCell ref="K5156:L5156"/>
    <mergeCell ref="K5157:L5157"/>
    <mergeCell ref="K5158:L5158"/>
    <mergeCell ref="K5144:L5144"/>
    <mergeCell ref="K5148:L5148"/>
    <mergeCell ref="A5149:H5149"/>
    <mergeCell ref="K5151:L5151"/>
    <mergeCell ref="A5154:H5154"/>
    <mergeCell ref="K5154:L5154"/>
    <mergeCell ref="A5132:L5132"/>
    <mergeCell ref="A5133:M5133"/>
    <mergeCell ref="A5134:M5134"/>
    <mergeCell ref="I5137:J5137"/>
    <mergeCell ref="A5138:H5138"/>
    <mergeCell ref="I5138:J5138"/>
    <mergeCell ref="K5138:L5138"/>
    <mergeCell ref="A5126:H5126"/>
    <mergeCell ref="K5126:L5126"/>
    <mergeCell ref="K5127:L5127"/>
    <mergeCell ref="K5128:L5128"/>
    <mergeCell ref="K5129:L5129"/>
    <mergeCell ref="A5130:H5130"/>
    <mergeCell ref="K5130:L5130"/>
    <mergeCell ref="A5123:H5123"/>
    <mergeCell ref="K5123:L5123"/>
    <mergeCell ref="A5124:H5124"/>
    <mergeCell ref="K5124:L5124"/>
    <mergeCell ref="A5125:H5125"/>
    <mergeCell ref="K5125:L5125"/>
    <mergeCell ref="I5120:J5120"/>
    <mergeCell ref="K5120:L5120"/>
    <mergeCell ref="I5121:J5121"/>
    <mergeCell ref="K5121:L5121"/>
    <mergeCell ref="A5122:H5122"/>
    <mergeCell ref="K5122:L5122"/>
    <mergeCell ref="I5115:J5115"/>
    <mergeCell ref="K5115:L5115"/>
    <mergeCell ref="I5116:J5116"/>
    <mergeCell ref="K5116:L5116"/>
    <mergeCell ref="I5118:J5118"/>
    <mergeCell ref="K5118:L5118"/>
    <mergeCell ref="A5110:H5110"/>
    <mergeCell ref="K5110:L5110"/>
    <mergeCell ref="K5111:L5111"/>
    <mergeCell ref="K5112:L5112"/>
    <mergeCell ref="K5113:L5113"/>
    <mergeCell ref="A5114:H5114"/>
    <mergeCell ref="K5114:L5114"/>
    <mergeCell ref="A5104:H5104"/>
    <mergeCell ref="K5104:L5104"/>
    <mergeCell ref="K5105:L5105"/>
    <mergeCell ref="K5106:L5106"/>
    <mergeCell ref="K5107:L5107"/>
    <mergeCell ref="K5109:L5109"/>
    <mergeCell ref="K5093:L5093"/>
    <mergeCell ref="K5097:L5097"/>
    <mergeCell ref="A5098:H5098"/>
    <mergeCell ref="K5100:L5100"/>
    <mergeCell ref="A5103:H5103"/>
    <mergeCell ref="K5103:L5103"/>
    <mergeCell ref="A5081:L5081"/>
    <mergeCell ref="A5082:M5082"/>
    <mergeCell ref="A5083:M5083"/>
    <mergeCell ref="I5086:J5086"/>
    <mergeCell ref="A5087:H5087"/>
    <mergeCell ref="I5087:J5087"/>
    <mergeCell ref="K5087:L5087"/>
    <mergeCell ref="A5075:H5075"/>
    <mergeCell ref="K5075:L5075"/>
    <mergeCell ref="K5076:L5076"/>
    <mergeCell ref="K5077:L5077"/>
    <mergeCell ref="K5078:L5078"/>
    <mergeCell ref="A5079:H5079"/>
    <mergeCell ref="K5079:L5079"/>
    <mergeCell ref="A5072:H5072"/>
    <mergeCell ref="K5072:L5072"/>
    <mergeCell ref="A5073:H5073"/>
    <mergeCell ref="K5073:L5073"/>
    <mergeCell ref="A5074:H5074"/>
    <mergeCell ref="K5074:L5074"/>
    <mergeCell ref="I5069:J5069"/>
    <mergeCell ref="K5069:L5069"/>
    <mergeCell ref="I5070:J5070"/>
    <mergeCell ref="K5070:L5070"/>
    <mergeCell ref="A5071:H5071"/>
    <mergeCell ref="K5071:L5071"/>
    <mergeCell ref="I5064:J5064"/>
    <mergeCell ref="K5064:L5064"/>
    <mergeCell ref="I5065:J5065"/>
    <mergeCell ref="K5065:L5065"/>
    <mergeCell ref="I5067:J5067"/>
    <mergeCell ref="K5067:L5067"/>
    <mergeCell ref="A5059:H5059"/>
    <mergeCell ref="K5059:L5059"/>
    <mergeCell ref="K5060:L5060"/>
    <mergeCell ref="K5061:L5061"/>
    <mergeCell ref="K5062:L5062"/>
    <mergeCell ref="A5063:H5063"/>
    <mergeCell ref="K5063:L5063"/>
    <mergeCell ref="A5053:H5053"/>
    <mergeCell ref="K5053:L5053"/>
    <mergeCell ref="K5054:L5054"/>
    <mergeCell ref="K5055:L5055"/>
    <mergeCell ref="K5056:L5056"/>
    <mergeCell ref="K5058:L5058"/>
    <mergeCell ref="K5042:L5042"/>
    <mergeCell ref="K5046:L5046"/>
    <mergeCell ref="A5047:H5047"/>
    <mergeCell ref="K5049:L5049"/>
    <mergeCell ref="A5052:H5052"/>
    <mergeCell ref="K5052:L5052"/>
    <mergeCell ref="A5030:L5030"/>
    <mergeCell ref="A5031:M5031"/>
    <mergeCell ref="A5032:M5032"/>
    <mergeCell ref="I5035:J5035"/>
    <mergeCell ref="A5036:H5036"/>
    <mergeCell ref="I5036:J5036"/>
    <mergeCell ref="K5036:L5036"/>
    <mergeCell ref="K5024:L5024"/>
    <mergeCell ref="K5025:L5025"/>
    <mergeCell ref="K5026:L5026"/>
    <mergeCell ref="K5027:L5027"/>
    <mergeCell ref="A5028:H5028"/>
    <mergeCell ref="K5028:L5028"/>
    <mergeCell ref="A5021:H5021"/>
    <mergeCell ref="K5021:L5021"/>
    <mergeCell ref="A5022:H5022"/>
    <mergeCell ref="K5022:L5022"/>
    <mergeCell ref="A5023:H5023"/>
    <mergeCell ref="K5023:L5023"/>
    <mergeCell ref="A5018:H5018"/>
    <mergeCell ref="K5018:L5018"/>
    <mergeCell ref="A5019:H5019"/>
    <mergeCell ref="K5019:L5019"/>
    <mergeCell ref="A5020:H5020"/>
    <mergeCell ref="K5020:L5020"/>
    <mergeCell ref="I5014:J5014"/>
    <mergeCell ref="K5014:L5014"/>
    <mergeCell ref="I5016:J5016"/>
    <mergeCell ref="K5016:L5016"/>
    <mergeCell ref="I5017:J5017"/>
    <mergeCell ref="K5017:L5017"/>
    <mergeCell ref="K5009:L5009"/>
    <mergeCell ref="A5010:H5010"/>
    <mergeCell ref="K5010:L5010"/>
    <mergeCell ref="I5011:J5011"/>
    <mergeCell ref="K5011:L5011"/>
    <mergeCell ref="I5012:J5012"/>
    <mergeCell ref="K5012:L5012"/>
    <mergeCell ref="K5003:L5003"/>
    <mergeCell ref="K5005:L5005"/>
    <mergeCell ref="A5006:H5006"/>
    <mergeCell ref="K5006:L5006"/>
    <mergeCell ref="K5007:L5007"/>
    <mergeCell ref="K5008:L5008"/>
    <mergeCell ref="A4999:H4999"/>
    <mergeCell ref="K4999:L4999"/>
    <mergeCell ref="A5000:H5000"/>
    <mergeCell ref="K5000:L5000"/>
    <mergeCell ref="K5001:L5001"/>
    <mergeCell ref="K5002:L5002"/>
    <mergeCell ref="K4988:L4988"/>
    <mergeCell ref="K4992:L4992"/>
    <mergeCell ref="A4993:H4993"/>
    <mergeCell ref="K4995:L4995"/>
    <mergeCell ref="A4998:H4998"/>
    <mergeCell ref="K4998:L4998"/>
    <mergeCell ref="A4976:L4976"/>
    <mergeCell ref="A4977:M4977"/>
    <mergeCell ref="A4978:M4978"/>
    <mergeCell ref="I4981:J4981"/>
    <mergeCell ref="A4982:H4982"/>
    <mergeCell ref="I4982:J4982"/>
    <mergeCell ref="K4982:L4982"/>
    <mergeCell ref="A4970:H4970"/>
    <mergeCell ref="K4970:L4970"/>
    <mergeCell ref="K4971:L4971"/>
    <mergeCell ref="K4972:L4972"/>
    <mergeCell ref="K4973:L4973"/>
    <mergeCell ref="A4974:H4974"/>
    <mergeCell ref="K4974:L4974"/>
    <mergeCell ref="A4967:H4967"/>
    <mergeCell ref="K4967:L4967"/>
    <mergeCell ref="A4968:H4968"/>
    <mergeCell ref="K4968:L4968"/>
    <mergeCell ref="A4969:H4969"/>
    <mergeCell ref="K4969:L4969"/>
    <mergeCell ref="A4956:H4956"/>
    <mergeCell ref="K4956:L4956"/>
    <mergeCell ref="A4957:H4957"/>
    <mergeCell ref="K4957:L4957"/>
    <mergeCell ref="K4962:L4962"/>
    <mergeCell ref="A4966:H4966"/>
    <mergeCell ref="K4966:L4966"/>
    <mergeCell ref="I4952:J4952"/>
    <mergeCell ref="K4952:L4952"/>
    <mergeCell ref="I4954:J4954"/>
    <mergeCell ref="K4954:L4954"/>
    <mergeCell ref="I4955:J4955"/>
    <mergeCell ref="K4955:L4955"/>
    <mergeCell ref="K4947:L4947"/>
    <mergeCell ref="A4948:H4948"/>
    <mergeCell ref="K4948:L4948"/>
    <mergeCell ref="I4949:J4949"/>
    <mergeCell ref="K4949:L4949"/>
    <mergeCell ref="I4950:J4950"/>
    <mergeCell ref="K4950:L4950"/>
    <mergeCell ref="K4942:L4942"/>
    <mergeCell ref="A4943:H4943"/>
    <mergeCell ref="K4943:L4943"/>
    <mergeCell ref="K4944:L4944"/>
    <mergeCell ref="K4945:L4945"/>
    <mergeCell ref="K4946:L4946"/>
    <mergeCell ref="A4935:H4935"/>
    <mergeCell ref="K4935:L4935"/>
    <mergeCell ref="K4936:L4936"/>
    <mergeCell ref="K4937:L4937"/>
    <mergeCell ref="K4938:L4938"/>
    <mergeCell ref="K4940:L4940"/>
    <mergeCell ref="A4928:H4928"/>
    <mergeCell ref="K4930:L4930"/>
    <mergeCell ref="A4933:H4933"/>
    <mergeCell ref="K4933:L4933"/>
    <mergeCell ref="A4934:H4934"/>
    <mergeCell ref="K4934:L4934"/>
    <mergeCell ref="I4911:J4911"/>
    <mergeCell ref="A4912:H4912"/>
    <mergeCell ref="I4912:J4912"/>
    <mergeCell ref="K4912:L4912"/>
    <mergeCell ref="K4918:L4918"/>
    <mergeCell ref="K4925:L4925"/>
    <mergeCell ref="K4903:L4903"/>
    <mergeCell ref="A4904:H4904"/>
    <mergeCell ref="K4904:L4904"/>
    <mergeCell ref="A4906:L4906"/>
    <mergeCell ref="A4907:M4907"/>
    <mergeCell ref="A4908:M4908"/>
    <mergeCell ref="A4899:H4899"/>
    <mergeCell ref="K4899:L4899"/>
    <mergeCell ref="A4900:H4900"/>
    <mergeCell ref="K4900:L4900"/>
    <mergeCell ref="K4901:L4901"/>
    <mergeCell ref="K4902:L4902"/>
    <mergeCell ref="K4892:L4892"/>
    <mergeCell ref="A4896:H4896"/>
    <mergeCell ref="K4896:L4896"/>
    <mergeCell ref="A4897:H4897"/>
    <mergeCell ref="K4897:L4897"/>
    <mergeCell ref="A4898:H4898"/>
    <mergeCell ref="K4898:L4898"/>
    <mergeCell ref="I4885:J4885"/>
    <mergeCell ref="K4885:L4885"/>
    <mergeCell ref="A4886:H4886"/>
    <mergeCell ref="K4886:L4886"/>
    <mergeCell ref="A4887:H4887"/>
    <mergeCell ref="K4887:L4887"/>
    <mergeCell ref="I4880:J4880"/>
    <mergeCell ref="K4880:L4880"/>
    <mergeCell ref="I4882:J4882"/>
    <mergeCell ref="K4882:L4882"/>
    <mergeCell ref="I4884:J4884"/>
    <mergeCell ref="K4884:L4884"/>
    <mergeCell ref="K4875:L4875"/>
    <mergeCell ref="K4876:L4876"/>
    <mergeCell ref="K4877:L4877"/>
    <mergeCell ref="A4878:H4878"/>
    <mergeCell ref="K4878:L4878"/>
    <mergeCell ref="I4879:J4879"/>
    <mergeCell ref="K4879:L4879"/>
    <mergeCell ref="K4868:L4868"/>
    <mergeCell ref="K4870:L4870"/>
    <mergeCell ref="K4872:L4872"/>
    <mergeCell ref="A4873:H4873"/>
    <mergeCell ref="K4873:L4873"/>
    <mergeCell ref="K4874:L4874"/>
    <mergeCell ref="A4864:H4864"/>
    <mergeCell ref="K4864:L4864"/>
    <mergeCell ref="A4865:H4865"/>
    <mergeCell ref="K4865:L4865"/>
    <mergeCell ref="K4866:L4866"/>
    <mergeCell ref="K4867:L4867"/>
    <mergeCell ref="K4848:L4848"/>
    <mergeCell ref="K4855:L4855"/>
    <mergeCell ref="A4858:H4858"/>
    <mergeCell ref="K4860:L4860"/>
    <mergeCell ref="A4863:H4863"/>
    <mergeCell ref="K4863:L4863"/>
    <mergeCell ref="A4836:L4836"/>
    <mergeCell ref="A4837:M4837"/>
    <mergeCell ref="A4838:M4838"/>
    <mergeCell ref="I4841:J4841"/>
    <mergeCell ref="A4842:H4842"/>
    <mergeCell ref="I4842:J4842"/>
    <mergeCell ref="K4842:L4842"/>
    <mergeCell ref="A4830:H4830"/>
    <mergeCell ref="K4830:L4830"/>
    <mergeCell ref="K4831:L4831"/>
    <mergeCell ref="K4832:L4832"/>
    <mergeCell ref="K4833:L4833"/>
    <mergeCell ref="A4834:H4834"/>
    <mergeCell ref="K4834:L4834"/>
    <mergeCell ref="A4827:H4827"/>
    <mergeCell ref="K4827:L4827"/>
    <mergeCell ref="A4828:H4828"/>
    <mergeCell ref="K4828:L4828"/>
    <mergeCell ref="A4829:H4829"/>
    <mergeCell ref="K4829:L4829"/>
    <mergeCell ref="A4816:H4816"/>
    <mergeCell ref="K4816:L4816"/>
    <mergeCell ref="A4817:H4817"/>
    <mergeCell ref="K4817:L4817"/>
    <mergeCell ref="K4822:L4822"/>
    <mergeCell ref="A4826:H4826"/>
    <mergeCell ref="K4826:L4826"/>
    <mergeCell ref="I4812:J4812"/>
    <mergeCell ref="K4812:L4812"/>
    <mergeCell ref="I4814:J4814"/>
    <mergeCell ref="K4814:L4814"/>
    <mergeCell ref="I4815:J4815"/>
    <mergeCell ref="K4815:L4815"/>
    <mergeCell ref="A4808:H4808"/>
    <mergeCell ref="K4808:L4808"/>
    <mergeCell ref="I4809:J4809"/>
    <mergeCell ref="K4809:L4809"/>
    <mergeCell ref="I4810:J4810"/>
    <mergeCell ref="K4810:L4810"/>
    <mergeCell ref="K4792:L4792"/>
    <mergeCell ref="K4799:L4799"/>
    <mergeCell ref="A4802:H4802"/>
    <mergeCell ref="K4804:L4804"/>
    <mergeCell ref="A4807:H4807"/>
    <mergeCell ref="K4807:L4807"/>
    <mergeCell ref="A4781:M4781"/>
    <mergeCell ref="A4782:M4782"/>
    <mergeCell ref="I4785:J4785"/>
    <mergeCell ref="A4786:H4786"/>
    <mergeCell ref="I4786:J4786"/>
    <mergeCell ref="K4786:L4786"/>
    <mergeCell ref="K4775:L4775"/>
    <mergeCell ref="K4776:L4776"/>
    <mergeCell ref="K4777:L4777"/>
    <mergeCell ref="A4778:H4778"/>
    <mergeCell ref="K4778:L4778"/>
    <mergeCell ref="A4780:L4780"/>
    <mergeCell ref="A4772:H4772"/>
    <mergeCell ref="K4772:L4772"/>
    <mergeCell ref="A4773:H4773"/>
    <mergeCell ref="K4773:L4773"/>
    <mergeCell ref="A4774:H4774"/>
    <mergeCell ref="K4774:L4774"/>
    <mergeCell ref="A4761:H4761"/>
    <mergeCell ref="K4761:L4761"/>
    <mergeCell ref="K4766:L4766"/>
    <mergeCell ref="A4770:H4770"/>
    <mergeCell ref="K4770:L4770"/>
    <mergeCell ref="A4771:H4771"/>
    <mergeCell ref="K4771:L4771"/>
    <mergeCell ref="I4758:J4758"/>
    <mergeCell ref="K4758:L4758"/>
    <mergeCell ref="I4759:J4759"/>
    <mergeCell ref="K4759:L4759"/>
    <mergeCell ref="A4760:H4760"/>
    <mergeCell ref="K4760:L4760"/>
    <mergeCell ref="I4753:J4753"/>
    <mergeCell ref="K4753:L4753"/>
    <mergeCell ref="I4754:J4754"/>
    <mergeCell ref="K4754:L4754"/>
    <mergeCell ref="I4756:J4756"/>
    <mergeCell ref="K4756:L4756"/>
    <mergeCell ref="K4748:L4748"/>
    <mergeCell ref="K4749:L4749"/>
    <mergeCell ref="K4750:L4750"/>
    <mergeCell ref="K4751:L4751"/>
    <mergeCell ref="A4752:H4752"/>
    <mergeCell ref="K4752:L4752"/>
    <mergeCell ref="K4740:L4740"/>
    <mergeCell ref="K4741:L4741"/>
    <mergeCell ref="K4742:L4742"/>
    <mergeCell ref="K4744:L4744"/>
    <mergeCell ref="K4746:L4746"/>
    <mergeCell ref="A4747:H4747"/>
    <mergeCell ref="K4747:L4747"/>
    <mergeCell ref="K4734:L4734"/>
    <mergeCell ref="A4737:H4737"/>
    <mergeCell ref="K4737:L4737"/>
    <mergeCell ref="A4738:H4738"/>
    <mergeCell ref="K4738:L4738"/>
    <mergeCell ref="A4739:H4739"/>
    <mergeCell ref="K4739:L4739"/>
    <mergeCell ref="A4716:H4716"/>
    <mergeCell ref="I4716:J4716"/>
    <mergeCell ref="K4716:L4716"/>
    <mergeCell ref="K4722:L4722"/>
    <mergeCell ref="K4729:L4729"/>
    <mergeCell ref="A4732:H4732"/>
    <mergeCell ref="A4708:H4708"/>
    <mergeCell ref="K4708:L4708"/>
    <mergeCell ref="A4710:L4710"/>
    <mergeCell ref="A4711:M4711"/>
    <mergeCell ref="A4712:M4712"/>
    <mergeCell ref="I4715:J4715"/>
    <mergeCell ref="A4703:H4703"/>
    <mergeCell ref="K4703:L4703"/>
    <mergeCell ref="K4704:L4704"/>
    <mergeCell ref="K4705:L4705"/>
    <mergeCell ref="K4706:L4706"/>
    <mergeCell ref="K4707:L4707"/>
    <mergeCell ref="A4700:H4700"/>
    <mergeCell ref="K4700:L4700"/>
    <mergeCell ref="A4701:H4701"/>
    <mergeCell ref="K4701:L4701"/>
    <mergeCell ref="A4702:H4702"/>
    <mergeCell ref="K4702:L4702"/>
    <mergeCell ref="A4689:H4689"/>
    <mergeCell ref="K4689:L4689"/>
    <mergeCell ref="A4690:H4690"/>
    <mergeCell ref="K4690:L4690"/>
    <mergeCell ref="K4695:L4695"/>
    <mergeCell ref="A4699:H4699"/>
    <mergeCell ref="K4699:L4699"/>
    <mergeCell ref="I4685:J4685"/>
    <mergeCell ref="K4685:L4685"/>
    <mergeCell ref="I4687:J4687"/>
    <mergeCell ref="K4687:L4687"/>
    <mergeCell ref="I4688:J4688"/>
    <mergeCell ref="K4688:L4688"/>
    <mergeCell ref="K4680:L4680"/>
    <mergeCell ref="A4681:H4681"/>
    <mergeCell ref="K4681:L4681"/>
    <mergeCell ref="I4682:J4682"/>
    <mergeCell ref="K4682:L4682"/>
    <mergeCell ref="I4683:J4683"/>
    <mergeCell ref="K4683:L4683"/>
    <mergeCell ref="K4675:L4675"/>
    <mergeCell ref="A4676:H4676"/>
    <mergeCell ref="K4676:L4676"/>
    <mergeCell ref="K4677:L4677"/>
    <mergeCell ref="K4678:L4678"/>
    <mergeCell ref="K4679:L4679"/>
    <mergeCell ref="A4668:H4668"/>
    <mergeCell ref="K4668:L4668"/>
    <mergeCell ref="K4669:L4669"/>
    <mergeCell ref="K4670:L4670"/>
    <mergeCell ref="K4671:L4671"/>
    <mergeCell ref="K4673:L4673"/>
    <mergeCell ref="K4658:L4658"/>
    <mergeCell ref="A4661:H4661"/>
    <mergeCell ref="K4663:L4663"/>
    <mergeCell ref="A4666:H4666"/>
    <mergeCell ref="K4666:L4666"/>
    <mergeCell ref="A4667:H4667"/>
    <mergeCell ref="K4667:L4667"/>
    <mergeCell ref="A4641:M4641"/>
    <mergeCell ref="I4644:J4644"/>
    <mergeCell ref="A4645:H4645"/>
    <mergeCell ref="I4645:J4645"/>
    <mergeCell ref="K4645:L4645"/>
    <mergeCell ref="K4651:L4651"/>
    <mergeCell ref="K4635:L4635"/>
    <mergeCell ref="K4636:L4636"/>
    <mergeCell ref="A4637:H4637"/>
    <mergeCell ref="K4637:L4637"/>
    <mergeCell ref="A4639:L4639"/>
    <mergeCell ref="A4640:M4640"/>
    <mergeCell ref="A4631:H4631"/>
    <mergeCell ref="K4631:L4631"/>
    <mergeCell ref="A4632:H4632"/>
    <mergeCell ref="K4632:L4632"/>
    <mergeCell ref="K4633:L4633"/>
    <mergeCell ref="K4634:L4634"/>
    <mergeCell ref="A4628:H4628"/>
    <mergeCell ref="K4628:L4628"/>
    <mergeCell ref="A4629:H4629"/>
    <mergeCell ref="K4629:L4629"/>
    <mergeCell ref="A4630:H4630"/>
    <mergeCell ref="K4630:L4630"/>
    <mergeCell ref="I4624:J4624"/>
    <mergeCell ref="K4624:L4624"/>
    <mergeCell ref="I4626:J4626"/>
    <mergeCell ref="K4626:L4626"/>
    <mergeCell ref="I4627:J4627"/>
    <mergeCell ref="K4627:L4627"/>
    <mergeCell ref="K4619:L4619"/>
    <mergeCell ref="A4620:H4620"/>
    <mergeCell ref="K4620:L4620"/>
    <mergeCell ref="I4621:J4621"/>
    <mergeCell ref="K4621:L4621"/>
    <mergeCell ref="I4622:J4622"/>
    <mergeCell ref="K4622:L4622"/>
    <mergeCell ref="K4613:L4613"/>
    <mergeCell ref="K4615:L4615"/>
    <mergeCell ref="A4616:H4616"/>
    <mergeCell ref="K4616:L4616"/>
    <mergeCell ref="K4617:L4617"/>
    <mergeCell ref="K4618:L4618"/>
    <mergeCell ref="A4609:H4609"/>
    <mergeCell ref="K4609:L4609"/>
    <mergeCell ref="A4610:H4610"/>
    <mergeCell ref="K4610:L4610"/>
    <mergeCell ref="K4611:L4611"/>
    <mergeCell ref="K4612:L4612"/>
    <mergeCell ref="K4599:L4599"/>
    <mergeCell ref="K4602:L4602"/>
    <mergeCell ref="A4603:H4603"/>
    <mergeCell ref="K4605:L4605"/>
    <mergeCell ref="A4608:H4608"/>
    <mergeCell ref="I4608:J4608"/>
    <mergeCell ref="K4608:L4608"/>
    <mergeCell ref="A4588:L4588"/>
    <mergeCell ref="A4589:M4589"/>
    <mergeCell ref="A4590:M4590"/>
    <mergeCell ref="I4593:J4593"/>
    <mergeCell ref="A4594:H4594"/>
    <mergeCell ref="I4594:J4594"/>
    <mergeCell ref="K4594:L4594"/>
    <mergeCell ref="A4582:H4582"/>
    <mergeCell ref="K4582:L4582"/>
    <mergeCell ref="K4583:L4583"/>
    <mergeCell ref="K4584:L4584"/>
    <mergeCell ref="K4585:L4585"/>
    <mergeCell ref="A4586:H4586"/>
    <mergeCell ref="K4586:L4586"/>
    <mergeCell ref="A4571:H4571"/>
    <mergeCell ref="K4571:L4571"/>
    <mergeCell ref="K4576:L4576"/>
    <mergeCell ref="A4580:H4580"/>
    <mergeCell ref="K4580:L4580"/>
    <mergeCell ref="A4581:H4581"/>
    <mergeCell ref="K4581:L4581"/>
    <mergeCell ref="I4568:J4568"/>
    <mergeCell ref="K4568:L4568"/>
    <mergeCell ref="I4569:J4569"/>
    <mergeCell ref="K4569:L4569"/>
    <mergeCell ref="A4570:H4570"/>
    <mergeCell ref="K4570:L4570"/>
    <mergeCell ref="I4563:J4563"/>
    <mergeCell ref="K4563:L4563"/>
    <mergeCell ref="I4564:J4564"/>
    <mergeCell ref="K4564:L4564"/>
    <mergeCell ref="I4566:J4566"/>
    <mergeCell ref="K4566:L4566"/>
    <mergeCell ref="K4547:L4547"/>
    <mergeCell ref="K4554:L4554"/>
    <mergeCell ref="A4557:H4557"/>
    <mergeCell ref="K4559:L4559"/>
    <mergeCell ref="A4562:H4562"/>
    <mergeCell ref="K4562:L4562"/>
    <mergeCell ref="A4536:M4536"/>
    <mergeCell ref="A4537:M4537"/>
    <mergeCell ref="I4540:J4540"/>
    <mergeCell ref="A4541:H4541"/>
    <mergeCell ref="I4541:J4541"/>
    <mergeCell ref="K4541:L4541"/>
    <mergeCell ref="K4530:L4530"/>
    <mergeCell ref="K4531:L4531"/>
    <mergeCell ref="K4532:L4532"/>
    <mergeCell ref="A4533:H4533"/>
    <mergeCell ref="K4533:L4533"/>
    <mergeCell ref="A4535:L4535"/>
    <mergeCell ref="A4527:H4527"/>
    <mergeCell ref="K4527:L4527"/>
    <mergeCell ref="A4528:H4528"/>
    <mergeCell ref="K4528:L4528"/>
    <mergeCell ref="A4529:H4529"/>
    <mergeCell ref="K4529:L4529"/>
    <mergeCell ref="A4524:H4524"/>
    <mergeCell ref="K4524:L4524"/>
    <mergeCell ref="A4525:H4525"/>
    <mergeCell ref="K4525:L4525"/>
    <mergeCell ref="A4526:H4526"/>
    <mergeCell ref="K4526:L4526"/>
    <mergeCell ref="I4520:J4520"/>
    <mergeCell ref="K4520:L4520"/>
    <mergeCell ref="I4522:J4522"/>
    <mergeCell ref="K4522:L4522"/>
    <mergeCell ref="I4523:J4523"/>
    <mergeCell ref="K4523:L4523"/>
    <mergeCell ref="A4516:H4516"/>
    <mergeCell ref="K4516:L4516"/>
    <mergeCell ref="I4517:J4517"/>
    <mergeCell ref="K4517:L4517"/>
    <mergeCell ref="I4518:J4518"/>
    <mergeCell ref="K4518:L4518"/>
    <mergeCell ref="K4509:L4509"/>
    <mergeCell ref="A4510:H4510"/>
    <mergeCell ref="K4512:L4512"/>
    <mergeCell ref="A4515:H4515"/>
    <mergeCell ref="I4515:J4515"/>
    <mergeCell ref="K4515:L4515"/>
    <mergeCell ref="A4495:M4495"/>
    <mergeCell ref="I4498:J4498"/>
    <mergeCell ref="A4499:H4499"/>
    <mergeCell ref="I4499:J4499"/>
    <mergeCell ref="K4499:L4499"/>
    <mergeCell ref="K4505:L4505"/>
    <mergeCell ref="K4489:L4489"/>
    <mergeCell ref="K4490:L4490"/>
    <mergeCell ref="A4491:H4491"/>
    <mergeCell ref="K4491:L4491"/>
    <mergeCell ref="A4493:L4493"/>
    <mergeCell ref="A4494:M4494"/>
    <mergeCell ref="A4485:H4485"/>
    <mergeCell ref="K4485:L4485"/>
    <mergeCell ref="A4486:H4486"/>
    <mergeCell ref="K4486:L4486"/>
    <mergeCell ref="K4487:L4487"/>
    <mergeCell ref="K4488:L4488"/>
    <mergeCell ref="A4482:H4482"/>
    <mergeCell ref="K4482:L4482"/>
    <mergeCell ref="A4483:H4483"/>
    <mergeCell ref="K4483:L4483"/>
    <mergeCell ref="A4484:H4484"/>
    <mergeCell ref="K4484:L4484"/>
    <mergeCell ref="I4478:J4478"/>
    <mergeCell ref="K4478:L4478"/>
    <mergeCell ref="I4480:J4480"/>
    <mergeCell ref="K4480:L4480"/>
    <mergeCell ref="I4481:J4481"/>
    <mergeCell ref="K4481:L4481"/>
    <mergeCell ref="K4473:L4473"/>
    <mergeCell ref="A4474:H4474"/>
    <mergeCell ref="K4474:L4474"/>
    <mergeCell ref="I4475:J4475"/>
    <mergeCell ref="K4475:L4475"/>
    <mergeCell ref="I4476:J4476"/>
    <mergeCell ref="K4476:L4476"/>
    <mergeCell ref="K4467:L4467"/>
    <mergeCell ref="K4469:L4469"/>
    <mergeCell ref="A4470:H4470"/>
    <mergeCell ref="K4470:L4470"/>
    <mergeCell ref="K4471:L4471"/>
    <mergeCell ref="K4472:L4472"/>
    <mergeCell ref="A4463:H4463"/>
    <mergeCell ref="K4463:L4463"/>
    <mergeCell ref="A4464:H4464"/>
    <mergeCell ref="K4464:L4464"/>
    <mergeCell ref="K4465:L4465"/>
    <mergeCell ref="K4466:L4466"/>
    <mergeCell ref="K4452:L4452"/>
    <mergeCell ref="K4456:L4456"/>
    <mergeCell ref="A4457:H4457"/>
    <mergeCell ref="K4459:L4459"/>
    <mergeCell ref="A4462:H4462"/>
    <mergeCell ref="I4462:J4462"/>
    <mergeCell ref="K4462:L4462"/>
    <mergeCell ref="A4441:M4441"/>
    <mergeCell ref="A4442:M4442"/>
    <mergeCell ref="I4445:J4445"/>
    <mergeCell ref="A4446:H4446"/>
    <mergeCell ref="I4446:J4446"/>
    <mergeCell ref="K4446:L4446"/>
    <mergeCell ref="K4435:L4435"/>
    <mergeCell ref="K4436:L4436"/>
    <mergeCell ref="K4437:L4437"/>
    <mergeCell ref="A4438:H4438"/>
    <mergeCell ref="K4438:L4438"/>
    <mergeCell ref="A4440:L4440"/>
    <mergeCell ref="A4432:H4432"/>
    <mergeCell ref="K4432:L4432"/>
    <mergeCell ref="A4433:H4433"/>
    <mergeCell ref="K4433:L4433"/>
    <mergeCell ref="A4434:H4434"/>
    <mergeCell ref="K4434:L4434"/>
    <mergeCell ref="A4429:H4429"/>
    <mergeCell ref="K4429:L4429"/>
    <mergeCell ref="A4430:H4430"/>
    <mergeCell ref="K4430:L4430"/>
    <mergeCell ref="A4431:H4431"/>
    <mergeCell ref="K4431:L4431"/>
    <mergeCell ref="I4425:J4425"/>
    <mergeCell ref="K4425:L4425"/>
    <mergeCell ref="I4427:J4427"/>
    <mergeCell ref="K4427:L4427"/>
    <mergeCell ref="I4428:J4428"/>
    <mergeCell ref="K4428:L4428"/>
    <mergeCell ref="K4420:L4420"/>
    <mergeCell ref="A4421:H4421"/>
    <mergeCell ref="K4421:L4421"/>
    <mergeCell ref="I4422:J4422"/>
    <mergeCell ref="K4422:L4422"/>
    <mergeCell ref="I4423:J4423"/>
    <mergeCell ref="K4423:L4423"/>
    <mergeCell ref="K4414:L4414"/>
    <mergeCell ref="K4416:L4416"/>
    <mergeCell ref="A4417:H4417"/>
    <mergeCell ref="K4417:L4417"/>
    <mergeCell ref="K4418:L4418"/>
    <mergeCell ref="K4419:L4419"/>
    <mergeCell ref="A4410:H4410"/>
    <mergeCell ref="K4410:L4410"/>
    <mergeCell ref="A4411:H4411"/>
    <mergeCell ref="K4411:L4411"/>
    <mergeCell ref="K4412:L4412"/>
    <mergeCell ref="K4413:L4413"/>
    <mergeCell ref="K4399:L4399"/>
    <mergeCell ref="K4403:L4403"/>
    <mergeCell ref="A4404:H4404"/>
    <mergeCell ref="K4406:L4406"/>
    <mergeCell ref="A4409:H4409"/>
    <mergeCell ref="K4409:L4409"/>
    <mergeCell ref="A4388:M4388"/>
    <mergeCell ref="A4389:M4389"/>
    <mergeCell ref="I4392:J4392"/>
    <mergeCell ref="A4393:H4393"/>
    <mergeCell ref="I4393:J4393"/>
    <mergeCell ref="K4393:L4393"/>
    <mergeCell ref="K4382:L4382"/>
    <mergeCell ref="K4383:L4383"/>
    <mergeCell ref="K4384:L4384"/>
    <mergeCell ref="A4385:H4385"/>
    <mergeCell ref="K4385:L4385"/>
    <mergeCell ref="A4387:L4387"/>
    <mergeCell ref="A4379:H4379"/>
    <mergeCell ref="K4379:L4379"/>
    <mergeCell ref="A4380:H4380"/>
    <mergeCell ref="K4380:L4380"/>
    <mergeCell ref="A4381:H4381"/>
    <mergeCell ref="K4381:L4381"/>
    <mergeCell ref="A4376:H4376"/>
    <mergeCell ref="K4376:L4376"/>
    <mergeCell ref="A4377:H4377"/>
    <mergeCell ref="K4377:L4377"/>
    <mergeCell ref="A4378:H4378"/>
    <mergeCell ref="K4378:L4378"/>
    <mergeCell ref="I4372:J4372"/>
    <mergeCell ref="K4372:L4372"/>
    <mergeCell ref="I4374:J4374"/>
    <mergeCell ref="K4374:L4374"/>
    <mergeCell ref="I4375:J4375"/>
    <mergeCell ref="K4375:L4375"/>
    <mergeCell ref="K4367:L4367"/>
    <mergeCell ref="A4368:H4368"/>
    <mergeCell ref="K4368:L4368"/>
    <mergeCell ref="I4369:J4369"/>
    <mergeCell ref="K4369:L4369"/>
    <mergeCell ref="I4370:J4370"/>
    <mergeCell ref="K4370:L4370"/>
    <mergeCell ref="K4361:L4361"/>
    <mergeCell ref="K4363:L4363"/>
    <mergeCell ref="A4364:H4364"/>
    <mergeCell ref="K4364:L4364"/>
    <mergeCell ref="K4365:L4365"/>
    <mergeCell ref="K4366:L4366"/>
    <mergeCell ref="A4357:H4357"/>
    <mergeCell ref="K4357:L4357"/>
    <mergeCell ref="A4358:H4358"/>
    <mergeCell ref="K4358:L4358"/>
    <mergeCell ref="K4359:L4359"/>
    <mergeCell ref="K4360:L4360"/>
    <mergeCell ref="K4346:L4346"/>
    <mergeCell ref="K4350:L4350"/>
    <mergeCell ref="A4351:H4351"/>
    <mergeCell ref="K4353:L4353"/>
    <mergeCell ref="A4356:H4356"/>
    <mergeCell ref="K4356:L4356"/>
    <mergeCell ref="A4334:L4334"/>
    <mergeCell ref="A4335:M4335"/>
    <mergeCell ref="A4336:M4336"/>
    <mergeCell ref="I4339:J4339"/>
    <mergeCell ref="A4340:H4340"/>
    <mergeCell ref="I4340:J4340"/>
    <mergeCell ref="K4340:L4340"/>
    <mergeCell ref="K4328:L4328"/>
    <mergeCell ref="K4329:L4329"/>
    <mergeCell ref="K4330:L4330"/>
    <mergeCell ref="K4331:L4331"/>
    <mergeCell ref="A4332:H4332"/>
    <mergeCell ref="K4332:L4332"/>
    <mergeCell ref="A4325:H4325"/>
    <mergeCell ref="K4325:L4325"/>
    <mergeCell ref="A4326:H4326"/>
    <mergeCell ref="K4326:L4326"/>
    <mergeCell ref="A4327:H4327"/>
    <mergeCell ref="K4327:L4327"/>
    <mergeCell ref="A4322:H4322"/>
    <mergeCell ref="K4322:L4322"/>
    <mergeCell ref="A4323:H4323"/>
    <mergeCell ref="K4323:L4323"/>
    <mergeCell ref="A4324:H4324"/>
    <mergeCell ref="K4324:L4324"/>
    <mergeCell ref="I4318:J4318"/>
    <mergeCell ref="K4318:L4318"/>
    <mergeCell ref="I4320:J4320"/>
    <mergeCell ref="K4320:L4320"/>
    <mergeCell ref="I4321:J4321"/>
    <mergeCell ref="K4321:L4321"/>
    <mergeCell ref="K4313:L4313"/>
    <mergeCell ref="A4314:H4314"/>
    <mergeCell ref="K4314:L4314"/>
    <mergeCell ref="I4315:J4315"/>
    <mergeCell ref="K4315:L4315"/>
    <mergeCell ref="I4316:J4316"/>
    <mergeCell ref="K4316:L4316"/>
    <mergeCell ref="K4307:L4307"/>
    <mergeCell ref="K4309:L4309"/>
    <mergeCell ref="A4310:H4310"/>
    <mergeCell ref="K4310:L4310"/>
    <mergeCell ref="K4311:L4311"/>
    <mergeCell ref="K4312:L4312"/>
    <mergeCell ref="A4303:H4303"/>
    <mergeCell ref="K4303:L4303"/>
    <mergeCell ref="A4304:H4304"/>
    <mergeCell ref="K4304:L4304"/>
    <mergeCell ref="K4305:L4305"/>
    <mergeCell ref="K4306:L4306"/>
    <mergeCell ref="K4292:L4292"/>
    <mergeCell ref="K4296:L4296"/>
    <mergeCell ref="A4297:H4297"/>
    <mergeCell ref="K4299:L4299"/>
    <mergeCell ref="A4302:H4302"/>
    <mergeCell ref="K4302:L4302"/>
    <mergeCell ref="A4281:M4281"/>
    <mergeCell ref="A4282:M4282"/>
    <mergeCell ref="I4285:J4285"/>
    <mergeCell ref="A4286:H4286"/>
    <mergeCell ref="I4286:J4286"/>
    <mergeCell ref="K4286:L4286"/>
    <mergeCell ref="K4275:L4275"/>
    <mergeCell ref="K4276:L4276"/>
    <mergeCell ref="K4277:L4277"/>
    <mergeCell ref="A4278:H4278"/>
    <mergeCell ref="K4278:L4278"/>
    <mergeCell ref="A4280:L4280"/>
    <mergeCell ref="A4272:H4272"/>
    <mergeCell ref="K4272:L4272"/>
    <mergeCell ref="A4273:H4273"/>
    <mergeCell ref="K4273:L4273"/>
    <mergeCell ref="A4274:H4274"/>
    <mergeCell ref="K4274:L4274"/>
    <mergeCell ref="A4269:H4269"/>
    <mergeCell ref="K4269:L4269"/>
    <mergeCell ref="A4270:H4270"/>
    <mergeCell ref="K4270:L4270"/>
    <mergeCell ref="A4271:H4271"/>
    <mergeCell ref="K4271:L4271"/>
    <mergeCell ref="I4265:J4265"/>
    <mergeCell ref="K4265:L4265"/>
    <mergeCell ref="I4267:J4267"/>
    <mergeCell ref="K4267:L4267"/>
    <mergeCell ref="I4268:J4268"/>
    <mergeCell ref="K4268:L4268"/>
    <mergeCell ref="K4260:L4260"/>
    <mergeCell ref="A4261:H4261"/>
    <mergeCell ref="K4261:L4261"/>
    <mergeCell ref="I4262:J4262"/>
    <mergeCell ref="K4262:L4262"/>
    <mergeCell ref="I4263:J4263"/>
    <mergeCell ref="K4263:L4263"/>
    <mergeCell ref="K4254:L4254"/>
    <mergeCell ref="K4256:L4256"/>
    <mergeCell ref="A4257:H4257"/>
    <mergeCell ref="K4257:L4257"/>
    <mergeCell ref="K4258:L4258"/>
    <mergeCell ref="K4259:L4259"/>
    <mergeCell ref="A4250:H4250"/>
    <mergeCell ref="K4250:L4250"/>
    <mergeCell ref="A4251:H4251"/>
    <mergeCell ref="K4251:L4251"/>
    <mergeCell ref="K4252:L4252"/>
    <mergeCell ref="K4253:L4253"/>
    <mergeCell ref="K4239:L4239"/>
    <mergeCell ref="K4243:L4243"/>
    <mergeCell ref="A4244:H4244"/>
    <mergeCell ref="K4246:L4246"/>
    <mergeCell ref="A4249:H4249"/>
    <mergeCell ref="K4249:L4249"/>
    <mergeCell ref="A4227:L4227"/>
    <mergeCell ref="A4228:M4228"/>
    <mergeCell ref="A4229:M4229"/>
    <mergeCell ref="I4232:J4232"/>
    <mergeCell ref="A4233:H4233"/>
    <mergeCell ref="I4233:J4233"/>
    <mergeCell ref="K4233:L4233"/>
    <mergeCell ref="K4221:L4221"/>
    <mergeCell ref="K4222:L4222"/>
    <mergeCell ref="K4223:L4223"/>
    <mergeCell ref="K4224:L4224"/>
    <mergeCell ref="A4225:H4225"/>
    <mergeCell ref="K4225:L4225"/>
    <mergeCell ref="A4218:H4218"/>
    <mergeCell ref="K4218:L4218"/>
    <mergeCell ref="A4219:H4219"/>
    <mergeCell ref="K4219:L4219"/>
    <mergeCell ref="A4220:H4220"/>
    <mergeCell ref="K4220:L4220"/>
    <mergeCell ref="A4215:H4215"/>
    <mergeCell ref="K4215:L4215"/>
    <mergeCell ref="A4216:H4216"/>
    <mergeCell ref="K4216:L4216"/>
    <mergeCell ref="A4217:H4217"/>
    <mergeCell ref="K4217:L4217"/>
    <mergeCell ref="I4211:J4211"/>
    <mergeCell ref="K4211:L4211"/>
    <mergeCell ref="I4213:J4213"/>
    <mergeCell ref="K4213:L4213"/>
    <mergeCell ref="I4214:J4214"/>
    <mergeCell ref="K4214:L4214"/>
    <mergeCell ref="K4206:L4206"/>
    <mergeCell ref="A4207:H4207"/>
    <mergeCell ref="K4207:L4207"/>
    <mergeCell ref="I4208:J4208"/>
    <mergeCell ref="K4208:L4208"/>
    <mergeCell ref="I4209:J4209"/>
    <mergeCell ref="K4209:L4209"/>
    <mergeCell ref="K4200:L4200"/>
    <mergeCell ref="K4202:L4202"/>
    <mergeCell ref="A4203:H4203"/>
    <mergeCell ref="K4203:L4203"/>
    <mergeCell ref="K4204:L4204"/>
    <mergeCell ref="K4205:L4205"/>
    <mergeCell ref="A4196:H4196"/>
    <mergeCell ref="K4196:L4196"/>
    <mergeCell ref="A4197:H4197"/>
    <mergeCell ref="K4197:L4197"/>
    <mergeCell ref="K4198:L4198"/>
    <mergeCell ref="K4199:L4199"/>
    <mergeCell ref="K4185:L4185"/>
    <mergeCell ref="K4189:L4189"/>
    <mergeCell ref="A4190:H4190"/>
    <mergeCell ref="K4192:L4192"/>
    <mergeCell ref="A4195:H4195"/>
    <mergeCell ref="K4195:L4195"/>
    <mergeCell ref="A4174:M4174"/>
    <mergeCell ref="A4175:M4175"/>
    <mergeCell ref="I4178:J4178"/>
    <mergeCell ref="A4179:H4179"/>
    <mergeCell ref="I4179:J4179"/>
    <mergeCell ref="K4179:L4179"/>
    <mergeCell ref="K4168:L4168"/>
    <mergeCell ref="K4169:L4169"/>
    <mergeCell ref="K4170:L4170"/>
    <mergeCell ref="A4171:H4171"/>
    <mergeCell ref="K4171:L4171"/>
    <mergeCell ref="A4173:L4173"/>
    <mergeCell ref="A4165:H4165"/>
    <mergeCell ref="K4165:L4165"/>
    <mergeCell ref="A4166:H4166"/>
    <mergeCell ref="K4166:L4166"/>
    <mergeCell ref="A4167:H4167"/>
    <mergeCell ref="K4167:L4167"/>
    <mergeCell ref="A4162:H4162"/>
    <mergeCell ref="K4162:L4162"/>
    <mergeCell ref="A4163:H4163"/>
    <mergeCell ref="K4163:L4163"/>
    <mergeCell ref="A4164:H4164"/>
    <mergeCell ref="K4164:L4164"/>
    <mergeCell ref="I4158:J4158"/>
    <mergeCell ref="K4158:L4158"/>
    <mergeCell ref="I4160:J4160"/>
    <mergeCell ref="K4160:L4160"/>
    <mergeCell ref="I4161:J4161"/>
    <mergeCell ref="K4161:L4161"/>
    <mergeCell ref="K4153:L4153"/>
    <mergeCell ref="A4154:H4154"/>
    <mergeCell ref="K4154:L4154"/>
    <mergeCell ref="I4155:J4155"/>
    <mergeCell ref="K4155:L4155"/>
    <mergeCell ref="I4156:J4156"/>
    <mergeCell ref="K4156:L4156"/>
    <mergeCell ref="K4147:L4147"/>
    <mergeCell ref="K4149:L4149"/>
    <mergeCell ref="A4150:H4150"/>
    <mergeCell ref="K4150:L4150"/>
    <mergeCell ref="K4151:L4151"/>
    <mergeCell ref="K4152:L4152"/>
    <mergeCell ref="A4143:H4143"/>
    <mergeCell ref="K4143:L4143"/>
    <mergeCell ref="A4144:H4144"/>
    <mergeCell ref="K4144:L4144"/>
    <mergeCell ref="K4145:L4145"/>
    <mergeCell ref="K4146:L4146"/>
    <mergeCell ref="K4132:L4132"/>
    <mergeCell ref="K4136:L4136"/>
    <mergeCell ref="A4137:H4137"/>
    <mergeCell ref="K4139:L4139"/>
    <mergeCell ref="A4142:H4142"/>
    <mergeCell ref="K4142:L4142"/>
    <mergeCell ref="A4121:M4121"/>
    <mergeCell ref="A4122:M4122"/>
    <mergeCell ref="I4125:J4125"/>
    <mergeCell ref="A4126:H4126"/>
    <mergeCell ref="I4126:J4126"/>
    <mergeCell ref="K4126:L4126"/>
    <mergeCell ref="K4115:L4115"/>
    <mergeCell ref="K4116:L4116"/>
    <mergeCell ref="K4117:L4117"/>
    <mergeCell ref="A4118:H4118"/>
    <mergeCell ref="K4118:L4118"/>
    <mergeCell ref="A4120:L4120"/>
    <mergeCell ref="A4112:H4112"/>
    <mergeCell ref="K4112:L4112"/>
    <mergeCell ref="A4113:H4113"/>
    <mergeCell ref="K4113:L4113"/>
    <mergeCell ref="A4114:H4114"/>
    <mergeCell ref="K4114:L4114"/>
    <mergeCell ref="A4109:H4109"/>
    <mergeCell ref="K4109:L4109"/>
    <mergeCell ref="A4110:H4110"/>
    <mergeCell ref="K4110:L4110"/>
    <mergeCell ref="A4111:H4111"/>
    <mergeCell ref="K4111:L4111"/>
    <mergeCell ref="I4105:J4105"/>
    <mergeCell ref="K4105:L4105"/>
    <mergeCell ref="I4107:J4107"/>
    <mergeCell ref="K4107:L4107"/>
    <mergeCell ref="I4108:J4108"/>
    <mergeCell ref="K4108:L4108"/>
    <mergeCell ref="K4100:L4100"/>
    <mergeCell ref="A4101:H4101"/>
    <mergeCell ref="K4101:L4101"/>
    <mergeCell ref="I4102:J4102"/>
    <mergeCell ref="K4102:L4102"/>
    <mergeCell ref="I4103:J4103"/>
    <mergeCell ref="K4103:L4103"/>
    <mergeCell ref="K4094:L4094"/>
    <mergeCell ref="K4096:L4096"/>
    <mergeCell ref="A4097:H4097"/>
    <mergeCell ref="K4097:L4097"/>
    <mergeCell ref="K4098:L4098"/>
    <mergeCell ref="K4099:L4099"/>
    <mergeCell ref="A4090:H4090"/>
    <mergeCell ref="K4090:L4090"/>
    <mergeCell ref="A4091:H4091"/>
    <mergeCell ref="K4091:L4091"/>
    <mergeCell ref="K4092:L4092"/>
    <mergeCell ref="K4093:L4093"/>
    <mergeCell ref="K4079:L4079"/>
    <mergeCell ref="K4083:L4083"/>
    <mergeCell ref="A4084:H4084"/>
    <mergeCell ref="K4086:L4086"/>
    <mergeCell ref="A4089:H4089"/>
    <mergeCell ref="K4089:L4089"/>
    <mergeCell ref="A4068:M4068"/>
    <mergeCell ref="A4069:M4069"/>
    <mergeCell ref="I4072:J4072"/>
    <mergeCell ref="A4073:H4073"/>
    <mergeCell ref="I4073:J4073"/>
    <mergeCell ref="K4073:L4073"/>
    <mergeCell ref="K4062:L4062"/>
    <mergeCell ref="K4063:L4063"/>
    <mergeCell ref="K4064:L4064"/>
    <mergeCell ref="A4065:H4065"/>
    <mergeCell ref="K4065:L4065"/>
    <mergeCell ref="A4067:L4067"/>
    <mergeCell ref="A4059:H4059"/>
    <mergeCell ref="K4059:L4059"/>
    <mergeCell ref="A4060:H4060"/>
    <mergeCell ref="K4060:L4060"/>
    <mergeCell ref="A4061:H4061"/>
    <mergeCell ref="K4061:L4061"/>
    <mergeCell ref="A4056:H4056"/>
    <mergeCell ref="K4056:L4056"/>
    <mergeCell ref="A4057:H4057"/>
    <mergeCell ref="K4057:L4057"/>
    <mergeCell ref="A4058:H4058"/>
    <mergeCell ref="K4058:L4058"/>
    <mergeCell ref="I4052:J4052"/>
    <mergeCell ref="K4052:L4052"/>
    <mergeCell ref="I4054:J4054"/>
    <mergeCell ref="K4054:L4054"/>
    <mergeCell ref="I4055:J4055"/>
    <mergeCell ref="K4055:L4055"/>
    <mergeCell ref="K4047:L4047"/>
    <mergeCell ref="A4048:H4048"/>
    <mergeCell ref="K4048:L4048"/>
    <mergeCell ref="I4049:J4049"/>
    <mergeCell ref="K4049:L4049"/>
    <mergeCell ref="I4050:J4050"/>
    <mergeCell ref="K4050:L4050"/>
    <mergeCell ref="K4041:L4041"/>
    <mergeCell ref="K4043:L4043"/>
    <mergeCell ref="A4044:H4044"/>
    <mergeCell ref="K4044:L4044"/>
    <mergeCell ref="K4045:L4045"/>
    <mergeCell ref="K4046:L4046"/>
    <mergeCell ref="A4037:H4037"/>
    <mergeCell ref="K4037:L4037"/>
    <mergeCell ref="A4038:H4038"/>
    <mergeCell ref="K4038:L4038"/>
    <mergeCell ref="K4039:L4039"/>
    <mergeCell ref="K4040:L4040"/>
    <mergeCell ref="K4026:L4026"/>
    <mergeCell ref="K4030:L4030"/>
    <mergeCell ref="A4031:H4031"/>
    <mergeCell ref="K4033:L4033"/>
    <mergeCell ref="A4036:H4036"/>
    <mergeCell ref="K4036:L4036"/>
    <mergeCell ref="A4014:L4014"/>
    <mergeCell ref="A4015:M4015"/>
    <mergeCell ref="A4016:M4016"/>
    <mergeCell ref="I4019:J4019"/>
    <mergeCell ref="A4020:H4020"/>
    <mergeCell ref="I4020:J4020"/>
    <mergeCell ref="K4020:L4020"/>
    <mergeCell ref="K4008:L4008"/>
    <mergeCell ref="K4009:L4009"/>
    <mergeCell ref="K4010:L4010"/>
    <mergeCell ref="K4011:L4011"/>
    <mergeCell ref="A4012:H4012"/>
    <mergeCell ref="K4012:L4012"/>
    <mergeCell ref="A4005:H4005"/>
    <mergeCell ref="K4005:L4005"/>
    <mergeCell ref="A4006:H4006"/>
    <mergeCell ref="K4006:L4006"/>
    <mergeCell ref="A4007:H4007"/>
    <mergeCell ref="K4007:L4007"/>
    <mergeCell ref="A4002:H4002"/>
    <mergeCell ref="K4002:L4002"/>
    <mergeCell ref="A4003:H4003"/>
    <mergeCell ref="K4003:L4003"/>
    <mergeCell ref="A4004:H4004"/>
    <mergeCell ref="K4004:L4004"/>
    <mergeCell ref="I3998:J3998"/>
    <mergeCell ref="K3998:L3998"/>
    <mergeCell ref="I4000:J4000"/>
    <mergeCell ref="K4000:L4000"/>
    <mergeCell ref="I4001:J4001"/>
    <mergeCell ref="K4001:L4001"/>
    <mergeCell ref="K3993:L3993"/>
    <mergeCell ref="A3994:H3994"/>
    <mergeCell ref="K3994:L3994"/>
    <mergeCell ref="I3995:J3995"/>
    <mergeCell ref="K3995:L3995"/>
    <mergeCell ref="I3996:J3996"/>
    <mergeCell ref="K3996:L3996"/>
    <mergeCell ref="K3987:L3987"/>
    <mergeCell ref="K3989:L3989"/>
    <mergeCell ref="A3990:H3990"/>
    <mergeCell ref="K3990:L3990"/>
    <mergeCell ref="K3991:L3991"/>
    <mergeCell ref="K3992:L3992"/>
    <mergeCell ref="A3983:H3983"/>
    <mergeCell ref="K3983:L3983"/>
    <mergeCell ref="A3984:H3984"/>
    <mergeCell ref="K3984:L3984"/>
    <mergeCell ref="K3985:L3985"/>
    <mergeCell ref="K3986:L3986"/>
    <mergeCell ref="K3972:L3972"/>
    <mergeCell ref="K3976:L3976"/>
    <mergeCell ref="A3977:H3977"/>
    <mergeCell ref="K3979:L3979"/>
    <mergeCell ref="A3982:H3982"/>
    <mergeCell ref="K3982:L3982"/>
    <mergeCell ref="A3960:L3960"/>
    <mergeCell ref="A3961:M3961"/>
    <mergeCell ref="A3962:M3962"/>
    <mergeCell ref="I3965:J3965"/>
    <mergeCell ref="A3966:H3966"/>
    <mergeCell ref="I3966:J3966"/>
    <mergeCell ref="K3966:L3966"/>
    <mergeCell ref="K3954:L3954"/>
    <mergeCell ref="K3955:L3955"/>
    <mergeCell ref="K3956:L3956"/>
    <mergeCell ref="K3957:L3957"/>
    <mergeCell ref="A3958:H3958"/>
    <mergeCell ref="K3958:L3958"/>
    <mergeCell ref="A3951:H3951"/>
    <mergeCell ref="K3951:L3951"/>
    <mergeCell ref="A3952:H3952"/>
    <mergeCell ref="K3952:L3952"/>
    <mergeCell ref="A3953:H3953"/>
    <mergeCell ref="K3953:L3953"/>
    <mergeCell ref="A3940:H3940"/>
    <mergeCell ref="K3940:L3940"/>
    <mergeCell ref="K3945:L3945"/>
    <mergeCell ref="A3949:H3949"/>
    <mergeCell ref="K3949:L3949"/>
    <mergeCell ref="A3950:H3950"/>
    <mergeCell ref="K3950:L3950"/>
    <mergeCell ref="I3937:J3937"/>
    <mergeCell ref="K3937:L3937"/>
    <mergeCell ref="I3938:J3938"/>
    <mergeCell ref="K3938:L3938"/>
    <mergeCell ref="A3939:H3939"/>
    <mergeCell ref="K3939:L3939"/>
    <mergeCell ref="I3932:J3932"/>
    <mergeCell ref="K3932:L3932"/>
    <mergeCell ref="I3933:J3933"/>
    <mergeCell ref="K3933:L3933"/>
    <mergeCell ref="I3935:J3935"/>
    <mergeCell ref="K3935:L3935"/>
    <mergeCell ref="K3927:L3927"/>
    <mergeCell ref="K3928:L3928"/>
    <mergeCell ref="K3929:L3929"/>
    <mergeCell ref="K3930:L3930"/>
    <mergeCell ref="A3931:H3931"/>
    <mergeCell ref="K3931:L3931"/>
    <mergeCell ref="K3920:L3920"/>
    <mergeCell ref="K3921:L3921"/>
    <mergeCell ref="K3923:L3923"/>
    <mergeCell ref="K3925:L3925"/>
    <mergeCell ref="A3926:H3926"/>
    <mergeCell ref="K3926:L3926"/>
    <mergeCell ref="K3914:L3914"/>
    <mergeCell ref="A3917:H3917"/>
    <mergeCell ref="K3917:L3917"/>
    <mergeCell ref="A3918:H3918"/>
    <mergeCell ref="K3918:L3918"/>
    <mergeCell ref="K3919:L3919"/>
    <mergeCell ref="A3896:H3896"/>
    <mergeCell ref="I3896:J3896"/>
    <mergeCell ref="K3896:L3896"/>
    <mergeCell ref="K3902:L3902"/>
    <mergeCell ref="K3909:L3909"/>
    <mergeCell ref="A3912:H3912"/>
    <mergeCell ref="A3888:H3888"/>
    <mergeCell ref="K3888:L3888"/>
    <mergeCell ref="A3890:L3890"/>
    <mergeCell ref="A3891:M3891"/>
    <mergeCell ref="A3892:M3892"/>
    <mergeCell ref="I3895:J3895"/>
    <mergeCell ref="A3884:H3884"/>
    <mergeCell ref="K3884:L3884"/>
    <mergeCell ref="A3885:H3885"/>
    <mergeCell ref="K3885:L3885"/>
    <mergeCell ref="K3886:L3886"/>
    <mergeCell ref="K3887:L3887"/>
    <mergeCell ref="A3873:H3873"/>
    <mergeCell ref="K3873:L3873"/>
    <mergeCell ref="K3878:L3878"/>
    <mergeCell ref="A3882:H3882"/>
    <mergeCell ref="K3882:L3882"/>
    <mergeCell ref="A3883:H3883"/>
    <mergeCell ref="K3883:L3883"/>
    <mergeCell ref="I3870:J3870"/>
    <mergeCell ref="K3870:L3870"/>
    <mergeCell ref="I3871:J3871"/>
    <mergeCell ref="K3871:L3871"/>
    <mergeCell ref="A3872:H3872"/>
    <mergeCell ref="K3872:L3872"/>
    <mergeCell ref="I3865:J3865"/>
    <mergeCell ref="K3865:L3865"/>
    <mergeCell ref="I3866:J3866"/>
    <mergeCell ref="K3866:L3866"/>
    <mergeCell ref="I3868:J3868"/>
    <mergeCell ref="K3868:L3868"/>
    <mergeCell ref="K3849:L3849"/>
    <mergeCell ref="K3856:L3856"/>
    <mergeCell ref="A3859:H3859"/>
    <mergeCell ref="K3861:L3861"/>
    <mergeCell ref="A3864:H3864"/>
    <mergeCell ref="K3864:L3864"/>
    <mergeCell ref="A3838:M3838"/>
    <mergeCell ref="A3839:M3839"/>
    <mergeCell ref="I3842:J3842"/>
    <mergeCell ref="A3843:H3843"/>
    <mergeCell ref="I3843:J3843"/>
    <mergeCell ref="K3843:L3843"/>
    <mergeCell ref="K3832:L3832"/>
    <mergeCell ref="K3833:L3833"/>
    <mergeCell ref="K3834:L3834"/>
    <mergeCell ref="A3835:H3835"/>
    <mergeCell ref="K3835:L3835"/>
    <mergeCell ref="A3837:L3837"/>
    <mergeCell ref="A3829:H3829"/>
    <mergeCell ref="K3829:L3829"/>
    <mergeCell ref="A3830:H3830"/>
    <mergeCell ref="K3830:L3830"/>
    <mergeCell ref="A3831:H3831"/>
    <mergeCell ref="K3831:L3831"/>
    <mergeCell ref="A3818:H3818"/>
    <mergeCell ref="K3818:L3818"/>
    <mergeCell ref="A3819:H3819"/>
    <mergeCell ref="K3819:L3819"/>
    <mergeCell ref="K3824:L3824"/>
    <mergeCell ref="A3828:H3828"/>
    <mergeCell ref="K3828:L3828"/>
    <mergeCell ref="I3814:J3814"/>
    <mergeCell ref="K3814:L3814"/>
    <mergeCell ref="I3816:J3816"/>
    <mergeCell ref="K3816:L3816"/>
    <mergeCell ref="I3817:J3817"/>
    <mergeCell ref="K3817:L3817"/>
    <mergeCell ref="A3810:H3810"/>
    <mergeCell ref="K3810:L3810"/>
    <mergeCell ref="I3811:J3811"/>
    <mergeCell ref="K3811:L3811"/>
    <mergeCell ref="I3812:J3812"/>
    <mergeCell ref="K3812:L3812"/>
    <mergeCell ref="K3794:L3794"/>
    <mergeCell ref="K3801:L3801"/>
    <mergeCell ref="A3804:H3804"/>
    <mergeCell ref="K3806:L3806"/>
    <mergeCell ref="A3809:H3809"/>
    <mergeCell ref="K3809:L3809"/>
    <mergeCell ref="A3783:M3783"/>
    <mergeCell ref="A3784:M3784"/>
    <mergeCell ref="I3787:J3787"/>
    <mergeCell ref="A3788:H3788"/>
    <mergeCell ref="I3788:J3788"/>
    <mergeCell ref="K3788:L3788"/>
    <mergeCell ref="K3777:L3777"/>
    <mergeCell ref="K3778:L3778"/>
    <mergeCell ref="K3779:L3779"/>
    <mergeCell ref="A3780:H3780"/>
    <mergeCell ref="K3780:L3780"/>
    <mergeCell ref="A3782:L3782"/>
    <mergeCell ref="A3774:H3774"/>
    <mergeCell ref="K3774:L3774"/>
    <mergeCell ref="A3775:H3775"/>
    <mergeCell ref="K3775:L3775"/>
    <mergeCell ref="A3776:H3776"/>
    <mergeCell ref="K3776:L3776"/>
    <mergeCell ref="A3771:H3771"/>
    <mergeCell ref="K3771:L3771"/>
    <mergeCell ref="A3772:H3772"/>
    <mergeCell ref="K3772:L3772"/>
    <mergeCell ref="A3773:H3773"/>
    <mergeCell ref="K3773:L3773"/>
    <mergeCell ref="I3767:J3767"/>
    <mergeCell ref="K3767:L3767"/>
    <mergeCell ref="I3769:J3769"/>
    <mergeCell ref="K3769:L3769"/>
    <mergeCell ref="I3770:J3770"/>
    <mergeCell ref="K3770:L3770"/>
    <mergeCell ref="K3762:L3762"/>
    <mergeCell ref="A3763:H3763"/>
    <mergeCell ref="K3763:L3763"/>
    <mergeCell ref="I3764:J3764"/>
    <mergeCell ref="K3764:L3764"/>
    <mergeCell ref="I3765:J3765"/>
    <mergeCell ref="K3765:L3765"/>
    <mergeCell ref="K3756:L3756"/>
    <mergeCell ref="K3758:L3758"/>
    <mergeCell ref="A3759:H3759"/>
    <mergeCell ref="K3759:L3759"/>
    <mergeCell ref="K3760:L3760"/>
    <mergeCell ref="K3761:L3761"/>
    <mergeCell ref="A3752:H3752"/>
    <mergeCell ref="K3752:L3752"/>
    <mergeCell ref="A3753:H3753"/>
    <mergeCell ref="K3753:L3753"/>
    <mergeCell ref="K3754:L3754"/>
    <mergeCell ref="K3755:L3755"/>
    <mergeCell ref="K3742:L3742"/>
    <mergeCell ref="K3745:L3745"/>
    <mergeCell ref="A3746:H3746"/>
    <mergeCell ref="K3748:L3748"/>
    <mergeCell ref="A3751:H3751"/>
    <mergeCell ref="I3751:J3751"/>
    <mergeCell ref="K3751:L3751"/>
    <mergeCell ref="A3732:M3732"/>
    <mergeCell ref="A3733:M3733"/>
    <mergeCell ref="I3736:J3736"/>
    <mergeCell ref="A3737:H3737"/>
    <mergeCell ref="I3737:J3737"/>
    <mergeCell ref="K3737:L3737"/>
    <mergeCell ref="K3726:L3726"/>
    <mergeCell ref="K3727:L3727"/>
    <mergeCell ref="K3728:L3728"/>
    <mergeCell ref="A3729:H3729"/>
    <mergeCell ref="K3729:L3729"/>
    <mergeCell ref="A3731:L3731"/>
    <mergeCell ref="A3723:H3723"/>
    <mergeCell ref="K3723:L3723"/>
    <mergeCell ref="A3724:H3724"/>
    <mergeCell ref="K3724:L3724"/>
    <mergeCell ref="A3725:H3725"/>
    <mergeCell ref="K3725:L3725"/>
    <mergeCell ref="A3720:H3720"/>
    <mergeCell ref="K3720:L3720"/>
    <mergeCell ref="A3721:H3721"/>
    <mergeCell ref="K3721:L3721"/>
    <mergeCell ref="A3722:H3722"/>
    <mergeCell ref="K3722:L3722"/>
    <mergeCell ref="I3716:J3716"/>
    <mergeCell ref="K3716:L3716"/>
    <mergeCell ref="I3718:J3718"/>
    <mergeCell ref="K3718:L3718"/>
    <mergeCell ref="I3719:J3719"/>
    <mergeCell ref="K3719:L3719"/>
    <mergeCell ref="K3711:L3711"/>
    <mergeCell ref="A3712:H3712"/>
    <mergeCell ref="K3712:L3712"/>
    <mergeCell ref="I3713:J3713"/>
    <mergeCell ref="K3713:L3713"/>
    <mergeCell ref="I3714:J3714"/>
    <mergeCell ref="K3714:L3714"/>
    <mergeCell ref="K3705:L3705"/>
    <mergeCell ref="K3707:L3707"/>
    <mergeCell ref="A3708:H3708"/>
    <mergeCell ref="K3708:L3708"/>
    <mergeCell ref="K3709:L3709"/>
    <mergeCell ref="K3710:L3710"/>
    <mergeCell ref="A3701:H3701"/>
    <mergeCell ref="K3701:L3701"/>
    <mergeCell ref="A3702:H3702"/>
    <mergeCell ref="K3702:L3702"/>
    <mergeCell ref="K3703:L3703"/>
    <mergeCell ref="K3704:L3704"/>
    <mergeCell ref="K3690:L3690"/>
    <mergeCell ref="K3694:L3694"/>
    <mergeCell ref="A3695:H3695"/>
    <mergeCell ref="K3697:L3697"/>
    <mergeCell ref="A3700:H3700"/>
    <mergeCell ref="K3700:L3700"/>
    <mergeCell ref="A3678:L3678"/>
    <mergeCell ref="A3679:M3679"/>
    <mergeCell ref="A3680:M3680"/>
    <mergeCell ref="I3683:J3683"/>
    <mergeCell ref="A3684:H3684"/>
    <mergeCell ref="I3684:J3684"/>
    <mergeCell ref="K3684:L3684"/>
    <mergeCell ref="A3672:H3672"/>
    <mergeCell ref="K3672:L3672"/>
    <mergeCell ref="K3673:L3673"/>
    <mergeCell ref="K3674:L3674"/>
    <mergeCell ref="K3675:L3675"/>
    <mergeCell ref="A3676:H3676"/>
    <mergeCell ref="K3676:L3676"/>
    <mergeCell ref="K3665:L3665"/>
    <mergeCell ref="A3669:H3669"/>
    <mergeCell ref="K3669:L3669"/>
    <mergeCell ref="A3670:H3670"/>
    <mergeCell ref="K3670:L3670"/>
    <mergeCell ref="A3671:H3671"/>
    <mergeCell ref="K3671:L3671"/>
    <mergeCell ref="I3658:J3658"/>
    <mergeCell ref="K3658:L3658"/>
    <mergeCell ref="A3659:H3659"/>
    <mergeCell ref="K3659:L3659"/>
    <mergeCell ref="A3660:H3660"/>
    <mergeCell ref="K3660:L3660"/>
    <mergeCell ref="I3653:J3653"/>
    <mergeCell ref="K3653:L3653"/>
    <mergeCell ref="I3655:J3655"/>
    <mergeCell ref="K3655:L3655"/>
    <mergeCell ref="I3657:J3657"/>
    <mergeCell ref="K3657:L3657"/>
    <mergeCell ref="K3643:L3643"/>
    <mergeCell ref="A3646:H3646"/>
    <mergeCell ref="K3648:L3648"/>
    <mergeCell ref="A3651:H3651"/>
    <mergeCell ref="K3651:L3651"/>
    <mergeCell ref="I3652:J3652"/>
    <mergeCell ref="K3652:L3652"/>
    <mergeCell ref="A3626:M3626"/>
    <mergeCell ref="I3629:J3629"/>
    <mergeCell ref="A3630:H3630"/>
    <mergeCell ref="I3630:J3630"/>
    <mergeCell ref="K3630:L3630"/>
    <mergeCell ref="K3636:L3636"/>
    <mergeCell ref="K3620:L3620"/>
    <mergeCell ref="K3621:L3621"/>
    <mergeCell ref="A3622:H3622"/>
    <mergeCell ref="K3622:L3622"/>
    <mergeCell ref="A3624:L3624"/>
    <mergeCell ref="A3625:M3625"/>
    <mergeCell ref="A3617:H3617"/>
    <mergeCell ref="K3617:L3617"/>
    <mergeCell ref="A3618:H3618"/>
    <mergeCell ref="K3618:L3618"/>
    <mergeCell ref="A3619:H3619"/>
    <mergeCell ref="K3619:L3619"/>
    <mergeCell ref="A3610:H3610"/>
    <mergeCell ref="K3612:L3612"/>
    <mergeCell ref="A3615:H3615"/>
    <mergeCell ref="K3615:L3615"/>
    <mergeCell ref="A3616:H3616"/>
    <mergeCell ref="K3616:L3616"/>
    <mergeCell ref="I3598:J3598"/>
    <mergeCell ref="A3599:H3599"/>
    <mergeCell ref="I3599:J3599"/>
    <mergeCell ref="K3599:L3599"/>
    <mergeCell ref="K3605:L3605"/>
    <mergeCell ref="K3609:L3609"/>
    <mergeCell ref="K3590:L3590"/>
    <mergeCell ref="A3591:H3591"/>
    <mergeCell ref="K3591:L3591"/>
    <mergeCell ref="A3593:L3593"/>
    <mergeCell ref="A3594:M3594"/>
    <mergeCell ref="A3595:M3595"/>
    <mergeCell ref="A3586:H3586"/>
    <mergeCell ref="K3586:L3586"/>
    <mergeCell ref="A3587:H3587"/>
    <mergeCell ref="K3587:L3587"/>
    <mergeCell ref="K3588:L3588"/>
    <mergeCell ref="K3589:L3589"/>
    <mergeCell ref="A3583:H3583"/>
    <mergeCell ref="K3583:L3583"/>
    <mergeCell ref="A3584:H3584"/>
    <mergeCell ref="K3584:L3584"/>
    <mergeCell ref="A3585:H3585"/>
    <mergeCell ref="K3585:L3585"/>
    <mergeCell ref="I3579:J3579"/>
    <mergeCell ref="K3579:L3579"/>
    <mergeCell ref="I3581:J3581"/>
    <mergeCell ref="K3581:L3581"/>
    <mergeCell ref="I3582:J3582"/>
    <mergeCell ref="K3582:L3582"/>
    <mergeCell ref="K3574:L3574"/>
    <mergeCell ref="A3575:H3575"/>
    <mergeCell ref="K3575:L3575"/>
    <mergeCell ref="I3576:J3576"/>
    <mergeCell ref="K3576:L3576"/>
    <mergeCell ref="I3577:J3577"/>
    <mergeCell ref="K3577:L3577"/>
    <mergeCell ref="K3568:L3568"/>
    <mergeCell ref="K3570:L3570"/>
    <mergeCell ref="A3571:H3571"/>
    <mergeCell ref="K3571:L3571"/>
    <mergeCell ref="K3572:L3572"/>
    <mergeCell ref="K3573:L3573"/>
    <mergeCell ref="A3564:H3564"/>
    <mergeCell ref="K3564:L3564"/>
    <mergeCell ref="A3565:H3565"/>
    <mergeCell ref="K3565:L3565"/>
    <mergeCell ref="K3566:L3566"/>
    <mergeCell ref="K3567:L3567"/>
    <mergeCell ref="K3553:L3553"/>
    <mergeCell ref="K3557:L3557"/>
    <mergeCell ref="A3558:H3558"/>
    <mergeCell ref="K3558:L3558"/>
    <mergeCell ref="A3559:H3559"/>
    <mergeCell ref="K3561:L3561"/>
    <mergeCell ref="A3542:M3542"/>
    <mergeCell ref="A3543:M3543"/>
    <mergeCell ref="I3546:J3546"/>
    <mergeCell ref="A3547:H3547"/>
    <mergeCell ref="I3547:J3547"/>
    <mergeCell ref="K3547:L3547"/>
    <mergeCell ref="K3536:L3536"/>
    <mergeCell ref="K3537:L3537"/>
    <mergeCell ref="K3538:L3538"/>
    <mergeCell ref="A3539:H3539"/>
    <mergeCell ref="K3539:L3539"/>
    <mergeCell ref="A3541:L3541"/>
    <mergeCell ref="A3533:H3533"/>
    <mergeCell ref="K3533:L3533"/>
    <mergeCell ref="A3534:H3534"/>
    <mergeCell ref="K3534:L3534"/>
    <mergeCell ref="A3535:H3535"/>
    <mergeCell ref="K3535:L3535"/>
    <mergeCell ref="I3530:J3530"/>
    <mergeCell ref="K3530:L3530"/>
    <mergeCell ref="A3531:H3531"/>
    <mergeCell ref="K3531:L3531"/>
    <mergeCell ref="A3532:H3532"/>
    <mergeCell ref="K3532:L3532"/>
    <mergeCell ref="I3525:J3525"/>
    <mergeCell ref="K3525:L3525"/>
    <mergeCell ref="I3527:J3527"/>
    <mergeCell ref="K3527:L3527"/>
    <mergeCell ref="I3529:J3529"/>
    <mergeCell ref="K3529:L3529"/>
    <mergeCell ref="K3520:L3520"/>
    <mergeCell ref="K3521:L3521"/>
    <mergeCell ref="K3522:L3522"/>
    <mergeCell ref="A3523:H3523"/>
    <mergeCell ref="K3523:L3523"/>
    <mergeCell ref="I3524:J3524"/>
    <mergeCell ref="K3524:L3524"/>
    <mergeCell ref="K3514:L3514"/>
    <mergeCell ref="K3515:L3515"/>
    <mergeCell ref="K3516:L3516"/>
    <mergeCell ref="K3518:L3518"/>
    <mergeCell ref="A3519:H3519"/>
    <mergeCell ref="K3519:L3519"/>
    <mergeCell ref="A3507:H3507"/>
    <mergeCell ref="K3509:L3509"/>
    <mergeCell ref="A3512:H3512"/>
    <mergeCell ref="K3512:L3512"/>
    <mergeCell ref="A3513:H3513"/>
    <mergeCell ref="K3513:L3513"/>
    <mergeCell ref="I3495:J3495"/>
    <mergeCell ref="A3496:H3496"/>
    <mergeCell ref="I3496:J3496"/>
    <mergeCell ref="K3496:L3496"/>
    <mergeCell ref="K3502:L3502"/>
    <mergeCell ref="K3506:L3506"/>
    <mergeCell ref="K3487:L3487"/>
    <mergeCell ref="A3488:H3488"/>
    <mergeCell ref="K3488:L3488"/>
    <mergeCell ref="A3490:L3490"/>
    <mergeCell ref="A3491:M3491"/>
    <mergeCell ref="A3492:M3492"/>
    <mergeCell ref="A3483:H3483"/>
    <mergeCell ref="K3483:L3483"/>
    <mergeCell ref="A3484:H3484"/>
    <mergeCell ref="K3484:L3484"/>
    <mergeCell ref="K3485:L3485"/>
    <mergeCell ref="K3486:L3486"/>
    <mergeCell ref="K3476:L3476"/>
    <mergeCell ref="A3480:H3480"/>
    <mergeCell ref="K3480:L3480"/>
    <mergeCell ref="A3481:H3481"/>
    <mergeCell ref="K3481:L3481"/>
    <mergeCell ref="A3482:H3482"/>
    <mergeCell ref="K3482:L3482"/>
    <mergeCell ref="I3469:J3469"/>
    <mergeCell ref="K3469:L3469"/>
    <mergeCell ref="A3470:H3470"/>
    <mergeCell ref="K3470:L3470"/>
    <mergeCell ref="A3471:H3471"/>
    <mergeCell ref="K3471:L3471"/>
    <mergeCell ref="I3464:J3464"/>
    <mergeCell ref="K3464:L3464"/>
    <mergeCell ref="I3466:J3466"/>
    <mergeCell ref="K3466:L3466"/>
    <mergeCell ref="I3468:J3468"/>
    <mergeCell ref="K3468:L3468"/>
    <mergeCell ref="K3459:L3459"/>
    <mergeCell ref="K3460:L3460"/>
    <mergeCell ref="K3461:L3461"/>
    <mergeCell ref="A3462:H3462"/>
    <mergeCell ref="K3462:L3462"/>
    <mergeCell ref="I3463:J3463"/>
    <mergeCell ref="K3463:L3463"/>
    <mergeCell ref="K3452:L3452"/>
    <mergeCell ref="K3454:L3454"/>
    <mergeCell ref="K3456:L3456"/>
    <mergeCell ref="A3457:H3457"/>
    <mergeCell ref="K3457:L3457"/>
    <mergeCell ref="K3458:L3458"/>
    <mergeCell ref="A3448:H3448"/>
    <mergeCell ref="K3448:L3448"/>
    <mergeCell ref="A3449:H3449"/>
    <mergeCell ref="K3449:L3449"/>
    <mergeCell ref="K3450:L3450"/>
    <mergeCell ref="K3451:L3451"/>
    <mergeCell ref="K3432:L3432"/>
    <mergeCell ref="K3439:L3439"/>
    <mergeCell ref="A3442:H3442"/>
    <mergeCell ref="K3444:L3444"/>
    <mergeCell ref="A3447:H3447"/>
    <mergeCell ref="K3447:L3447"/>
    <mergeCell ref="A3421:M3421"/>
    <mergeCell ref="A3422:M3422"/>
    <mergeCell ref="I3425:J3425"/>
    <mergeCell ref="A3426:H3426"/>
    <mergeCell ref="I3426:J3426"/>
    <mergeCell ref="K3426:L3426"/>
    <mergeCell ref="K3415:L3415"/>
    <mergeCell ref="K3416:L3416"/>
    <mergeCell ref="K3417:L3417"/>
    <mergeCell ref="A3418:H3418"/>
    <mergeCell ref="K3418:L3418"/>
    <mergeCell ref="A3420:L3420"/>
    <mergeCell ref="A3412:H3412"/>
    <mergeCell ref="K3412:L3412"/>
    <mergeCell ref="A3413:H3413"/>
    <mergeCell ref="K3413:L3413"/>
    <mergeCell ref="A3414:H3414"/>
    <mergeCell ref="K3414:L3414"/>
    <mergeCell ref="A3401:H3401"/>
    <mergeCell ref="K3401:L3401"/>
    <mergeCell ref="A3402:H3402"/>
    <mergeCell ref="K3402:L3402"/>
    <mergeCell ref="K3407:L3407"/>
    <mergeCell ref="A3411:H3411"/>
    <mergeCell ref="K3411:L3411"/>
    <mergeCell ref="I3397:J3397"/>
    <mergeCell ref="K3397:L3397"/>
    <mergeCell ref="I3399:J3399"/>
    <mergeCell ref="K3399:L3399"/>
    <mergeCell ref="I3400:J3400"/>
    <mergeCell ref="K3400:L3400"/>
    <mergeCell ref="K3392:L3392"/>
    <mergeCell ref="A3393:H3393"/>
    <mergeCell ref="K3393:L3393"/>
    <mergeCell ref="I3394:J3394"/>
    <mergeCell ref="K3394:L3394"/>
    <mergeCell ref="I3395:J3395"/>
    <mergeCell ref="K3395:L3395"/>
    <mergeCell ref="K3387:L3387"/>
    <mergeCell ref="A3388:H3388"/>
    <mergeCell ref="K3388:L3388"/>
    <mergeCell ref="K3389:L3389"/>
    <mergeCell ref="K3390:L3390"/>
    <mergeCell ref="K3391:L3391"/>
    <mergeCell ref="A3380:H3380"/>
    <mergeCell ref="K3380:L3380"/>
    <mergeCell ref="K3381:L3381"/>
    <mergeCell ref="K3382:L3382"/>
    <mergeCell ref="K3383:L3383"/>
    <mergeCell ref="K3385:L3385"/>
    <mergeCell ref="K3364:L3364"/>
    <mergeCell ref="K3371:L3371"/>
    <mergeCell ref="A3374:H3374"/>
    <mergeCell ref="K3376:L3376"/>
    <mergeCell ref="A3379:H3379"/>
    <mergeCell ref="K3379:L3379"/>
    <mergeCell ref="A3352:L3352"/>
    <mergeCell ref="A3353:M3353"/>
    <mergeCell ref="A3354:M3354"/>
    <mergeCell ref="I3357:J3357"/>
    <mergeCell ref="A3358:H3358"/>
    <mergeCell ref="I3358:J3358"/>
    <mergeCell ref="K3358:L3358"/>
    <mergeCell ref="K3346:L3346"/>
    <mergeCell ref="K3347:L3347"/>
    <mergeCell ref="K3348:L3348"/>
    <mergeCell ref="K3349:L3349"/>
    <mergeCell ref="A3350:H3350"/>
    <mergeCell ref="K3350:L3350"/>
    <mergeCell ref="A3343:H3343"/>
    <mergeCell ref="K3343:L3343"/>
    <mergeCell ref="A3344:H3344"/>
    <mergeCell ref="K3344:L3344"/>
    <mergeCell ref="A3345:H3345"/>
    <mergeCell ref="K3345:L3345"/>
    <mergeCell ref="A3332:H3332"/>
    <mergeCell ref="K3332:L3332"/>
    <mergeCell ref="K3337:L3337"/>
    <mergeCell ref="A3341:H3341"/>
    <mergeCell ref="K3341:L3341"/>
    <mergeCell ref="A3342:H3342"/>
    <mergeCell ref="K3342:L3342"/>
    <mergeCell ref="I3329:J3329"/>
    <mergeCell ref="K3329:L3329"/>
    <mergeCell ref="I3330:J3330"/>
    <mergeCell ref="K3330:L3330"/>
    <mergeCell ref="A3331:H3331"/>
    <mergeCell ref="K3331:L3331"/>
    <mergeCell ref="I3324:J3324"/>
    <mergeCell ref="K3324:L3324"/>
    <mergeCell ref="I3325:J3325"/>
    <mergeCell ref="K3325:L3325"/>
    <mergeCell ref="I3327:J3327"/>
    <mergeCell ref="K3327:L3327"/>
    <mergeCell ref="K3319:L3319"/>
    <mergeCell ref="K3320:L3320"/>
    <mergeCell ref="K3321:L3321"/>
    <mergeCell ref="K3322:L3322"/>
    <mergeCell ref="A3323:H3323"/>
    <mergeCell ref="K3323:L3323"/>
    <mergeCell ref="K3311:L3311"/>
    <mergeCell ref="K3312:L3312"/>
    <mergeCell ref="K3313:L3313"/>
    <mergeCell ref="K3315:L3315"/>
    <mergeCell ref="K3317:L3317"/>
    <mergeCell ref="A3318:H3318"/>
    <mergeCell ref="K3318:L3318"/>
    <mergeCell ref="K3305:L3305"/>
    <mergeCell ref="A3308:H3308"/>
    <mergeCell ref="K3308:L3308"/>
    <mergeCell ref="A3309:H3309"/>
    <mergeCell ref="K3309:L3309"/>
    <mergeCell ref="A3310:H3310"/>
    <mergeCell ref="K3310:L3310"/>
    <mergeCell ref="A3287:H3287"/>
    <mergeCell ref="I3287:J3287"/>
    <mergeCell ref="K3287:L3287"/>
    <mergeCell ref="K3293:L3293"/>
    <mergeCell ref="K3300:L3300"/>
    <mergeCell ref="A3303:H3303"/>
    <mergeCell ref="A3279:H3279"/>
    <mergeCell ref="K3279:L3279"/>
    <mergeCell ref="A3281:L3281"/>
    <mergeCell ref="A3282:M3282"/>
    <mergeCell ref="A3283:M3283"/>
    <mergeCell ref="I3286:J3286"/>
    <mergeCell ref="A3274:H3274"/>
    <mergeCell ref="K3274:L3274"/>
    <mergeCell ref="K3275:L3275"/>
    <mergeCell ref="K3276:L3276"/>
    <mergeCell ref="K3277:L3277"/>
    <mergeCell ref="K3278:L3278"/>
    <mergeCell ref="A3271:H3271"/>
    <mergeCell ref="K3271:L3271"/>
    <mergeCell ref="A3272:H3272"/>
    <mergeCell ref="K3272:L3272"/>
    <mergeCell ref="A3273:H3273"/>
    <mergeCell ref="K3273:L3273"/>
    <mergeCell ref="A3260:H3260"/>
    <mergeCell ref="K3260:L3260"/>
    <mergeCell ref="A3261:H3261"/>
    <mergeCell ref="K3261:L3261"/>
    <mergeCell ref="K3266:L3266"/>
    <mergeCell ref="A3270:H3270"/>
    <mergeCell ref="K3270:L3270"/>
    <mergeCell ref="I3256:J3256"/>
    <mergeCell ref="K3256:L3256"/>
    <mergeCell ref="I3258:J3258"/>
    <mergeCell ref="K3258:L3258"/>
    <mergeCell ref="I3259:J3259"/>
    <mergeCell ref="K3259:L3259"/>
    <mergeCell ref="K3251:L3251"/>
    <mergeCell ref="A3252:H3252"/>
    <mergeCell ref="K3252:L3252"/>
    <mergeCell ref="I3253:J3253"/>
    <mergeCell ref="K3253:L3253"/>
    <mergeCell ref="I3254:J3254"/>
    <mergeCell ref="K3254:L3254"/>
    <mergeCell ref="K3246:L3246"/>
    <mergeCell ref="A3247:H3247"/>
    <mergeCell ref="K3247:L3247"/>
    <mergeCell ref="K3248:L3248"/>
    <mergeCell ref="K3249:L3249"/>
    <mergeCell ref="K3250:L3250"/>
    <mergeCell ref="A3239:H3239"/>
    <mergeCell ref="K3239:L3239"/>
    <mergeCell ref="K3240:L3240"/>
    <mergeCell ref="K3241:L3241"/>
    <mergeCell ref="K3242:L3242"/>
    <mergeCell ref="K3244:L3244"/>
    <mergeCell ref="K3229:L3229"/>
    <mergeCell ref="A3232:H3232"/>
    <mergeCell ref="K3234:L3234"/>
    <mergeCell ref="A3237:H3237"/>
    <mergeCell ref="K3237:L3237"/>
    <mergeCell ref="A3238:H3238"/>
    <mergeCell ref="K3238:L3238"/>
    <mergeCell ref="A3212:M3212"/>
    <mergeCell ref="I3215:J3215"/>
    <mergeCell ref="A3216:H3216"/>
    <mergeCell ref="I3216:J3216"/>
    <mergeCell ref="K3216:L3216"/>
    <mergeCell ref="K3222:L3222"/>
    <mergeCell ref="K3205:L3205"/>
    <mergeCell ref="K3206:L3206"/>
    <mergeCell ref="A3207:H3207"/>
    <mergeCell ref="K3207:L3207"/>
    <mergeCell ref="A3210:L3210"/>
    <mergeCell ref="A3211:M3211"/>
    <mergeCell ref="A3201:H3201"/>
    <mergeCell ref="K3201:L3201"/>
    <mergeCell ref="A3202:H3202"/>
    <mergeCell ref="K3202:L3202"/>
    <mergeCell ref="K3203:L3203"/>
    <mergeCell ref="K3204:L3204"/>
    <mergeCell ref="K3194:L3194"/>
    <mergeCell ref="A3198:H3198"/>
    <mergeCell ref="K3198:L3198"/>
    <mergeCell ref="A3199:H3199"/>
    <mergeCell ref="K3199:L3199"/>
    <mergeCell ref="A3200:H3200"/>
    <mergeCell ref="K3200:L3200"/>
    <mergeCell ref="I3187:J3187"/>
    <mergeCell ref="K3187:L3187"/>
    <mergeCell ref="A3188:H3188"/>
    <mergeCell ref="K3188:L3188"/>
    <mergeCell ref="A3189:H3189"/>
    <mergeCell ref="K3189:L3189"/>
    <mergeCell ref="I3182:J3182"/>
    <mergeCell ref="K3182:L3182"/>
    <mergeCell ref="I3184:J3184"/>
    <mergeCell ref="K3184:L3184"/>
    <mergeCell ref="I3186:J3186"/>
    <mergeCell ref="K3186:L3186"/>
    <mergeCell ref="K3177:L3177"/>
    <mergeCell ref="K3178:L3178"/>
    <mergeCell ref="K3179:L3179"/>
    <mergeCell ref="A3180:H3180"/>
    <mergeCell ref="K3180:L3180"/>
    <mergeCell ref="I3181:J3181"/>
    <mergeCell ref="K3181:L3181"/>
    <mergeCell ref="K3170:L3170"/>
    <mergeCell ref="K3172:L3172"/>
    <mergeCell ref="K3174:L3174"/>
    <mergeCell ref="A3175:H3175"/>
    <mergeCell ref="K3175:L3175"/>
    <mergeCell ref="K3176:L3176"/>
    <mergeCell ref="A3166:H3166"/>
    <mergeCell ref="K3166:L3166"/>
    <mergeCell ref="A3167:H3167"/>
    <mergeCell ref="K3167:L3167"/>
    <mergeCell ref="K3168:L3168"/>
    <mergeCell ref="K3169:L3169"/>
    <mergeCell ref="K3150:L3150"/>
    <mergeCell ref="K3157:L3157"/>
    <mergeCell ref="A3160:H3160"/>
    <mergeCell ref="K3162:L3162"/>
    <mergeCell ref="A3165:H3165"/>
    <mergeCell ref="K3165:L3165"/>
    <mergeCell ref="A3138:L3138"/>
    <mergeCell ref="A3139:M3139"/>
    <mergeCell ref="A3140:M3140"/>
    <mergeCell ref="I3143:J3143"/>
    <mergeCell ref="A3144:H3144"/>
    <mergeCell ref="I3144:J3144"/>
    <mergeCell ref="K3144:L3144"/>
    <mergeCell ref="A3131:H3131"/>
    <mergeCell ref="K3131:L3131"/>
    <mergeCell ref="K3132:L3132"/>
    <mergeCell ref="K3133:L3133"/>
    <mergeCell ref="K3134:L3134"/>
    <mergeCell ref="A3135:H3135"/>
    <mergeCell ref="K3135:L3135"/>
    <mergeCell ref="A3128:H3128"/>
    <mergeCell ref="K3128:L3128"/>
    <mergeCell ref="A3129:H3129"/>
    <mergeCell ref="K3129:L3129"/>
    <mergeCell ref="A3130:H3130"/>
    <mergeCell ref="K3130:L3130"/>
    <mergeCell ref="I3125:J3125"/>
    <mergeCell ref="K3125:L3125"/>
    <mergeCell ref="A3126:H3126"/>
    <mergeCell ref="K3126:L3126"/>
    <mergeCell ref="A3127:H3127"/>
    <mergeCell ref="K3127:L3127"/>
    <mergeCell ref="I3120:J3120"/>
    <mergeCell ref="K3120:L3120"/>
    <mergeCell ref="I3122:J3122"/>
    <mergeCell ref="K3122:L3122"/>
    <mergeCell ref="I3124:J3124"/>
    <mergeCell ref="K3124:L3124"/>
    <mergeCell ref="K3115:L3115"/>
    <mergeCell ref="K3116:L3116"/>
    <mergeCell ref="K3117:L3117"/>
    <mergeCell ref="A3118:H3118"/>
    <mergeCell ref="K3118:L3118"/>
    <mergeCell ref="I3119:J3119"/>
    <mergeCell ref="K3119:L3119"/>
    <mergeCell ref="K3109:L3109"/>
    <mergeCell ref="K3110:L3110"/>
    <mergeCell ref="K3111:L3111"/>
    <mergeCell ref="K3113:L3113"/>
    <mergeCell ref="A3114:H3114"/>
    <mergeCell ref="K3114:L3114"/>
    <mergeCell ref="K3100:L3100"/>
    <mergeCell ref="A3102:H3102"/>
    <mergeCell ref="K3104:L3104"/>
    <mergeCell ref="A3107:H3107"/>
    <mergeCell ref="K3107:L3107"/>
    <mergeCell ref="A3108:H3108"/>
    <mergeCell ref="K3108:L3108"/>
    <mergeCell ref="A3088:M3088"/>
    <mergeCell ref="I3091:J3091"/>
    <mergeCell ref="A3092:H3092"/>
    <mergeCell ref="I3092:J3092"/>
    <mergeCell ref="K3092:L3092"/>
    <mergeCell ref="K3097:L3097"/>
    <mergeCell ref="A3082:H3082"/>
    <mergeCell ref="K3082:L3082"/>
    <mergeCell ref="A3083:H3083"/>
    <mergeCell ref="K3083:L3083"/>
    <mergeCell ref="A3086:L3086"/>
    <mergeCell ref="A3087:M3087"/>
    <mergeCell ref="K3071:L3071"/>
    <mergeCell ref="K3075:L3075"/>
    <mergeCell ref="A3076:H3076"/>
    <mergeCell ref="K3078:L3078"/>
    <mergeCell ref="A3081:H3081"/>
    <mergeCell ref="I3081:J3081"/>
    <mergeCell ref="K3081:L3081"/>
    <mergeCell ref="A3059:L3059"/>
    <mergeCell ref="A3060:M3060"/>
    <mergeCell ref="A3061:M3061"/>
    <mergeCell ref="I3064:J3064"/>
    <mergeCell ref="A3065:H3065"/>
    <mergeCell ref="I3065:J3065"/>
    <mergeCell ref="K3065:L3065"/>
    <mergeCell ref="K3052:L3052"/>
    <mergeCell ref="K3053:L3053"/>
    <mergeCell ref="K3054:L3054"/>
    <mergeCell ref="A3055:H3055"/>
    <mergeCell ref="K3055:L3055"/>
    <mergeCell ref="K3045:L3045"/>
    <mergeCell ref="A3049:H3049"/>
    <mergeCell ref="K3049:L3049"/>
    <mergeCell ref="A3050:H3050"/>
    <mergeCell ref="K3050:L3050"/>
    <mergeCell ref="A3051:H3051"/>
    <mergeCell ref="K3051:L3051"/>
    <mergeCell ref="I3038:J3038"/>
    <mergeCell ref="K3038:L3038"/>
    <mergeCell ref="A3039:H3039"/>
    <mergeCell ref="K3039:L3039"/>
    <mergeCell ref="A3040:H3040"/>
    <mergeCell ref="K3040:L3040"/>
    <mergeCell ref="I3033:J3033"/>
    <mergeCell ref="K3033:L3033"/>
    <mergeCell ref="I3035:J3035"/>
    <mergeCell ref="K3035:L3035"/>
    <mergeCell ref="I3037:J3037"/>
    <mergeCell ref="K3037:L3037"/>
    <mergeCell ref="K3023:L3023"/>
    <mergeCell ref="A3026:H3026"/>
    <mergeCell ref="K3028:L3028"/>
    <mergeCell ref="A3031:H3031"/>
    <mergeCell ref="K3031:L3031"/>
    <mergeCell ref="I3032:J3032"/>
    <mergeCell ref="K3032:L3032"/>
    <mergeCell ref="A3006:M3006"/>
    <mergeCell ref="I3009:J3009"/>
    <mergeCell ref="A3010:H3010"/>
    <mergeCell ref="I3010:J3010"/>
    <mergeCell ref="K3010:L3010"/>
    <mergeCell ref="K3016:L3016"/>
    <mergeCell ref="K2999:L2999"/>
    <mergeCell ref="K3000:L3000"/>
    <mergeCell ref="A3001:H3001"/>
    <mergeCell ref="K3001:L3001"/>
    <mergeCell ref="A3004:L3004"/>
    <mergeCell ref="A3005:M3005"/>
    <mergeCell ref="A2995:H2995"/>
    <mergeCell ref="K2995:L2995"/>
    <mergeCell ref="A2996:H2996"/>
    <mergeCell ref="K2996:L2996"/>
    <mergeCell ref="K2997:L2997"/>
    <mergeCell ref="K2998:L2998"/>
    <mergeCell ref="A2992:H2992"/>
    <mergeCell ref="K2992:L2992"/>
    <mergeCell ref="A2993:H2993"/>
    <mergeCell ref="K2993:L2993"/>
    <mergeCell ref="A2994:H2994"/>
    <mergeCell ref="K2994:L2994"/>
    <mergeCell ref="I2989:J2989"/>
    <mergeCell ref="K2989:L2989"/>
    <mergeCell ref="I2990:J2990"/>
    <mergeCell ref="K2990:L2990"/>
    <mergeCell ref="A2991:H2991"/>
    <mergeCell ref="K2991:L2991"/>
    <mergeCell ref="I2984:J2984"/>
    <mergeCell ref="K2984:L2984"/>
    <mergeCell ref="I2985:J2985"/>
    <mergeCell ref="K2985:L2985"/>
    <mergeCell ref="I2987:J2987"/>
    <mergeCell ref="K2987:L2987"/>
    <mergeCell ref="K2976:L2976"/>
    <mergeCell ref="A2977:H2977"/>
    <mergeCell ref="K2979:L2979"/>
    <mergeCell ref="A2982:H2982"/>
    <mergeCell ref="K2982:L2982"/>
    <mergeCell ref="A2983:H2983"/>
    <mergeCell ref="K2983:L2983"/>
    <mergeCell ref="A2962:M2962"/>
    <mergeCell ref="I2965:J2965"/>
    <mergeCell ref="A2966:H2966"/>
    <mergeCell ref="I2966:J2966"/>
    <mergeCell ref="K2966:L2966"/>
    <mergeCell ref="K2972:L2972"/>
    <mergeCell ref="K2956:L2956"/>
    <mergeCell ref="K2957:L2957"/>
    <mergeCell ref="A2958:H2958"/>
    <mergeCell ref="K2958:L2958"/>
    <mergeCell ref="A2960:L2960"/>
    <mergeCell ref="A2961:M2961"/>
    <mergeCell ref="A2952:H2952"/>
    <mergeCell ref="K2952:L2952"/>
    <mergeCell ref="A2953:H2953"/>
    <mergeCell ref="K2953:L2953"/>
    <mergeCell ref="K2954:L2954"/>
    <mergeCell ref="K2955:L2955"/>
    <mergeCell ref="A2949:H2949"/>
    <mergeCell ref="K2949:L2949"/>
    <mergeCell ref="A2950:H2950"/>
    <mergeCell ref="K2950:L2950"/>
    <mergeCell ref="A2951:H2951"/>
    <mergeCell ref="K2951:L2951"/>
    <mergeCell ref="I2946:J2946"/>
    <mergeCell ref="K2946:L2946"/>
    <mergeCell ref="I2947:J2947"/>
    <mergeCell ref="K2947:L2947"/>
    <mergeCell ref="A2948:H2948"/>
    <mergeCell ref="K2948:L2948"/>
    <mergeCell ref="I2941:J2941"/>
    <mergeCell ref="K2941:L2941"/>
    <mergeCell ref="I2942:J2942"/>
    <mergeCell ref="K2942:L2942"/>
    <mergeCell ref="I2944:J2944"/>
    <mergeCell ref="K2944:L2944"/>
    <mergeCell ref="A2936:H2936"/>
    <mergeCell ref="K2936:L2936"/>
    <mergeCell ref="K2937:L2937"/>
    <mergeCell ref="K2938:L2938"/>
    <mergeCell ref="K2939:L2939"/>
    <mergeCell ref="A2940:H2940"/>
    <mergeCell ref="K2940:L2940"/>
    <mergeCell ref="A2930:H2930"/>
    <mergeCell ref="K2930:L2930"/>
    <mergeCell ref="K2931:L2931"/>
    <mergeCell ref="K2932:L2932"/>
    <mergeCell ref="K2933:L2933"/>
    <mergeCell ref="K2935:L2935"/>
    <mergeCell ref="A2923:H2923"/>
    <mergeCell ref="K2923:L2923"/>
    <mergeCell ref="A2924:H2924"/>
    <mergeCell ref="K2926:L2926"/>
    <mergeCell ref="A2929:H2929"/>
    <mergeCell ref="K2929:L2929"/>
    <mergeCell ref="I2911:J2911"/>
    <mergeCell ref="A2912:H2912"/>
    <mergeCell ref="I2912:J2912"/>
    <mergeCell ref="K2912:L2912"/>
    <mergeCell ref="K2918:L2918"/>
    <mergeCell ref="K2922:L2922"/>
    <mergeCell ref="K2903:L2903"/>
    <mergeCell ref="A2904:H2904"/>
    <mergeCell ref="K2904:L2904"/>
    <mergeCell ref="A2906:L2906"/>
    <mergeCell ref="A2907:M2907"/>
    <mergeCell ref="A2908:M2908"/>
    <mergeCell ref="A2899:H2899"/>
    <mergeCell ref="K2899:L2899"/>
    <mergeCell ref="A2900:H2900"/>
    <mergeCell ref="K2900:L2900"/>
    <mergeCell ref="K2901:L2901"/>
    <mergeCell ref="K2902:L2902"/>
    <mergeCell ref="K2892:L2892"/>
    <mergeCell ref="A2896:H2896"/>
    <mergeCell ref="K2896:L2896"/>
    <mergeCell ref="A2897:H2897"/>
    <mergeCell ref="K2897:L2897"/>
    <mergeCell ref="A2898:H2898"/>
    <mergeCell ref="K2898:L2898"/>
    <mergeCell ref="I2885:J2885"/>
    <mergeCell ref="K2885:L2885"/>
    <mergeCell ref="A2886:H2886"/>
    <mergeCell ref="K2886:L2886"/>
    <mergeCell ref="A2887:H2887"/>
    <mergeCell ref="K2887:L2887"/>
    <mergeCell ref="I2880:J2880"/>
    <mergeCell ref="K2880:L2880"/>
    <mergeCell ref="I2882:J2882"/>
    <mergeCell ref="K2882:L2882"/>
    <mergeCell ref="I2884:J2884"/>
    <mergeCell ref="K2884:L2884"/>
    <mergeCell ref="K2875:L2875"/>
    <mergeCell ref="K2876:L2876"/>
    <mergeCell ref="K2877:L2877"/>
    <mergeCell ref="A2878:H2878"/>
    <mergeCell ref="K2878:L2878"/>
    <mergeCell ref="I2879:J2879"/>
    <mergeCell ref="K2879:L2879"/>
    <mergeCell ref="K2868:L2868"/>
    <mergeCell ref="K2870:L2870"/>
    <mergeCell ref="K2872:L2872"/>
    <mergeCell ref="A2873:H2873"/>
    <mergeCell ref="K2873:L2873"/>
    <mergeCell ref="K2874:L2874"/>
    <mergeCell ref="A2864:H2864"/>
    <mergeCell ref="K2864:L2864"/>
    <mergeCell ref="A2865:H2865"/>
    <mergeCell ref="K2865:L2865"/>
    <mergeCell ref="K2866:L2866"/>
    <mergeCell ref="K2867:L2867"/>
    <mergeCell ref="K2848:L2848"/>
    <mergeCell ref="K2855:L2855"/>
    <mergeCell ref="A2858:H2858"/>
    <mergeCell ref="K2860:L2860"/>
    <mergeCell ref="A2863:H2863"/>
    <mergeCell ref="K2863:L2863"/>
    <mergeCell ref="A2836:L2836"/>
    <mergeCell ref="A2837:M2837"/>
    <mergeCell ref="A2838:M2838"/>
    <mergeCell ref="I2841:J2841"/>
    <mergeCell ref="A2842:H2842"/>
    <mergeCell ref="I2842:J2842"/>
    <mergeCell ref="K2842:L2842"/>
    <mergeCell ref="K2830:L2830"/>
    <mergeCell ref="K2831:L2831"/>
    <mergeCell ref="K2832:L2832"/>
    <mergeCell ref="K2833:L2833"/>
    <mergeCell ref="A2834:H2834"/>
    <mergeCell ref="K2834:L2834"/>
    <mergeCell ref="A2827:H2827"/>
    <mergeCell ref="K2827:L2827"/>
    <mergeCell ref="A2828:H2828"/>
    <mergeCell ref="K2828:L2828"/>
    <mergeCell ref="A2829:H2829"/>
    <mergeCell ref="K2829:L2829"/>
    <mergeCell ref="A2824:H2824"/>
    <mergeCell ref="K2824:L2824"/>
    <mergeCell ref="A2825:H2825"/>
    <mergeCell ref="K2825:L2825"/>
    <mergeCell ref="A2826:H2826"/>
    <mergeCell ref="K2826:L2826"/>
    <mergeCell ref="I2820:J2820"/>
    <mergeCell ref="K2820:L2820"/>
    <mergeCell ref="I2822:J2822"/>
    <mergeCell ref="K2822:L2822"/>
    <mergeCell ref="I2823:J2823"/>
    <mergeCell ref="K2823:L2823"/>
    <mergeCell ref="K2815:L2815"/>
    <mergeCell ref="A2816:H2816"/>
    <mergeCell ref="K2816:L2816"/>
    <mergeCell ref="I2817:J2817"/>
    <mergeCell ref="K2817:L2817"/>
    <mergeCell ref="I2818:J2818"/>
    <mergeCell ref="K2818:L2818"/>
    <mergeCell ref="K2809:L2809"/>
    <mergeCell ref="K2811:L2811"/>
    <mergeCell ref="A2812:H2812"/>
    <mergeCell ref="K2812:L2812"/>
    <mergeCell ref="K2813:L2813"/>
    <mergeCell ref="K2814:L2814"/>
    <mergeCell ref="A2805:H2805"/>
    <mergeCell ref="K2805:L2805"/>
    <mergeCell ref="A2806:H2806"/>
    <mergeCell ref="K2806:L2806"/>
    <mergeCell ref="K2807:L2807"/>
    <mergeCell ref="K2808:L2808"/>
    <mergeCell ref="K2794:L2794"/>
    <mergeCell ref="K2798:L2798"/>
    <mergeCell ref="A2799:H2799"/>
    <mergeCell ref="K2801:L2801"/>
    <mergeCell ref="A2804:H2804"/>
    <mergeCell ref="K2804:L2804"/>
    <mergeCell ref="A2783:M2783"/>
    <mergeCell ref="A2784:M2784"/>
    <mergeCell ref="I2787:J2787"/>
    <mergeCell ref="A2788:H2788"/>
    <mergeCell ref="I2788:J2788"/>
    <mergeCell ref="K2788:L2788"/>
    <mergeCell ref="K2777:L2777"/>
    <mergeCell ref="K2778:L2778"/>
    <mergeCell ref="K2779:L2779"/>
    <mergeCell ref="A2780:H2780"/>
    <mergeCell ref="K2780:L2780"/>
    <mergeCell ref="A2782:L2782"/>
    <mergeCell ref="A2774:H2774"/>
    <mergeCell ref="K2774:L2774"/>
    <mergeCell ref="A2775:H2775"/>
    <mergeCell ref="K2775:L2775"/>
    <mergeCell ref="A2776:H2776"/>
    <mergeCell ref="K2776:L2776"/>
    <mergeCell ref="A2771:H2771"/>
    <mergeCell ref="K2771:L2771"/>
    <mergeCell ref="A2772:H2772"/>
    <mergeCell ref="K2772:L2772"/>
    <mergeCell ref="A2773:H2773"/>
    <mergeCell ref="K2773:L2773"/>
    <mergeCell ref="I2767:J2767"/>
    <mergeCell ref="K2767:L2767"/>
    <mergeCell ref="I2769:J2769"/>
    <mergeCell ref="K2769:L2769"/>
    <mergeCell ref="I2770:J2770"/>
    <mergeCell ref="K2770:L2770"/>
    <mergeCell ref="K2762:L2762"/>
    <mergeCell ref="A2763:H2763"/>
    <mergeCell ref="K2763:L2763"/>
    <mergeCell ref="I2764:J2764"/>
    <mergeCell ref="K2764:L2764"/>
    <mergeCell ref="I2765:J2765"/>
    <mergeCell ref="K2765:L2765"/>
    <mergeCell ref="K2756:L2756"/>
    <mergeCell ref="K2758:L2758"/>
    <mergeCell ref="A2759:H2759"/>
    <mergeCell ref="K2759:L2759"/>
    <mergeCell ref="K2760:L2760"/>
    <mergeCell ref="K2761:L2761"/>
    <mergeCell ref="A2752:H2752"/>
    <mergeCell ref="K2752:L2752"/>
    <mergeCell ref="A2753:H2753"/>
    <mergeCell ref="K2753:L2753"/>
    <mergeCell ref="K2754:L2754"/>
    <mergeCell ref="K2755:L2755"/>
    <mergeCell ref="K2741:L2741"/>
    <mergeCell ref="K2745:L2745"/>
    <mergeCell ref="A2746:H2746"/>
    <mergeCell ref="K2748:L2748"/>
    <mergeCell ref="A2751:H2751"/>
    <mergeCell ref="K2751:L2751"/>
    <mergeCell ref="A2729:L2729"/>
    <mergeCell ref="A2730:M2730"/>
    <mergeCell ref="A2731:M2731"/>
    <mergeCell ref="I2734:J2734"/>
    <mergeCell ref="A2735:H2735"/>
    <mergeCell ref="I2735:J2735"/>
    <mergeCell ref="K2735:L2735"/>
    <mergeCell ref="K2723:L2723"/>
    <mergeCell ref="K2724:L2724"/>
    <mergeCell ref="K2725:L2725"/>
    <mergeCell ref="K2726:L2726"/>
    <mergeCell ref="A2727:H2727"/>
    <mergeCell ref="K2727:L2727"/>
    <mergeCell ref="A2720:H2720"/>
    <mergeCell ref="K2720:L2720"/>
    <mergeCell ref="A2721:H2721"/>
    <mergeCell ref="K2721:L2721"/>
    <mergeCell ref="A2722:H2722"/>
    <mergeCell ref="K2722:L2722"/>
    <mergeCell ref="A2717:H2717"/>
    <mergeCell ref="K2717:L2717"/>
    <mergeCell ref="A2718:H2718"/>
    <mergeCell ref="K2718:L2718"/>
    <mergeCell ref="A2719:H2719"/>
    <mergeCell ref="K2719:L2719"/>
    <mergeCell ref="I2713:J2713"/>
    <mergeCell ref="K2713:L2713"/>
    <mergeCell ref="I2715:J2715"/>
    <mergeCell ref="K2715:L2715"/>
    <mergeCell ref="I2716:J2716"/>
    <mergeCell ref="K2716:L2716"/>
    <mergeCell ref="K2708:L2708"/>
    <mergeCell ref="A2709:H2709"/>
    <mergeCell ref="K2709:L2709"/>
    <mergeCell ref="I2710:J2710"/>
    <mergeCell ref="K2710:L2710"/>
    <mergeCell ref="I2711:J2711"/>
    <mergeCell ref="K2711:L2711"/>
    <mergeCell ref="K2702:L2702"/>
    <mergeCell ref="K2704:L2704"/>
    <mergeCell ref="A2705:H2705"/>
    <mergeCell ref="K2705:L2705"/>
    <mergeCell ref="K2706:L2706"/>
    <mergeCell ref="K2707:L2707"/>
    <mergeCell ref="A2698:H2698"/>
    <mergeCell ref="K2698:L2698"/>
    <mergeCell ref="A2699:H2699"/>
    <mergeCell ref="K2699:L2699"/>
    <mergeCell ref="K2700:L2700"/>
    <mergeCell ref="K2701:L2701"/>
    <mergeCell ref="K2687:L2687"/>
    <mergeCell ref="K2691:L2691"/>
    <mergeCell ref="A2692:H2692"/>
    <mergeCell ref="K2694:L2694"/>
    <mergeCell ref="A2697:H2697"/>
    <mergeCell ref="K2697:L2697"/>
    <mergeCell ref="A2676:M2676"/>
    <mergeCell ref="A2677:M2677"/>
    <mergeCell ref="I2680:J2680"/>
    <mergeCell ref="A2681:H2681"/>
    <mergeCell ref="I2681:J2681"/>
    <mergeCell ref="K2681:L2681"/>
    <mergeCell ref="K2670:L2670"/>
    <mergeCell ref="K2671:L2671"/>
    <mergeCell ref="K2672:L2672"/>
    <mergeCell ref="A2673:H2673"/>
    <mergeCell ref="K2673:L2673"/>
    <mergeCell ref="A2675:L2675"/>
    <mergeCell ref="A2667:H2667"/>
    <mergeCell ref="K2667:L2667"/>
    <mergeCell ref="A2668:H2668"/>
    <mergeCell ref="K2668:L2668"/>
    <mergeCell ref="A2669:H2669"/>
    <mergeCell ref="K2669:L2669"/>
    <mergeCell ref="A2656:H2656"/>
    <mergeCell ref="K2656:L2656"/>
    <mergeCell ref="A2657:H2657"/>
    <mergeCell ref="K2657:L2657"/>
    <mergeCell ref="K2662:L2662"/>
    <mergeCell ref="A2666:H2666"/>
    <mergeCell ref="K2666:L2666"/>
    <mergeCell ref="I2652:J2652"/>
    <mergeCell ref="K2652:L2652"/>
    <mergeCell ref="I2654:J2654"/>
    <mergeCell ref="K2654:L2654"/>
    <mergeCell ref="I2655:J2655"/>
    <mergeCell ref="K2655:L2655"/>
    <mergeCell ref="A2648:H2648"/>
    <mergeCell ref="K2648:L2648"/>
    <mergeCell ref="I2649:J2649"/>
    <mergeCell ref="K2649:L2649"/>
    <mergeCell ref="I2650:J2650"/>
    <mergeCell ref="K2650:L2650"/>
    <mergeCell ref="K2632:L2632"/>
    <mergeCell ref="K2639:L2639"/>
    <mergeCell ref="A2642:H2642"/>
    <mergeCell ref="K2644:L2644"/>
    <mergeCell ref="A2647:H2647"/>
    <mergeCell ref="K2647:L2647"/>
    <mergeCell ref="A2620:L2620"/>
    <mergeCell ref="A2621:M2621"/>
    <mergeCell ref="A2622:M2622"/>
    <mergeCell ref="I2625:J2625"/>
    <mergeCell ref="A2626:H2626"/>
    <mergeCell ref="I2626:J2626"/>
    <mergeCell ref="K2626:L2626"/>
    <mergeCell ref="A2614:H2614"/>
    <mergeCell ref="K2614:L2614"/>
    <mergeCell ref="K2615:L2615"/>
    <mergeCell ref="K2616:L2616"/>
    <mergeCell ref="K2617:L2617"/>
    <mergeCell ref="A2618:H2618"/>
    <mergeCell ref="K2618:L2618"/>
    <mergeCell ref="A2611:H2611"/>
    <mergeCell ref="K2611:L2611"/>
    <mergeCell ref="A2612:H2612"/>
    <mergeCell ref="K2612:L2612"/>
    <mergeCell ref="A2613:H2613"/>
    <mergeCell ref="K2613:L2613"/>
    <mergeCell ref="A2600:H2600"/>
    <mergeCell ref="K2600:L2600"/>
    <mergeCell ref="A2601:H2601"/>
    <mergeCell ref="K2601:L2601"/>
    <mergeCell ref="K2606:L2606"/>
    <mergeCell ref="A2610:H2610"/>
    <mergeCell ref="K2610:L2610"/>
    <mergeCell ref="I2596:J2596"/>
    <mergeCell ref="K2596:L2596"/>
    <mergeCell ref="I2598:J2598"/>
    <mergeCell ref="K2598:L2598"/>
    <mergeCell ref="I2599:J2599"/>
    <mergeCell ref="K2599:L2599"/>
    <mergeCell ref="A2592:H2592"/>
    <mergeCell ref="K2592:L2592"/>
    <mergeCell ref="I2593:J2593"/>
    <mergeCell ref="K2593:L2593"/>
    <mergeCell ref="I2594:J2594"/>
    <mergeCell ref="K2594:L2594"/>
    <mergeCell ref="K2576:L2576"/>
    <mergeCell ref="K2583:L2583"/>
    <mergeCell ref="A2586:H2586"/>
    <mergeCell ref="K2588:L2588"/>
    <mergeCell ref="A2591:H2591"/>
    <mergeCell ref="K2591:L2591"/>
    <mergeCell ref="A2565:M2565"/>
    <mergeCell ref="A2566:M2566"/>
    <mergeCell ref="I2569:J2569"/>
    <mergeCell ref="A2570:H2570"/>
    <mergeCell ref="I2570:J2570"/>
    <mergeCell ref="K2570:L2570"/>
    <mergeCell ref="K2559:L2559"/>
    <mergeCell ref="K2560:L2560"/>
    <mergeCell ref="K2561:L2561"/>
    <mergeCell ref="A2562:H2562"/>
    <mergeCell ref="K2562:L2562"/>
    <mergeCell ref="A2564:L2564"/>
    <mergeCell ref="A2556:H2556"/>
    <mergeCell ref="K2556:L2556"/>
    <mergeCell ref="A2557:H2557"/>
    <mergeCell ref="K2557:L2557"/>
    <mergeCell ref="A2558:H2558"/>
    <mergeCell ref="K2558:L2558"/>
    <mergeCell ref="A2545:H2545"/>
    <mergeCell ref="K2545:L2545"/>
    <mergeCell ref="A2546:H2546"/>
    <mergeCell ref="K2546:L2546"/>
    <mergeCell ref="K2551:L2551"/>
    <mergeCell ref="A2555:H2555"/>
    <mergeCell ref="K2555:L2555"/>
    <mergeCell ref="I2541:J2541"/>
    <mergeCell ref="K2541:L2541"/>
    <mergeCell ref="I2543:J2543"/>
    <mergeCell ref="K2543:L2543"/>
    <mergeCell ref="I2544:J2544"/>
    <mergeCell ref="K2544:L2544"/>
    <mergeCell ref="K2536:L2536"/>
    <mergeCell ref="A2537:H2537"/>
    <mergeCell ref="K2537:L2537"/>
    <mergeCell ref="I2538:J2538"/>
    <mergeCell ref="K2538:L2538"/>
    <mergeCell ref="I2539:J2539"/>
    <mergeCell ref="K2539:L2539"/>
    <mergeCell ref="K2531:L2531"/>
    <mergeCell ref="A2532:H2532"/>
    <mergeCell ref="K2532:L2532"/>
    <mergeCell ref="K2533:L2533"/>
    <mergeCell ref="K2534:L2534"/>
    <mergeCell ref="K2535:L2535"/>
    <mergeCell ref="A2524:H2524"/>
    <mergeCell ref="K2524:L2524"/>
    <mergeCell ref="K2525:L2525"/>
    <mergeCell ref="K2526:L2526"/>
    <mergeCell ref="K2527:L2527"/>
    <mergeCell ref="K2529:L2529"/>
    <mergeCell ref="A2517:H2517"/>
    <mergeCell ref="K2519:L2519"/>
    <mergeCell ref="A2522:H2522"/>
    <mergeCell ref="K2522:L2522"/>
    <mergeCell ref="A2523:H2523"/>
    <mergeCell ref="K2523:L2523"/>
    <mergeCell ref="I2500:J2500"/>
    <mergeCell ref="A2501:H2501"/>
    <mergeCell ref="I2501:J2501"/>
    <mergeCell ref="K2501:L2501"/>
    <mergeCell ref="K2507:L2507"/>
    <mergeCell ref="K2514:L2514"/>
    <mergeCell ref="K2492:L2492"/>
    <mergeCell ref="A2493:H2493"/>
    <mergeCell ref="K2493:L2493"/>
    <mergeCell ref="A2495:L2495"/>
    <mergeCell ref="A2496:M2496"/>
    <mergeCell ref="A2497:M2497"/>
    <mergeCell ref="A2488:H2488"/>
    <mergeCell ref="K2488:L2488"/>
    <mergeCell ref="A2489:H2489"/>
    <mergeCell ref="K2489:L2489"/>
    <mergeCell ref="K2490:L2490"/>
    <mergeCell ref="K2491:L2491"/>
    <mergeCell ref="A2485:H2485"/>
    <mergeCell ref="K2485:L2485"/>
    <mergeCell ref="A2486:H2486"/>
    <mergeCell ref="K2486:L2486"/>
    <mergeCell ref="A2487:H2487"/>
    <mergeCell ref="K2487:L2487"/>
    <mergeCell ref="I2482:J2482"/>
    <mergeCell ref="K2482:L2482"/>
    <mergeCell ref="I2483:J2483"/>
    <mergeCell ref="K2483:L2483"/>
    <mergeCell ref="A2484:H2484"/>
    <mergeCell ref="K2484:L2484"/>
    <mergeCell ref="I2477:J2477"/>
    <mergeCell ref="K2477:L2477"/>
    <mergeCell ref="I2478:J2478"/>
    <mergeCell ref="K2478:L2478"/>
    <mergeCell ref="I2480:J2480"/>
    <mergeCell ref="K2480:L2480"/>
    <mergeCell ref="A2472:H2472"/>
    <mergeCell ref="K2472:L2472"/>
    <mergeCell ref="K2473:L2473"/>
    <mergeCell ref="K2474:L2474"/>
    <mergeCell ref="K2475:L2475"/>
    <mergeCell ref="A2476:H2476"/>
    <mergeCell ref="K2476:L2476"/>
    <mergeCell ref="A2466:H2466"/>
    <mergeCell ref="K2466:L2466"/>
    <mergeCell ref="K2467:L2467"/>
    <mergeCell ref="K2468:L2468"/>
    <mergeCell ref="K2469:L2469"/>
    <mergeCell ref="K2471:L2471"/>
    <mergeCell ref="A2459:H2459"/>
    <mergeCell ref="K2461:L2461"/>
    <mergeCell ref="A2464:H2464"/>
    <mergeCell ref="K2464:L2464"/>
    <mergeCell ref="A2465:H2465"/>
    <mergeCell ref="K2465:L2465"/>
    <mergeCell ref="I2447:J2447"/>
    <mergeCell ref="A2448:H2448"/>
    <mergeCell ref="I2448:J2448"/>
    <mergeCell ref="K2448:L2448"/>
    <mergeCell ref="K2454:L2454"/>
    <mergeCell ref="K2458:L2458"/>
    <mergeCell ref="K2439:L2439"/>
    <mergeCell ref="A2440:H2440"/>
    <mergeCell ref="K2440:L2440"/>
    <mergeCell ref="A2442:L2442"/>
    <mergeCell ref="A2443:M2443"/>
    <mergeCell ref="A2444:M2444"/>
    <mergeCell ref="A2435:H2435"/>
    <mergeCell ref="K2435:L2435"/>
    <mergeCell ref="A2436:H2436"/>
    <mergeCell ref="K2436:L2436"/>
    <mergeCell ref="K2437:L2437"/>
    <mergeCell ref="K2438:L2438"/>
    <mergeCell ref="A2432:H2432"/>
    <mergeCell ref="K2432:L2432"/>
    <mergeCell ref="A2433:H2433"/>
    <mergeCell ref="K2433:L2433"/>
    <mergeCell ref="A2434:H2434"/>
    <mergeCell ref="K2434:L2434"/>
    <mergeCell ref="I2429:J2429"/>
    <mergeCell ref="K2429:L2429"/>
    <mergeCell ref="I2430:J2430"/>
    <mergeCell ref="K2430:L2430"/>
    <mergeCell ref="A2431:H2431"/>
    <mergeCell ref="K2431:L2431"/>
    <mergeCell ref="I2424:J2424"/>
    <mergeCell ref="K2424:L2424"/>
    <mergeCell ref="I2425:J2425"/>
    <mergeCell ref="K2425:L2425"/>
    <mergeCell ref="I2427:J2427"/>
    <mergeCell ref="K2427:L2427"/>
    <mergeCell ref="A2419:H2419"/>
    <mergeCell ref="K2419:L2419"/>
    <mergeCell ref="K2420:L2420"/>
    <mergeCell ref="K2421:L2421"/>
    <mergeCell ref="K2422:L2422"/>
    <mergeCell ref="A2423:H2423"/>
    <mergeCell ref="K2423:L2423"/>
    <mergeCell ref="A2413:H2413"/>
    <mergeCell ref="K2413:L2413"/>
    <mergeCell ref="K2414:L2414"/>
    <mergeCell ref="K2415:L2415"/>
    <mergeCell ref="K2416:L2416"/>
    <mergeCell ref="K2418:L2418"/>
    <mergeCell ref="A2406:H2406"/>
    <mergeCell ref="K2408:L2408"/>
    <mergeCell ref="A2411:H2411"/>
    <mergeCell ref="K2411:L2411"/>
    <mergeCell ref="A2412:H2412"/>
    <mergeCell ref="K2412:L2412"/>
    <mergeCell ref="I2394:J2394"/>
    <mergeCell ref="A2395:H2395"/>
    <mergeCell ref="I2395:J2395"/>
    <mergeCell ref="K2395:L2395"/>
    <mergeCell ref="K2401:L2401"/>
    <mergeCell ref="K2405:L2405"/>
    <mergeCell ref="K2386:L2386"/>
    <mergeCell ref="A2387:H2387"/>
    <mergeCell ref="K2387:L2387"/>
    <mergeCell ref="A2389:L2389"/>
    <mergeCell ref="A2390:M2390"/>
    <mergeCell ref="A2391:M2391"/>
    <mergeCell ref="A2382:H2382"/>
    <mergeCell ref="K2382:L2382"/>
    <mergeCell ref="A2383:H2383"/>
    <mergeCell ref="K2383:L2383"/>
    <mergeCell ref="K2384:L2384"/>
    <mergeCell ref="K2385:L2385"/>
    <mergeCell ref="A2379:H2379"/>
    <mergeCell ref="K2379:L2379"/>
    <mergeCell ref="A2380:H2380"/>
    <mergeCell ref="K2380:L2380"/>
    <mergeCell ref="A2381:H2381"/>
    <mergeCell ref="K2381:L2381"/>
    <mergeCell ref="I2376:J2376"/>
    <mergeCell ref="K2376:L2376"/>
    <mergeCell ref="I2377:J2377"/>
    <mergeCell ref="K2377:L2377"/>
    <mergeCell ref="A2378:H2378"/>
    <mergeCell ref="K2378:L2378"/>
    <mergeCell ref="I2371:J2371"/>
    <mergeCell ref="K2371:L2371"/>
    <mergeCell ref="I2372:J2372"/>
    <mergeCell ref="K2372:L2372"/>
    <mergeCell ref="I2374:J2374"/>
    <mergeCell ref="K2374:L2374"/>
    <mergeCell ref="A2366:H2366"/>
    <mergeCell ref="K2366:L2366"/>
    <mergeCell ref="K2367:L2367"/>
    <mergeCell ref="K2368:L2368"/>
    <mergeCell ref="K2369:L2369"/>
    <mergeCell ref="A2370:H2370"/>
    <mergeCell ref="K2370:L2370"/>
    <mergeCell ref="A2360:H2360"/>
    <mergeCell ref="K2360:L2360"/>
    <mergeCell ref="K2361:L2361"/>
    <mergeCell ref="K2362:L2362"/>
    <mergeCell ref="K2363:L2363"/>
    <mergeCell ref="K2365:L2365"/>
    <mergeCell ref="A2353:H2353"/>
    <mergeCell ref="K2355:L2355"/>
    <mergeCell ref="A2358:H2358"/>
    <mergeCell ref="K2358:L2358"/>
    <mergeCell ref="A2359:H2359"/>
    <mergeCell ref="K2359:L2359"/>
    <mergeCell ref="I2341:J2341"/>
    <mergeCell ref="A2342:H2342"/>
    <mergeCell ref="I2342:J2342"/>
    <mergeCell ref="K2342:L2342"/>
    <mergeCell ref="K2348:L2348"/>
    <mergeCell ref="K2352:L2352"/>
    <mergeCell ref="K2333:L2333"/>
    <mergeCell ref="A2334:H2334"/>
    <mergeCell ref="K2334:L2334"/>
    <mergeCell ref="A2336:L2336"/>
    <mergeCell ref="A2337:M2337"/>
    <mergeCell ref="A2338:M2338"/>
    <mergeCell ref="A2329:H2329"/>
    <mergeCell ref="K2329:L2329"/>
    <mergeCell ref="A2330:H2330"/>
    <mergeCell ref="K2330:L2330"/>
    <mergeCell ref="K2331:L2331"/>
    <mergeCell ref="K2332:L2332"/>
    <mergeCell ref="A2326:H2326"/>
    <mergeCell ref="K2326:L2326"/>
    <mergeCell ref="A2327:H2327"/>
    <mergeCell ref="K2327:L2327"/>
    <mergeCell ref="A2328:H2328"/>
    <mergeCell ref="K2328:L2328"/>
    <mergeCell ref="I2323:J2323"/>
    <mergeCell ref="K2323:L2323"/>
    <mergeCell ref="I2324:J2324"/>
    <mergeCell ref="K2324:L2324"/>
    <mergeCell ref="A2325:H2325"/>
    <mergeCell ref="K2325:L2325"/>
    <mergeCell ref="I2318:J2318"/>
    <mergeCell ref="K2318:L2318"/>
    <mergeCell ref="I2319:J2319"/>
    <mergeCell ref="K2319:L2319"/>
    <mergeCell ref="I2321:J2321"/>
    <mergeCell ref="K2321:L2321"/>
    <mergeCell ref="A2313:H2313"/>
    <mergeCell ref="K2313:L2313"/>
    <mergeCell ref="K2314:L2314"/>
    <mergeCell ref="K2315:L2315"/>
    <mergeCell ref="K2316:L2316"/>
    <mergeCell ref="A2317:H2317"/>
    <mergeCell ref="K2317:L2317"/>
    <mergeCell ref="A2307:H2307"/>
    <mergeCell ref="K2307:L2307"/>
    <mergeCell ref="K2308:L2308"/>
    <mergeCell ref="K2309:L2309"/>
    <mergeCell ref="K2310:L2310"/>
    <mergeCell ref="K2312:L2312"/>
    <mergeCell ref="A2300:H2300"/>
    <mergeCell ref="K2302:L2302"/>
    <mergeCell ref="A2305:H2305"/>
    <mergeCell ref="K2305:L2305"/>
    <mergeCell ref="A2306:H2306"/>
    <mergeCell ref="K2306:L2306"/>
    <mergeCell ref="I2288:J2288"/>
    <mergeCell ref="A2289:H2289"/>
    <mergeCell ref="I2289:J2289"/>
    <mergeCell ref="K2289:L2289"/>
    <mergeCell ref="K2295:L2295"/>
    <mergeCell ref="K2299:L2299"/>
    <mergeCell ref="K2280:L2280"/>
    <mergeCell ref="A2281:H2281"/>
    <mergeCell ref="K2281:L2281"/>
    <mergeCell ref="A2283:L2283"/>
    <mergeCell ref="A2284:M2284"/>
    <mergeCell ref="A2285:M2285"/>
    <mergeCell ref="A2276:H2276"/>
    <mergeCell ref="K2276:L2276"/>
    <mergeCell ref="A2277:H2277"/>
    <mergeCell ref="K2277:L2277"/>
    <mergeCell ref="K2278:L2278"/>
    <mergeCell ref="K2279:L2279"/>
    <mergeCell ref="A2265:H2265"/>
    <mergeCell ref="K2265:L2265"/>
    <mergeCell ref="K2270:L2270"/>
    <mergeCell ref="A2274:H2274"/>
    <mergeCell ref="K2274:L2274"/>
    <mergeCell ref="A2275:H2275"/>
    <mergeCell ref="K2275:L2275"/>
    <mergeCell ref="I2262:J2262"/>
    <mergeCell ref="K2262:L2262"/>
    <mergeCell ref="I2263:J2263"/>
    <mergeCell ref="K2263:L2263"/>
    <mergeCell ref="A2264:H2264"/>
    <mergeCell ref="K2264:L2264"/>
    <mergeCell ref="I2257:J2257"/>
    <mergeCell ref="K2257:L2257"/>
    <mergeCell ref="I2258:J2258"/>
    <mergeCell ref="K2258:L2258"/>
    <mergeCell ref="I2260:J2260"/>
    <mergeCell ref="K2260:L2260"/>
    <mergeCell ref="K2252:L2252"/>
    <mergeCell ref="K2253:L2253"/>
    <mergeCell ref="K2254:L2254"/>
    <mergeCell ref="K2255:L2255"/>
    <mergeCell ref="A2256:H2256"/>
    <mergeCell ref="K2256:L2256"/>
    <mergeCell ref="K2244:L2244"/>
    <mergeCell ref="K2245:L2245"/>
    <mergeCell ref="K2246:L2246"/>
    <mergeCell ref="K2248:L2248"/>
    <mergeCell ref="K2250:L2250"/>
    <mergeCell ref="A2251:H2251"/>
    <mergeCell ref="K2251:L2251"/>
    <mergeCell ref="A2237:H2237"/>
    <mergeCell ref="K2239:L2239"/>
    <mergeCell ref="A2242:H2242"/>
    <mergeCell ref="K2242:L2242"/>
    <mergeCell ref="A2243:H2243"/>
    <mergeCell ref="K2243:L2243"/>
    <mergeCell ref="I2220:J2220"/>
    <mergeCell ref="A2221:H2221"/>
    <mergeCell ref="I2221:J2221"/>
    <mergeCell ref="K2221:L2221"/>
    <mergeCell ref="K2227:L2227"/>
    <mergeCell ref="K2234:L2234"/>
    <mergeCell ref="K2212:L2212"/>
    <mergeCell ref="A2213:H2213"/>
    <mergeCell ref="K2213:L2213"/>
    <mergeCell ref="A2215:L2215"/>
    <mergeCell ref="A2216:M2216"/>
    <mergeCell ref="A2217:M2217"/>
    <mergeCell ref="A2208:H2208"/>
    <mergeCell ref="K2208:L2208"/>
    <mergeCell ref="A2209:H2209"/>
    <mergeCell ref="K2209:L2209"/>
    <mergeCell ref="K2210:L2210"/>
    <mergeCell ref="K2211:L2211"/>
    <mergeCell ref="A2205:H2205"/>
    <mergeCell ref="K2205:L2205"/>
    <mergeCell ref="A2206:H2206"/>
    <mergeCell ref="K2206:L2206"/>
    <mergeCell ref="A2207:H2207"/>
    <mergeCell ref="K2207:L2207"/>
    <mergeCell ref="I2202:J2202"/>
    <mergeCell ref="K2202:L2202"/>
    <mergeCell ref="I2203:J2203"/>
    <mergeCell ref="K2203:L2203"/>
    <mergeCell ref="A2204:H2204"/>
    <mergeCell ref="K2204:L2204"/>
    <mergeCell ref="I2197:J2197"/>
    <mergeCell ref="K2197:L2197"/>
    <mergeCell ref="I2198:J2198"/>
    <mergeCell ref="K2198:L2198"/>
    <mergeCell ref="I2200:J2200"/>
    <mergeCell ref="K2200:L2200"/>
    <mergeCell ref="A2192:H2192"/>
    <mergeCell ref="K2192:L2192"/>
    <mergeCell ref="K2193:L2193"/>
    <mergeCell ref="K2194:L2194"/>
    <mergeCell ref="K2195:L2195"/>
    <mergeCell ref="A2196:H2196"/>
    <mergeCell ref="K2196:L2196"/>
    <mergeCell ref="A2186:H2186"/>
    <mergeCell ref="K2186:L2186"/>
    <mergeCell ref="K2187:L2187"/>
    <mergeCell ref="K2188:L2188"/>
    <mergeCell ref="K2189:L2189"/>
    <mergeCell ref="K2191:L2191"/>
    <mergeCell ref="K2178:L2178"/>
    <mergeCell ref="A2179:H2179"/>
    <mergeCell ref="K2181:L2181"/>
    <mergeCell ref="A2184:H2184"/>
    <mergeCell ref="K2184:L2184"/>
    <mergeCell ref="A2185:H2185"/>
    <mergeCell ref="K2185:L2185"/>
    <mergeCell ref="A2164:M2164"/>
    <mergeCell ref="I2167:J2167"/>
    <mergeCell ref="A2168:H2168"/>
    <mergeCell ref="I2168:J2168"/>
    <mergeCell ref="K2168:L2168"/>
    <mergeCell ref="K2174:L2174"/>
    <mergeCell ref="K2158:L2158"/>
    <mergeCell ref="K2159:L2159"/>
    <mergeCell ref="A2160:H2160"/>
    <mergeCell ref="K2160:L2160"/>
    <mergeCell ref="A2162:L2162"/>
    <mergeCell ref="A2163:M2163"/>
    <mergeCell ref="A2154:H2154"/>
    <mergeCell ref="K2154:L2154"/>
    <mergeCell ref="A2155:H2155"/>
    <mergeCell ref="K2155:L2155"/>
    <mergeCell ref="K2156:L2156"/>
    <mergeCell ref="K2157:L2157"/>
    <mergeCell ref="A2151:H2151"/>
    <mergeCell ref="K2151:L2151"/>
    <mergeCell ref="A2152:H2152"/>
    <mergeCell ref="K2152:L2152"/>
    <mergeCell ref="A2153:H2153"/>
    <mergeCell ref="K2153:L2153"/>
    <mergeCell ref="I2148:J2148"/>
    <mergeCell ref="K2148:L2148"/>
    <mergeCell ref="I2149:J2149"/>
    <mergeCell ref="K2149:L2149"/>
    <mergeCell ref="A2150:H2150"/>
    <mergeCell ref="K2150:L2150"/>
    <mergeCell ref="I2143:J2143"/>
    <mergeCell ref="K2143:L2143"/>
    <mergeCell ref="I2144:J2144"/>
    <mergeCell ref="K2144:L2144"/>
    <mergeCell ref="I2146:J2146"/>
    <mergeCell ref="K2146:L2146"/>
    <mergeCell ref="A2138:H2138"/>
    <mergeCell ref="K2138:L2138"/>
    <mergeCell ref="K2139:L2139"/>
    <mergeCell ref="K2140:L2140"/>
    <mergeCell ref="K2141:L2141"/>
    <mergeCell ref="A2142:H2142"/>
    <mergeCell ref="K2142:L2142"/>
    <mergeCell ref="A2132:H2132"/>
    <mergeCell ref="K2132:L2132"/>
    <mergeCell ref="K2133:L2133"/>
    <mergeCell ref="K2134:L2134"/>
    <mergeCell ref="K2135:L2135"/>
    <mergeCell ref="K2137:L2137"/>
    <mergeCell ref="K2124:L2124"/>
    <mergeCell ref="A2125:H2125"/>
    <mergeCell ref="K2127:L2127"/>
    <mergeCell ref="A2130:H2130"/>
    <mergeCell ref="K2130:L2130"/>
    <mergeCell ref="A2131:H2131"/>
    <mergeCell ref="K2131:L2131"/>
    <mergeCell ref="A2110:M2110"/>
    <mergeCell ref="I2113:J2113"/>
    <mergeCell ref="A2114:H2114"/>
    <mergeCell ref="I2114:J2114"/>
    <mergeCell ref="K2114:L2114"/>
    <mergeCell ref="K2120:L2120"/>
    <mergeCell ref="K2104:L2104"/>
    <mergeCell ref="K2105:L2105"/>
    <mergeCell ref="A2106:H2106"/>
    <mergeCell ref="K2106:L2106"/>
    <mergeCell ref="A2108:L2108"/>
    <mergeCell ref="A2109:M2109"/>
    <mergeCell ref="A2100:H2100"/>
    <mergeCell ref="K2100:L2100"/>
    <mergeCell ref="A2101:H2101"/>
    <mergeCell ref="K2101:L2101"/>
    <mergeCell ref="K2102:L2102"/>
    <mergeCell ref="K2103:L2103"/>
    <mergeCell ref="A2097:H2097"/>
    <mergeCell ref="K2097:L2097"/>
    <mergeCell ref="A2098:H2098"/>
    <mergeCell ref="K2098:L2098"/>
    <mergeCell ref="A2099:H2099"/>
    <mergeCell ref="K2099:L2099"/>
    <mergeCell ref="I2094:J2094"/>
    <mergeCell ref="K2094:L2094"/>
    <mergeCell ref="I2095:J2095"/>
    <mergeCell ref="K2095:L2095"/>
    <mergeCell ref="A2096:H2096"/>
    <mergeCell ref="K2096:L2096"/>
    <mergeCell ref="I2089:J2089"/>
    <mergeCell ref="K2089:L2089"/>
    <mergeCell ref="I2090:J2090"/>
    <mergeCell ref="K2090:L2090"/>
    <mergeCell ref="I2092:J2092"/>
    <mergeCell ref="K2092:L2092"/>
    <mergeCell ref="A2084:H2084"/>
    <mergeCell ref="K2084:L2084"/>
    <mergeCell ref="K2085:L2085"/>
    <mergeCell ref="K2086:L2086"/>
    <mergeCell ref="K2087:L2087"/>
    <mergeCell ref="A2088:H2088"/>
    <mergeCell ref="K2088:L2088"/>
    <mergeCell ref="A2078:H2078"/>
    <mergeCell ref="K2078:L2078"/>
    <mergeCell ref="K2079:L2079"/>
    <mergeCell ref="K2080:L2080"/>
    <mergeCell ref="K2081:L2081"/>
    <mergeCell ref="K2083:L2083"/>
    <mergeCell ref="K2070:L2070"/>
    <mergeCell ref="A2071:H2071"/>
    <mergeCell ref="K2073:L2073"/>
    <mergeCell ref="A2076:H2076"/>
    <mergeCell ref="K2076:L2076"/>
    <mergeCell ref="A2077:H2077"/>
    <mergeCell ref="K2077:L2077"/>
    <mergeCell ref="A2056:M2056"/>
    <mergeCell ref="I2059:J2059"/>
    <mergeCell ref="A2060:H2060"/>
    <mergeCell ref="I2060:J2060"/>
    <mergeCell ref="K2060:L2060"/>
    <mergeCell ref="K2066:L2066"/>
    <mergeCell ref="K2050:L2050"/>
    <mergeCell ref="K2051:L2051"/>
    <mergeCell ref="A2052:H2052"/>
    <mergeCell ref="K2052:L2052"/>
    <mergeCell ref="A2054:L2054"/>
    <mergeCell ref="A2055:M2055"/>
    <mergeCell ref="A2046:H2046"/>
    <mergeCell ref="K2046:L2046"/>
    <mergeCell ref="A2047:H2047"/>
    <mergeCell ref="K2047:L2047"/>
    <mergeCell ref="K2048:L2048"/>
    <mergeCell ref="K2049:L2049"/>
    <mergeCell ref="A2043:H2043"/>
    <mergeCell ref="K2043:L2043"/>
    <mergeCell ref="A2044:H2044"/>
    <mergeCell ref="K2044:L2044"/>
    <mergeCell ref="A2045:H2045"/>
    <mergeCell ref="K2045:L2045"/>
    <mergeCell ref="I2040:J2040"/>
    <mergeCell ref="K2040:L2040"/>
    <mergeCell ref="I2041:J2041"/>
    <mergeCell ref="K2041:L2041"/>
    <mergeCell ref="A2042:H2042"/>
    <mergeCell ref="K2042:L2042"/>
    <mergeCell ref="I2035:J2035"/>
    <mergeCell ref="K2035:L2035"/>
    <mergeCell ref="I2036:J2036"/>
    <mergeCell ref="K2036:L2036"/>
    <mergeCell ref="I2038:J2038"/>
    <mergeCell ref="K2038:L2038"/>
    <mergeCell ref="A2030:H2030"/>
    <mergeCell ref="K2030:L2030"/>
    <mergeCell ref="K2031:L2031"/>
    <mergeCell ref="K2032:L2032"/>
    <mergeCell ref="K2033:L2033"/>
    <mergeCell ref="A2034:H2034"/>
    <mergeCell ref="K2034:L2034"/>
    <mergeCell ref="A2024:H2024"/>
    <mergeCell ref="K2024:L2024"/>
    <mergeCell ref="K2025:L2025"/>
    <mergeCell ref="K2026:L2026"/>
    <mergeCell ref="K2027:L2027"/>
    <mergeCell ref="K2029:L2029"/>
    <mergeCell ref="K2013:L2013"/>
    <mergeCell ref="K2017:L2017"/>
    <mergeCell ref="A2018:H2018"/>
    <mergeCell ref="K2020:L2020"/>
    <mergeCell ref="A2023:H2023"/>
    <mergeCell ref="K2023:L2023"/>
    <mergeCell ref="A2001:L2001"/>
    <mergeCell ref="A2002:M2002"/>
    <mergeCell ref="A2003:M2003"/>
    <mergeCell ref="I2006:J2006"/>
    <mergeCell ref="A2007:H2007"/>
    <mergeCell ref="I2007:J2007"/>
    <mergeCell ref="K2007:L2007"/>
    <mergeCell ref="A1996:H1996"/>
    <mergeCell ref="K1996:L1996"/>
    <mergeCell ref="K1997:L1997"/>
    <mergeCell ref="K1998:L1998"/>
    <mergeCell ref="A1999:H1999"/>
    <mergeCell ref="K1999:L1999"/>
    <mergeCell ref="A1993:H1993"/>
    <mergeCell ref="K1993:L1993"/>
    <mergeCell ref="A1994:H1994"/>
    <mergeCell ref="K1994:L1994"/>
    <mergeCell ref="A1995:H1995"/>
    <mergeCell ref="K1995:L1995"/>
    <mergeCell ref="I1990:J1990"/>
    <mergeCell ref="K1990:L1990"/>
    <mergeCell ref="I1991:J1991"/>
    <mergeCell ref="K1991:L1991"/>
    <mergeCell ref="A1992:H1992"/>
    <mergeCell ref="K1992:L1992"/>
    <mergeCell ref="I1985:J1985"/>
    <mergeCell ref="K1985:L1985"/>
    <mergeCell ref="I1986:J1986"/>
    <mergeCell ref="K1986:L1986"/>
    <mergeCell ref="I1988:J1988"/>
    <mergeCell ref="K1988:L1988"/>
    <mergeCell ref="A1980:H1980"/>
    <mergeCell ref="K1980:L1980"/>
    <mergeCell ref="K1981:L1981"/>
    <mergeCell ref="K1982:L1982"/>
    <mergeCell ref="K1983:L1983"/>
    <mergeCell ref="A1984:H1984"/>
    <mergeCell ref="K1984:L1984"/>
    <mergeCell ref="A1974:H1974"/>
    <mergeCell ref="K1974:L1974"/>
    <mergeCell ref="K1975:L1975"/>
    <mergeCell ref="K1976:L1976"/>
    <mergeCell ref="K1977:L1977"/>
    <mergeCell ref="K1979:L1979"/>
    <mergeCell ref="K1963:L1963"/>
    <mergeCell ref="K1967:L1967"/>
    <mergeCell ref="A1968:H1968"/>
    <mergeCell ref="K1970:L1970"/>
    <mergeCell ref="A1973:H1973"/>
    <mergeCell ref="K1973:L1973"/>
    <mergeCell ref="A1951:L1951"/>
    <mergeCell ref="A1952:M1952"/>
    <mergeCell ref="A1953:M1953"/>
    <mergeCell ref="I1956:J1956"/>
    <mergeCell ref="A1957:H1957"/>
    <mergeCell ref="I1957:J1957"/>
    <mergeCell ref="K1957:L1957"/>
    <mergeCell ref="A1945:H1945"/>
    <mergeCell ref="K1945:L1945"/>
    <mergeCell ref="K1946:L1946"/>
    <mergeCell ref="K1947:L1947"/>
    <mergeCell ref="K1948:L1948"/>
    <mergeCell ref="A1949:H1949"/>
    <mergeCell ref="K1949:L1949"/>
    <mergeCell ref="A1942:H1942"/>
    <mergeCell ref="K1942:L1942"/>
    <mergeCell ref="A1943:H1943"/>
    <mergeCell ref="K1943:L1943"/>
    <mergeCell ref="A1944:H1944"/>
    <mergeCell ref="K1944:L1944"/>
    <mergeCell ref="I1939:J1939"/>
    <mergeCell ref="K1939:L1939"/>
    <mergeCell ref="A1940:H1940"/>
    <mergeCell ref="K1940:L1940"/>
    <mergeCell ref="A1941:H1941"/>
    <mergeCell ref="K1941:L1941"/>
    <mergeCell ref="I1934:J1934"/>
    <mergeCell ref="K1934:L1934"/>
    <mergeCell ref="I1936:J1936"/>
    <mergeCell ref="K1936:L1936"/>
    <mergeCell ref="I1938:J1938"/>
    <mergeCell ref="K1938:L1938"/>
    <mergeCell ref="A1927:H1927"/>
    <mergeCell ref="K1929:L1929"/>
    <mergeCell ref="A1932:H1932"/>
    <mergeCell ref="K1932:L1932"/>
    <mergeCell ref="I1933:J1933"/>
    <mergeCell ref="K1933:L1933"/>
    <mergeCell ref="I1915:J1915"/>
    <mergeCell ref="A1916:H1916"/>
    <mergeCell ref="I1916:J1916"/>
    <mergeCell ref="K1916:L1916"/>
    <mergeCell ref="K1922:L1922"/>
    <mergeCell ref="K1926:L1926"/>
    <mergeCell ref="K1907:L1907"/>
    <mergeCell ref="A1908:H1908"/>
    <mergeCell ref="K1908:L1908"/>
    <mergeCell ref="A1910:L1910"/>
    <mergeCell ref="A1911:M1911"/>
    <mergeCell ref="A1912:M1912"/>
    <mergeCell ref="A1903:H1903"/>
    <mergeCell ref="K1903:L1903"/>
    <mergeCell ref="A1904:H1904"/>
    <mergeCell ref="K1904:L1904"/>
    <mergeCell ref="K1905:L1905"/>
    <mergeCell ref="K1906:L1906"/>
    <mergeCell ref="A1900:H1900"/>
    <mergeCell ref="K1900:L1900"/>
    <mergeCell ref="A1901:H1901"/>
    <mergeCell ref="K1901:L1901"/>
    <mergeCell ref="A1902:H1902"/>
    <mergeCell ref="K1902:L1902"/>
    <mergeCell ref="I1896:J1896"/>
    <mergeCell ref="K1896:L1896"/>
    <mergeCell ref="I1898:J1898"/>
    <mergeCell ref="K1898:L1898"/>
    <mergeCell ref="I1899:J1899"/>
    <mergeCell ref="K1899:L1899"/>
    <mergeCell ref="K1891:L1891"/>
    <mergeCell ref="A1892:H1892"/>
    <mergeCell ref="K1892:L1892"/>
    <mergeCell ref="I1893:J1893"/>
    <mergeCell ref="K1893:L1893"/>
    <mergeCell ref="I1894:J1894"/>
    <mergeCell ref="K1894:L1894"/>
    <mergeCell ref="K1885:L1885"/>
    <mergeCell ref="K1887:L1887"/>
    <mergeCell ref="A1888:H1888"/>
    <mergeCell ref="K1888:L1888"/>
    <mergeCell ref="K1889:L1889"/>
    <mergeCell ref="K1890:L1890"/>
    <mergeCell ref="A1881:H1881"/>
    <mergeCell ref="K1881:L1881"/>
    <mergeCell ref="A1882:H1882"/>
    <mergeCell ref="K1882:L1882"/>
    <mergeCell ref="K1883:L1883"/>
    <mergeCell ref="K1884:L1884"/>
    <mergeCell ref="K1870:L1870"/>
    <mergeCell ref="K1874:L1874"/>
    <mergeCell ref="A1875:H1875"/>
    <mergeCell ref="K1877:L1877"/>
    <mergeCell ref="A1880:H1880"/>
    <mergeCell ref="K1880:L1880"/>
    <mergeCell ref="A1859:M1859"/>
    <mergeCell ref="A1860:M1860"/>
    <mergeCell ref="I1863:J1863"/>
    <mergeCell ref="A1864:H1864"/>
    <mergeCell ref="I1864:J1864"/>
    <mergeCell ref="K1864:L1864"/>
    <mergeCell ref="K1853:L1853"/>
    <mergeCell ref="K1854:L1854"/>
    <mergeCell ref="K1855:L1855"/>
    <mergeCell ref="A1856:H1856"/>
    <mergeCell ref="K1856:L1856"/>
    <mergeCell ref="A1858:L1858"/>
    <mergeCell ref="A1850:H1850"/>
    <mergeCell ref="K1850:L1850"/>
    <mergeCell ref="A1851:H1851"/>
    <mergeCell ref="K1851:L1851"/>
    <mergeCell ref="A1852:H1852"/>
    <mergeCell ref="K1852:L1852"/>
    <mergeCell ref="A1839:H1839"/>
    <mergeCell ref="K1839:L1839"/>
    <mergeCell ref="K1844:L1844"/>
    <mergeCell ref="A1848:H1848"/>
    <mergeCell ref="K1848:L1848"/>
    <mergeCell ref="A1849:H1849"/>
    <mergeCell ref="K1849:L1849"/>
    <mergeCell ref="I1836:J1836"/>
    <mergeCell ref="K1836:L1836"/>
    <mergeCell ref="I1837:J1837"/>
    <mergeCell ref="K1837:L1837"/>
    <mergeCell ref="A1838:H1838"/>
    <mergeCell ref="K1838:L1838"/>
    <mergeCell ref="I1831:J1831"/>
    <mergeCell ref="K1831:L1831"/>
    <mergeCell ref="I1832:J1832"/>
    <mergeCell ref="K1832:L1832"/>
    <mergeCell ref="I1834:J1834"/>
    <mergeCell ref="K1834:L1834"/>
    <mergeCell ref="A1824:H1824"/>
    <mergeCell ref="K1826:L1826"/>
    <mergeCell ref="A1829:H1829"/>
    <mergeCell ref="K1829:L1829"/>
    <mergeCell ref="A1830:H1830"/>
    <mergeCell ref="K1830:L1830"/>
    <mergeCell ref="I1807:J1807"/>
    <mergeCell ref="A1808:H1808"/>
    <mergeCell ref="I1808:J1808"/>
    <mergeCell ref="K1808:L1808"/>
    <mergeCell ref="K1814:L1814"/>
    <mergeCell ref="K1821:L1821"/>
    <mergeCell ref="K1799:L1799"/>
    <mergeCell ref="A1800:H1800"/>
    <mergeCell ref="K1800:L1800"/>
    <mergeCell ref="A1802:L1802"/>
    <mergeCell ref="A1803:M1803"/>
    <mergeCell ref="A1804:M1804"/>
    <mergeCell ref="A1795:H1795"/>
    <mergeCell ref="K1795:L1795"/>
    <mergeCell ref="A1796:H1796"/>
    <mergeCell ref="K1796:L1796"/>
    <mergeCell ref="K1797:L1797"/>
    <mergeCell ref="K1798:L1798"/>
    <mergeCell ref="A1792:H1792"/>
    <mergeCell ref="K1792:L1792"/>
    <mergeCell ref="A1793:H1793"/>
    <mergeCell ref="K1793:L1793"/>
    <mergeCell ref="A1794:H1794"/>
    <mergeCell ref="K1794:L1794"/>
    <mergeCell ref="I1789:J1789"/>
    <mergeCell ref="K1789:L1789"/>
    <mergeCell ref="I1790:J1790"/>
    <mergeCell ref="K1790:L1790"/>
    <mergeCell ref="A1791:H1791"/>
    <mergeCell ref="K1791:L1791"/>
    <mergeCell ref="I1784:J1784"/>
    <mergeCell ref="K1784:L1784"/>
    <mergeCell ref="I1785:J1785"/>
    <mergeCell ref="K1785:L1785"/>
    <mergeCell ref="I1787:J1787"/>
    <mergeCell ref="K1787:L1787"/>
    <mergeCell ref="A1779:H1779"/>
    <mergeCell ref="K1779:L1779"/>
    <mergeCell ref="K1780:L1780"/>
    <mergeCell ref="K1781:L1781"/>
    <mergeCell ref="K1782:L1782"/>
    <mergeCell ref="A1783:H1783"/>
    <mergeCell ref="K1783:L1783"/>
    <mergeCell ref="A1773:H1773"/>
    <mergeCell ref="K1773:L1773"/>
    <mergeCell ref="K1774:L1774"/>
    <mergeCell ref="K1775:L1775"/>
    <mergeCell ref="K1776:L1776"/>
    <mergeCell ref="K1778:L1778"/>
    <mergeCell ref="A1766:H1766"/>
    <mergeCell ref="K1766:L1766"/>
    <mergeCell ref="A1767:H1767"/>
    <mergeCell ref="K1769:L1769"/>
    <mergeCell ref="A1772:H1772"/>
    <mergeCell ref="K1772:L1772"/>
    <mergeCell ref="I1754:J1754"/>
    <mergeCell ref="A1755:H1755"/>
    <mergeCell ref="I1755:J1755"/>
    <mergeCell ref="K1755:L1755"/>
    <mergeCell ref="K1761:L1761"/>
    <mergeCell ref="K1765:L1765"/>
    <mergeCell ref="K1746:L1746"/>
    <mergeCell ref="A1747:H1747"/>
    <mergeCell ref="K1747:L1747"/>
    <mergeCell ref="A1749:L1749"/>
    <mergeCell ref="A1750:M1750"/>
    <mergeCell ref="A1751:M1751"/>
    <mergeCell ref="A1742:H1742"/>
    <mergeCell ref="K1742:L1742"/>
    <mergeCell ref="A1743:H1743"/>
    <mergeCell ref="K1743:L1743"/>
    <mergeCell ref="K1744:L1744"/>
    <mergeCell ref="K1745:L1745"/>
    <mergeCell ref="A1739:H1739"/>
    <mergeCell ref="K1739:L1739"/>
    <mergeCell ref="A1740:H1740"/>
    <mergeCell ref="K1740:L1740"/>
    <mergeCell ref="A1741:H1741"/>
    <mergeCell ref="K1741:L1741"/>
    <mergeCell ref="I1735:J1735"/>
    <mergeCell ref="K1735:L1735"/>
    <mergeCell ref="I1737:J1737"/>
    <mergeCell ref="K1737:L1737"/>
    <mergeCell ref="I1738:J1738"/>
    <mergeCell ref="K1738:L1738"/>
    <mergeCell ref="K1730:L1730"/>
    <mergeCell ref="A1731:H1731"/>
    <mergeCell ref="K1731:L1731"/>
    <mergeCell ref="I1732:J1732"/>
    <mergeCell ref="K1732:L1732"/>
    <mergeCell ref="I1733:J1733"/>
    <mergeCell ref="K1733:L1733"/>
    <mergeCell ref="K1724:L1724"/>
    <mergeCell ref="K1726:L1726"/>
    <mergeCell ref="A1727:H1727"/>
    <mergeCell ref="K1727:L1727"/>
    <mergeCell ref="K1728:L1728"/>
    <mergeCell ref="K1729:L1729"/>
    <mergeCell ref="A1720:H1720"/>
    <mergeCell ref="K1720:L1720"/>
    <mergeCell ref="A1721:H1721"/>
    <mergeCell ref="K1721:L1721"/>
    <mergeCell ref="K1722:L1722"/>
    <mergeCell ref="K1723:L1723"/>
    <mergeCell ref="K1709:L1709"/>
    <mergeCell ref="K1713:L1713"/>
    <mergeCell ref="A1714:H1714"/>
    <mergeCell ref="K1716:L1716"/>
    <mergeCell ref="A1719:H1719"/>
    <mergeCell ref="K1719:L1719"/>
    <mergeCell ref="A1698:M1698"/>
    <mergeCell ref="A1699:M1699"/>
    <mergeCell ref="I1702:J1702"/>
    <mergeCell ref="A1703:H1703"/>
    <mergeCell ref="I1703:J1703"/>
    <mergeCell ref="K1703:L1703"/>
    <mergeCell ref="K1692:L1692"/>
    <mergeCell ref="K1693:L1693"/>
    <mergeCell ref="K1694:L1694"/>
    <mergeCell ref="A1695:H1695"/>
    <mergeCell ref="K1695:L1695"/>
    <mergeCell ref="A1697:L1697"/>
    <mergeCell ref="A1689:H1689"/>
    <mergeCell ref="K1689:L1689"/>
    <mergeCell ref="A1690:H1690"/>
    <mergeCell ref="K1690:L1690"/>
    <mergeCell ref="A1691:H1691"/>
    <mergeCell ref="K1691:L1691"/>
    <mergeCell ref="A1686:H1686"/>
    <mergeCell ref="K1686:L1686"/>
    <mergeCell ref="A1687:H1687"/>
    <mergeCell ref="K1687:L1687"/>
    <mergeCell ref="A1688:H1688"/>
    <mergeCell ref="K1688:L1688"/>
    <mergeCell ref="I1682:J1682"/>
    <mergeCell ref="K1682:L1682"/>
    <mergeCell ref="I1684:J1684"/>
    <mergeCell ref="K1684:L1684"/>
    <mergeCell ref="I1685:J1685"/>
    <mergeCell ref="K1685:L1685"/>
    <mergeCell ref="K1677:L1677"/>
    <mergeCell ref="A1678:H1678"/>
    <mergeCell ref="K1678:L1678"/>
    <mergeCell ref="I1679:J1679"/>
    <mergeCell ref="K1679:L1679"/>
    <mergeCell ref="I1680:J1680"/>
    <mergeCell ref="K1680:L1680"/>
    <mergeCell ref="K1671:L1671"/>
    <mergeCell ref="K1673:L1673"/>
    <mergeCell ref="A1674:H1674"/>
    <mergeCell ref="K1674:L1674"/>
    <mergeCell ref="K1675:L1675"/>
    <mergeCell ref="K1676:L1676"/>
    <mergeCell ref="A1667:H1667"/>
    <mergeCell ref="K1667:L1667"/>
    <mergeCell ref="A1668:H1668"/>
    <mergeCell ref="K1668:L1668"/>
    <mergeCell ref="K1669:L1669"/>
    <mergeCell ref="K1670:L1670"/>
    <mergeCell ref="K1656:L1656"/>
    <mergeCell ref="K1660:L1660"/>
    <mergeCell ref="A1661:H1661"/>
    <mergeCell ref="K1661:L1661"/>
    <mergeCell ref="A1662:H1662"/>
    <mergeCell ref="K1664:L1664"/>
    <mergeCell ref="A1644:L1644"/>
    <mergeCell ref="A1645:M1645"/>
    <mergeCell ref="A1646:M1646"/>
    <mergeCell ref="I1649:J1649"/>
    <mergeCell ref="A1650:H1650"/>
    <mergeCell ref="I1650:J1650"/>
    <mergeCell ref="K1650:L1650"/>
    <mergeCell ref="A1638:H1638"/>
    <mergeCell ref="K1638:L1638"/>
    <mergeCell ref="K1639:L1639"/>
    <mergeCell ref="K1640:L1640"/>
    <mergeCell ref="K1641:L1641"/>
    <mergeCell ref="A1642:H1642"/>
    <mergeCell ref="K1642:L1642"/>
    <mergeCell ref="A1635:H1635"/>
    <mergeCell ref="K1635:L1635"/>
    <mergeCell ref="A1636:H1636"/>
    <mergeCell ref="K1636:L1636"/>
    <mergeCell ref="A1637:H1637"/>
    <mergeCell ref="K1637:L1637"/>
    <mergeCell ref="I1632:J1632"/>
    <mergeCell ref="K1632:L1632"/>
    <mergeCell ref="I1633:J1633"/>
    <mergeCell ref="K1633:L1633"/>
    <mergeCell ref="A1634:H1634"/>
    <mergeCell ref="K1634:L1634"/>
    <mergeCell ref="I1627:J1627"/>
    <mergeCell ref="K1627:L1627"/>
    <mergeCell ref="I1628:J1628"/>
    <mergeCell ref="K1628:L1628"/>
    <mergeCell ref="I1630:J1630"/>
    <mergeCell ref="K1630:L1630"/>
    <mergeCell ref="A1622:H1622"/>
    <mergeCell ref="K1622:L1622"/>
    <mergeCell ref="K1623:L1623"/>
    <mergeCell ref="K1624:L1624"/>
    <mergeCell ref="K1625:L1625"/>
    <mergeCell ref="A1626:H1626"/>
    <mergeCell ref="K1626:L1626"/>
    <mergeCell ref="A1616:H1616"/>
    <mergeCell ref="K1616:L1616"/>
    <mergeCell ref="K1617:L1617"/>
    <mergeCell ref="K1618:L1618"/>
    <mergeCell ref="K1619:L1619"/>
    <mergeCell ref="K1621:L1621"/>
    <mergeCell ref="K1605:L1605"/>
    <mergeCell ref="K1609:L1609"/>
    <mergeCell ref="A1610:H1610"/>
    <mergeCell ref="K1612:L1612"/>
    <mergeCell ref="A1615:H1615"/>
    <mergeCell ref="K1615:L1615"/>
    <mergeCell ref="A1594:M1594"/>
    <mergeCell ref="A1595:M1595"/>
    <mergeCell ref="I1598:J1598"/>
    <mergeCell ref="A1599:H1599"/>
    <mergeCell ref="I1599:J1599"/>
    <mergeCell ref="K1599:L1599"/>
    <mergeCell ref="K1588:L1588"/>
    <mergeCell ref="K1589:L1589"/>
    <mergeCell ref="K1590:L1590"/>
    <mergeCell ref="A1591:H1591"/>
    <mergeCell ref="K1591:L1591"/>
    <mergeCell ref="A1593:L1593"/>
    <mergeCell ref="A1585:H1585"/>
    <mergeCell ref="K1585:L1585"/>
    <mergeCell ref="A1586:H1586"/>
    <mergeCell ref="K1586:L1586"/>
    <mergeCell ref="A1587:H1587"/>
    <mergeCell ref="K1587:L1587"/>
    <mergeCell ref="A1582:H1582"/>
    <mergeCell ref="K1582:L1582"/>
    <mergeCell ref="A1583:H1583"/>
    <mergeCell ref="K1583:L1583"/>
    <mergeCell ref="A1584:H1584"/>
    <mergeCell ref="K1584:L1584"/>
    <mergeCell ref="I1578:J1578"/>
    <mergeCell ref="K1578:L1578"/>
    <mergeCell ref="I1580:J1580"/>
    <mergeCell ref="K1580:L1580"/>
    <mergeCell ref="I1581:J1581"/>
    <mergeCell ref="K1581:L1581"/>
    <mergeCell ref="K1573:L1573"/>
    <mergeCell ref="A1574:H1574"/>
    <mergeCell ref="K1574:L1574"/>
    <mergeCell ref="I1575:J1575"/>
    <mergeCell ref="K1575:L1575"/>
    <mergeCell ref="I1576:J1576"/>
    <mergeCell ref="K1576:L1576"/>
    <mergeCell ref="K1567:L1567"/>
    <mergeCell ref="K1569:L1569"/>
    <mergeCell ref="A1570:H1570"/>
    <mergeCell ref="K1570:L1570"/>
    <mergeCell ref="K1571:L1571"/>
    <mergeCell ref="K1572:L1572"/>
    <mergeCell ref="A1563:H1563"/>
    <mergeCell ref="K1563:L1563"/>
    <mergeCell ref="A1564:H1564"/>
    <mergeCell ref="K1564:L1564"/>
    <mergeCell ref="K1565:L1565"/>
    <mergeCell ref="K1566:L1566"/>
    <mergeCell ref="K1552:L1552"/>
    <mergeCell ref="K1556:L1556"/>
    <mergeCell ref="A1557:H1557"/>
    <mergeCell ref="K1559:L1559"/>
    <mergeCell ref="A1562:H1562"/>
    <mergeCell ref="K1562:L1562"/>
    <mergeCell ref="A1541:M1541"/>
    <mergeCell ref="A1542:M1542"/>
    <mergeCell ref="I1545:J1545"/>
    <mergeCell ref="A1546:H1546"/>
    <mergeCell ref="I1546:J1546"/>
    <mergeCell ref="K1546:L1546"/>
    <mergeCell ref="K1535:L1535"/>
    <mergeCell ref="K1536:L1536"/>
    <mergeCell ref="K1537:L1537"/>
    <mergeCell ref="A1538:H1538"/>
    <mergeCell ref="K1538:L1538"/>
    <mergeCell ref="A1540:L1540"/>
    <mergeCell ref="A1532:H1532"/>
    <mergeCell ref="K1532:L1532"/>
    <mergeCell ref="A1533:H1533"/>
    <mergeCell ref="K1533:L1533"/>
    <mergeCell ref="A1534:H1534"/>
    <mergeCell ref="K1534:L1534"/>
    <mergeCell ref="A1529:H1529"/>
    <mergeCell ref="K1529:L1529"/>
    <mergeCell ref="A1530:H1530"/>
    <mergeCell ref="K1530:L1530"/>
    <mergeCell ref="A1531:H1531"/>
    <mergeCell ref="K1531:L1531"/>
    <mergeCell ref="I1525:J1525"/>
    <mergeCell ref="K1525:L1525"/>
    <mergeCell ref="I1527:J1527"/>
    <mergeCell ref="K1527:L1527"/>
    <mergeCell ref="I1528:J1528"/>
    <mergeCell ref="K1528:L1528"/>
    <mergeCell ref="K1520:L1520"/>
    <mergeCell ref="A1521:H1521"/>
    <mergeCell ref="K1521:L1521"/>
    <mergeCell ref="I1522:J1522"/>
    <mergeCell ref="K1522:L1522"/>
    <mergeCell ref="I1523:J1523"/>
    <mergeCell ref="K1523:L1523"/>
    <mergeCell ref="K1514:L1514"/>
    <mergeCell ref="K1516:L1516"/>
    <mergeCell ref="A1517:H1517"/>
    <mergeCell ref="K1517:L1517"/>
    <mergeCell ref="K1518:L1518"/>
    <mergeCell ref="K1519:L1519"/>
    <mergeCell ref="A1510:H1510"/>
    <mergeCell ref="K1510:L1510"/>
    <mergeCell ref="A1511:H1511"/>
    <mergeCell ref="K1511:L1511"/>
    <mergeCell ref="K1512:L1512"/>
    <mergeCell ref="K1513:L1513"/>
    <mergeCell ref="K1499:L1499"/>
    <mergeCell ref="K1503:L1503"/>
    <mergeCell ref="A1504:H1504"/>
    <mergeCell ref="K1506:L1506"/>
    <mergeCell ref="A1509:H1509"/>
    <mergeCell ref="K1509:L1509"/>
    <mergeCell ref="A1487:L1487"/>
    <mergeCell ref="A1488:M1488"/>
    <mergeCell ref="A1489:M1489"/>
    <mergeCell ref="I1492:J1492"/>
    <mergeCell ref="A1493:H1493"/>
    <mergeCell ref="I1493:J1493"/>
    <mergeCell ref="K1493:L1493"/>
    <mergeCell ref="K1479:L1479"/>
    <mergeCell ref="A1480:H1480"/>
    <mergeCell ref="K1480:L1480"/>
    <mergeCell ref="K1483:L1483"/>
    <mergeCell ref="K1484:L1484"/>
    <mergeCell ref="A1485:H1485"/>
    <mergeCell ref="K1485:L1485"/>
    <mergeCell ref="A1468:H1468"/>
    <mergeCell ref="K1468:L1468"/>
    <mergeCell ref="K1473:L1473"/>
    <mergeCell ref="A1477:H1477"/>
    <mergeCell ref="K1477:L1477"/>
    <mergeCell ref="A1478:H1478"/>
    <mergeCell ref="K1478:L1478"/>
    <mergeCell ref="K1481:L1481"/>
    <mergeCell ref="K1482:L1482"/>
    <mergeCell ref="I1465:J1465"/>
    <mergeCell ref="K1465:L1465"/>
    <mergeCell ref="I1466:J1466"/>
    <mergeCell ref="K1466:L1466"/>
    <mergeCell ref="A1467:H1467"/>
    <mergeCell ref="K1467:L1467"/>
    <mergeCell ref="I1460:J1460"/>
    <mergeCell ref="K1460:L1460"/>
    <mergeCell ref="I1461:J1461"/>
    <mergeCell ref="K1461:L1461"/>
    <mergeCell ref="I1463:J1463"/>
    <mergeCell ref="K1463:L1463"/>
    <mergeCell ref="A1453:H1453"/>
    <mergeCell ref="K1455:L1455"/>
    <mergeCell ref="A1458:H1458"/>
    <mergeCell ref="K1458:L1458"/>
    <mergeCell ref="A1459:H1459"/>
    <mergeCell ref="K1459:L1459"/>
    <mergeCell ref="I1436:J1436"/>
    <mergeCell ref="A1437:H1437"/>
    <mergeCell ref="I1437:J1437"/>
    <mergeCell ref="K1437:L1437"/>
    <mergeCell ref="K1443:L1443"/>
    <mergeCell ref="K1450:L1450"/>
    <mergeCell ref="K1428:L1428"/>
    <mergeCell ref="A1429:H1429"/>
    <mergeCell ref="K1429:L1429"/>
    <mergeCell ref="A1431:L1431"/>
    <mergeCell ref="A1432:M1432"/>
    <mergeCell ref="A1433:M1433"/>
    <mergeCell ref="A1424:H1424"/>
    <mergeCell ref="K1424:L1424"/>
    <mergeCell ref="A1425:H1425"/>
    <mergeCell ref="K1425:L1425"/>
    <mergeCell ref="K1426:L1426"/>
    <mergeCell ref="K1427:L1427"/>
    <mergeCell ref="A1421:H1421"/>
    <mergeCell ref="K1421:L1421"/>
    <mergeCell ref="A1422:H1422"/>
    <mergeCell ref="K1422:L1422"/>
    <mergeCell ref="A1423:H1423"/>
    <mergeCell ref="K1423:L1423"/>
    <mergeCell ref="I1418:J1418"/>
    <mergeCell ref="K1418:L1418"/>
    <mergeCell ref="I1419:J1419"/>
    <mergeCell ref="K1419:L1419"/>
    <mergeCell ref="A1420:H1420"/>
    <mergeCell ref="K1420:L1420"/>
    <mergeCell ref="I1413:J1413"/>
    <mergeCell ref="K1413:L1413"/>
    <mergeCell ref="I1414:J1414"/>
    <mergeCell ref="K1414:L1414"/>
    <mergeCell ref="I1416:J1416"/>
    <mergeCell ref="K1416:L1416"/>
    <mergeCell ref="A1408:H1408"/>
    <mergeCell ref="K1408:L1408"/>
    <mergeCell ref="K1409:L1409"/>
    <mergeCell ref="K1410:L1410"/>
    <mergeCell ref="K1411:L1411"/>
    <mergeCell ref="A1412:H1412"/>
    <mergeCell ref="K1412:L1412"/>
    <mergeCell ref="A1402:H1402"/>
    <mergeCell ref="K1402:L1402"/>
    <mergeCell ref="K1403:L1403"/>
    <mergeCell ref="K1404:L1404"/>
    <mergeCell ref="K1405:L1405"/>
    <mergeCell ref="K1407:L1407"/>
    <mergeCell ref="A1395:H1395"/>
    <mergeCell ref="K1397:L1397"/>
    <mergeCell ref="A1400:H1400"/>
    <mergeCell ref="K1400:L1400"/>
    <mergeCell ref="A1401:H1401"/>
    <mergeCell ref="K1401:L1401"/>
    <mergeCell ref="I1383:J1383"/>
    <mergeCell ref="A1384:H1384"/>
    <mergeCell ref="I1384:J1384"/>
    <mergeCell ref="K1384:L1384"/>
    <mergeCell ref="K1390:L1390"/>
    <mergeCell ref="K1394:L1394"/>
    <mergeCell ref="K1375:L1375"/>
    <mergeCell ref="A1376:H1376"/>
    <mergeCell ref="K1376:L1376"/>
    <mergeCell ref="A1378:L1378"/>
    <mergeCell ref="A1379:M1379"/>
    <mergeCell ref="A1380:M1380"/>
    <mergeCell ref="A1371:H1371"/>
    <mergeCell ref="K1371:L1371"/>
    <mergeCell ref="A1372:H1372"/>
    <mergeCell ref="K1372:L1372"/>
    <mergeCell ref="K1373:L1373"/>
    <mergeCell ref="K1374:L1374"/>
    <mergeCell ref="A1360:H1360"/>
    <mergeCell ref="K1360:L1360"/>
    <mergeCell ref="K1365:L1365"/>
    <mergeCell ref="A1369:H1369"/>
    <mergeCell ref="K1369:L1369"/>
    <mergeCell ref="A1370:H1370"/>
    <mergeCell ref="K1370:L1370"/>
    <mergeCell ref="I1357:J1357"/>
    <mergeCell ref="K1357:L1357"/>
    <mergeCell ref="I1358:J1358"/>
    <mergeCell ref="K1358:L1358"/>
    <mergeCell ref="A1359:H1359"/>
    <mergeCell ref="K1359:L1359"/>
    <mergeCell ref="I1352:J1352"/>
    <mergeCell ref="K1352:L1352"/>
    <mergeCell ref="I1353:J1353"/>
    <mergeCell ref="K1353:L1353"/>
    <mergeCell ref="I1355:J1355"/>
    <mergeCell ref="K1355:L1355"/>
    <mergeCell ref="K1347:L1347"/>
    <mergeCell ref="K1348:L1348"/>
    <mergeCell ref="K1349:L1349"/>
    <mergeCell ref="K1350:L1350"/>
    <mergeCell ref="A1351:H1351"/>
    <mergeCell ref="K1351:L1351"/>
    <mergeCell ref="K1339:L1339"/>
    <mergeCell ref="K1340:L1340"/>
    <mergeCell ref="K1341:L1341"/>
    <mergeCell ref="K1343:L1343"/>
    <mergeCell ref="K1345:L1345"/>
    <mergeCell ref="A1346:H1346"/>
    <mergeCell ref="K1346:L1346"/>
    <mergeCell ref="A1332:H1332"/>
    <mergeCell ref="K1334:L1334"/>
    <mergeCell ref="A1337:H1337"/>
    <mergeCell ref="K1337:L1337"/>
    <mergeCell ref="A1338:H1338"/>
    <mergeCell ref="K1338:L1338"/>
    <mergeCell ref="I1315:J1315"/>
    <mergeCell ref="A1316:H1316"/>
    <mergeCell ref="I1316:J1316"/>
    <mergeCell ref="K1316:L1316"/>
    <mergeCell ref="K1322:L1322"/>
    <mergeCell ref="K1329:L1329"/>
    <mergeCell ref="K1307:L1307"/>
    <mergeCell ref="A1308:H1308"/>
    <mergeCell ref="K1308:L1308"/>
    <mergeCell ref="A1310:L1310"/>
    <mergeCell ref="A1311:M1311"/>
    <mergeCell ref="A1312:M1312"/>
    <mergeCell ref="A1303:H1303"/>
    <mergeCell ref="K1303:L1303"/>
    <mergeCell ref="A1304:H1304"/>
    <mergeCell ref="K1304:L1304"/>
    <mergeCell ref="K1305:L1305"/>
    <mergeCell ref="K1306:L1306"/>
    <mergeCell ref="K1296:L1296"/>
    <mergeCell ref="A1300:H1300"/>
    <mergeCell ref="K1300:L1300"/>
    <mergeCell ref="A1301:H1301"/>
    <mergeCell ref="K1301:L1301"/>
    <mergeCell ref="A1302:H1302"/>
    <mergeCell ref="K1302:L1302"/>
    <mergeCell ref="I1289:J1289"/>
    <mergeCell ref="K1289:L1289"/>
    <mergeCell ref="A1290:H1290"/>
    <mergeCell ref="K1290:L1290"/>
    <mergeCell ref="A1291:H1291"/>
    <mergeCell ref="K1291:L1291"/>
    <mergeCell ref="I1284:J1284"/>
    <mergeCell ref="K1284:L1284"/>
    <mergeCell ref="I1286:J1286"/>
    <mergeCell ref="K1286:L1286"/>
    <mergeCell ref="I1288:J1288"/>
    <mergeCell ref="K1288:L1288"/>
    <mergeCell ref="K1279:L1279"/>
    <mergeCell ref="K1280:L1280"/>
    <mergeCell ref="K1281:L1281"/>
    <mergeCell ref="A1282:H1282"/>
    <mergeCell ref="K1282:L1282"/>
    <mergeCell ref="I1283:J1283"/>
    <mergeCell ref="K1283:L1283"/>
    <mergeCell ref="K1272:L1272"/>
    <mergeCell ref="K1274:L1274"/>
    <mergeCell ref="K1276:L1276"/>
    <mergeCell ref="A1277:H1277"/>
    <mergeCell ref="K1277:L1277"/>
    <mergeCell ref="K1278:L1278"/>
    <mergeCell ref="A1268:H1268"/>
    <mergeCell ref="K1268:L1268"/>
    <mergeCell ref="A1269:H1269"/>
    <mergeCell ref="K1269:L1269"/>
    <mergeCell ref="K1270:L1270"/>
    <mergeCell ref="K1271:L1271"/>
    <mergeCell ref="K1252:L1252"/>
    <mergeCell ref="K1259:L1259"/>
    <mergeCell ref="A1262:H1262"/>
    <mergeCell ref="K1264:L1264"/>
    <mergeCell ref="A1267:H1267"/>
    <mergeCell ref="K1267:L1267"/>
    <mergeCell ref="A1240:L1240"/>
    <mergeCell ref="A1241:M1241"/>
    <mergeCell ref="A1242:M1242"/>
    <mergeCell ref="I1245:J1245"/>
    <mergeCell ref="A1246:H1246"/>
    <mergeCell ref="I1246:J1246"/>
    <mergeCell ref="K1246:L1246"/>
    <mergeCell ref="K1234:L1234"/>
    <mergeCell ref="K1235:L1235"/>
    <mergeCell ref="K1236:L1236"/>
    <mergeCell ref="K1237:L1237"/>
    <mergeCell ref="A1238:H1238"/>
    <mergeCell ref="K1238:L1238"/>
    <mergeCell ref="A1231:H1231"/>
    <mergeCell ref="K1231:L1231"/>
    <mergeCell ref="A1232:H1232"/>
    <mergeCell ref="K1232:L1232"/>
    <mergeCell ref="A1233:H1233"/>
    <mergeCell ref="K1233:L1233"/>
    <mergeCell ref="A1220:H1220"/>
    <mergeCell ref="K1220:L1220"/>
    <mergeCell ref="K1225:L1225"/>
    <mergeCell ref="A1229:H1229"/>
    <mergeCell ref="K1229:L1229"/>
    <mergeCell ref="A1230:H1230"/>
    <mergeCell ref="K1230:L1230"/>
    <mergeCell ref="I1217:J1217"/>
    <mergeCell ref="K1217:L1217"/>
    <mergeCell ref="I1218:J1218"/>
    <mergeCell ref="K1218:L1218"/>
    <mergeCell ref="A1219:H1219"/>
    <mergeCell ref="K1219:L1219"/>
    <mergeCell ref="I1212:J1212"/>
    <mergeCell ref="K1212:L1212"/>
    <mergeCell ref="I1213:J1213"/>
    <mergeCell ref="K1213:L1213"/>
    <mergeCell ref="I1215:J1215"/>
    <mergeCell ref="K1215:L1215"/>
    <mergeCell ref="K1207:L1207"/>
    <mergeCell ref="K1208:L1208"/>
    <mergeCell ref="K1209:L1209"/>
    <mergeCell ref="K1210:L1210"/>
    <mergeCell ref="A1211:H1211"/>
    <mergeCell ref="K1211:L1211"/>
    <mergeCell ref="K1199:L1199"/>
    <mergeCell ref="K1200:L1200"/>
    <mergeCell ref="K1201:L1201"/>
    <mergeCell ref="K1203:L1203"/>
    <mergeCell ref="K1205:L1205"/>
    <mergeCell ref="A1206:H1206"/>
    <mergeCell ref="K1206:L1206"/>
    <mergeCell ref="K1193:L1193"/>
    <mergeCell ref="A1196:H1196"/>
    <mergeCell ref="K1196:L1196"/>
    <mergeCell ref="A1197:H1197"/>
    <mergeCell ref="K1197:L1197"/>
    <mergeCell ref="A1198:H1198"/>
    <mergeCell ref="K1198:L1198"/>
    <mergeCell ref="A1175:H1175"/>
    <mergeCell ref="I1175:J1175"/>
    <mergeCell ref="K1175:L1175"/>
    <mergeCell ref="K1181:L1181"/>
    <mergeCell ref="K1188:L1188"/>
    <mergeCell ref="A1191:H1191"/>
    <mergeCell ref="A1166:H1166"/>
    <mergeCell ref="K1166:L1166"/>
    <mergeCell ref="A1169:L1169"/>
    <mergeCell ref="A1170:M1170"/>
    <mergeCell ref="A1171:M1171"/>
    <mergeCell ref="I1174:J1174"/>
    <mergeCell ref="A1161:H1161"/>
    <mergeCell ref="K1161:L1161"/>
    <mergeCell ref="K1162:L1162"/>
    <mergeCell ref="K1163:L1163"/>
    <mergeCell ref="K1164:L1164"/>
    <mergeCell ref="K1165:L1165"/>
    <mergeCell ref="A1158:H1158"/>
    <mergeCell ref="K1158:L1158"/>
    <mergeCell ref="A1159:H1159"/>
    <mergeCell ref="K1159:L1159"/>
    <mergeCell ref="A1160:H1160"/>
    <mergeCell ref="K1160:L1160"/>
    <mergeCell ref="A1147:H1147"/>
    <mergeCell ref="K1147:L1147"/>
    <mergeCell ref="A1148:H1148"/>
    <mergeCell ref="K1148:L1148"/>
    <mergeCell ref="K1153:L1153"/>
    <mergeCell ref="A1157:H1157"/>
    <mergeCell ref="K1157:L1157"/>
    <mergeCell ref="I1143:J1143"/>
    <mergeCell ref="K1143:L1143"/>
    <mergeCell ref="I1145:J1145"/>
    <mergeCell ref="K1145:L1145"/>
    <mergeCell ref="I1146:J1146"/>
    <mergeCell ref="K1146:L1146"/>
    <mergeCell ref="K1138:L1138"/>
    <mergeCell ref="A1139:H1139"/>
    <mergeCell ref="K1139:L1139"/>
    <mergeCell ref="I1140:J1140"/>
    <mergeCell ref="K1140:L1140"/>
    <mergeCell ref="I1141:J1141"/>
    <mergeCell ref="K1141:L1141"/>
    <mergeCell ref="K1133:L1133"/>
    <mergeCell ref="A1134:H1134"/>
    <mergeCell ref="K1134:L1134"/>
    <mergeCell ref="K1135:L1135"/>
    <mergeCell ref="K1136:L1136"/>
    <mergeCell ref="K1137:L1137"/>
    <mergeCell ref="A1126:H1126"/>
    <mergeCell ref="K1126:L1126"/>
    <mergeCell ref="K1127:L1127"/>
    <mergeCell ref="K1128:L1128"/>
    <mergeCell ref="K1129:L1129"/>
    <mergeCell ref="K1131:L1131"/>
    <mergeCell ref="A1119:H1119"/>
    <mergeCell ref="K1121:L1121"/>
    <mergeCell ref="A1124:H1124"/>
    <mergeCell ref="K1124:L1124"/>
    <mergeCell ref="A1125:H1125"/>
    <mergeCell ref="K1125:L1125"/>
    <mergeCell ref="I1102:J1102"/>
    <mergeCell ref="A1103:H1103"/>
    <mergeCell ref="I1103:J1103"/>
    <mergeCell ref="K1103:L1103"/>
    <mergeCell ref="K1109:L1109"/>
    <mergeCell ref="K1116:L1116"/>
    <mergeCell ref="K1093:L1093"/>
    <mergeCell ref="A1094:H1094"/>
    <mergeCell ref="K1094:L1094"/>
    <mergeCell ref="A1097:L1097"/>
    <mergeCell ref="A1098:M1098"/>
    <mergeCell ref="A1099:M1099"/>
    <mergeCell ref="A1089:H1089"/>
    <mergeCell ref="K1089:L1089"/>
    <mergeCell ref="A1090:H1090"/>
    <mergeCell ref="K1090:L1090"/>
    <mergeCell ref="K1091:L1091"/>
    <mergeCell ref="K1092:L1092"/>
    <mergeCell ref="K1082:L1082"/>
    <mergeCell ref="A1086:H1086"/>
    <mergeCell ref="K1086:L1086"/>
    <mergeCell ref="A1087:H1087"/>
    <mergeCell ref="K1087:L1087"/>
    <mergeCell ref="A1088:H1088"/>
    <mergeCell ref="K1088:L1088"/>
    <mergeCell ref="I1075:J1075"/>
    <mergeCell ref="K1075:L1075"/>
    <mergeCell ref="A1076:H1076"/>
    <mergeCell ref="K1076:L1076"/>
    <mergeCell ref="A1077:H1077"/>
    <mergeCell ref="K1077:L1077"/>
    <mergeCell ref="I1070:J1070"/>
    <mergeCell ref="K1070:L1070"/>
    <mergeCell ref="I1072:J1072"/>
    <mergeCell ref="K1072:L1072"/>
    <mergeCell ref="I1074:J1074"/>
    <mergeCell ref="K1074:L1074"/>
    <mergeCell ref="K1065:L1065"/>
    <mergeCell ref="K1066:L1066"/>
    <mergeCell ref="K1067:L1067"/>
    <mergeCell ref="A1068:H1068"/>
    <mergeCell ref="K1068:L1068"/>
    <mergeCell ref="I1069:J1069"/>
    <mergeCell ref="K1069:L1069"/>
    <mergeCell ref="K1058:L1058"/>
    <mergeCell ref="K1060:L1060"/>
    <mergeCell ref="K1062:L1062"/>
    <mergeCell ref="A1063:H1063"/>
    <mergeCell ref="K1063:L1063"/>
    <mergeCell ref="K1064:L1064"/>
    <mergeCell ref="A1054:H1054"/>
    <mergeCell ref="K1054:L1054"/>
    <mergeCell ref="A1055:H1055"/>
    <mergeCell ref="K1055:L1055"/>
    <mergeCell ref="K1056:L1056"/>
    <mergeCell ref="K1057:L1057"/>
    <mergeCell ref="K1038:L1038"/>
    <mergeCell ref="K1045:L1045"/>
    <mergeCell ref="A1048:H1048"/>
    <mergeCell ref="K1050:L1050"/>
    <mergeCell ref="A1053:H1053"/>
    <mergeCell ref="K1053:L1053"/>
    <mergeCell ref="A1027:M1027"/>
    <mergeCell ref="A1028:M1028"/>
    <mergeCell ref="I1031:J1031"/>
    <mergeCell ref="A1032:H1032"/>
    <mergeCell ref="I1032:J1032"/>
    <mergeCell ref="K1032:L1032"/>
    <mergeCell ref="K1021:L1021"/>
    <mergeCell ref="K1022:L1022"/>
    <mergeCell ref="K1023:L1023"/>
    <mergeCell ref="A1024:H1024"/>
    <mergeCell ref="K1024:L1024"/>
    <mergeCell ref="A1026:L1026"/>
    <mergeCell ref="A1018:H1018"/>
    <mergeCell ref="K1018:L1018"/>
    <mergeCell ref="A1019:H1019"/>
    <mergeCell ref="K1019:L1019"/>
    <mergeCell ref="A1020:H1020"/>
    <mergeCell ref="K1020:L1020"/>
    <mergeCell ref="A1015:H1015"/>
    <mergeCell ref="K1015:L1015"/>
    <mergeCell ref="A1016:H1016"/>
    <mergeCell ref="K1016:L1016"/>
    <mergeCell ref="A1017:H1017"/>
    <mergeCell ref="K1017:L1017"/>
    <mergeCell ref="I1011:J1011"/>
    <mergeCell ref="K1011:L1011"/>
    <mergeCell ref="I1013:J1013"/>
    <mergeCell ref="K1013:L1013"/>
    <mergeCell ref="I1014:J1014"/>
    <mergeCell ref="K1014:L1014"/>
    <mergeCell ref="K1006:L1006"/>
    <mergeCell ref="A1007:H1007"/>
    <mergeCell ref="K1007:L1007"/>
    <mergeCell ref="I1008:J1008"/>
    <mergeCell ref="K1008:L1008"/>
    <mergeCell ref="I1009:J1009"/>
    <mergeCell ref="K1009:L1009"/>
    <mergeCell ref="K1000:L1000"/>
    <mergeCell ref="K1002:L1002"/>
    <mergeCell ref="A1003:H1003"/>
    <mergeCell ref="K1003:L1003"/>
    <mergeCell ref="K1004:L1004"/>
    <mergeCell ref="K1005:L1005"/>
    <mergeCell ref="A996:H996"/>
    <mergeCell ref="K996:L996"/>
    <mergeCell ref="A997:H997"/>
    <mergeCell ref="K997:L997"/>
    <mergeCell ref="K998:L998"/>
    <mergeCell ref="K999:L999"/>
    <mergeCell ref="K985:L985"/>
    <mergeCell ref="K989:L989"/>
    <mergeCell ref="A990:H990"/>
    <mergeCell ref="K992:L992"/>
    <mergeCell ref="A995:H995"/>
    <mergeCell ref="K995:L995"/>
    <mergeCell ref="A974:M974"/>
    <mergeCell ref="A975:M975"/>
    <mergeCell ref="I978:J978"/>
    <mergeCell ref="A979:H979"/>
    <mergeCell ref="I979:J979"/>
    <mergeCell ref="K979:L979"/>
    <mergeCell ref="A969:H969"/>
    <mergeCell ref="K969:L969"/>
    <mergeCell ref="K970:L970"/>
    <mergeCell ref="A971:H971"/>
    <mergeCell ref="K971:L971"/>
    <mergeCell ref="A973:L973"/>
    <mergeCell ref="A966:H966"/>
    <mergeCell ref="K966:L966"/>
    <mergeCell ref="A967:H967"/>
    <mergeCell ref="K967:L967"/>
    <mergeCell ref="A968:H968"/>
    <mergeCell ref="K968:L968"/>
    <mergeCell ref="A963:H963"/>
    <mergeCell ref="K963:L963"/>
    <mergeCell ref="A964:H964"/>
    <mergeCell ref="K964:L964"/>
    <mergeCell ref="A965:H965"/>
    <mergeCell ref="K965:L965"/>
    <mergeCell ref="I959:J959"/>
    <mergeCell ref="K959:L959"/>
    <mergeCell ref="I961:J961"/>
    <mergeCell ref="K961:L961"/>
    <mergeCell ref="I962:J962"/>
    <mergeCell ref="K962:L962"/>
    <mergeCell ref="K954:L954"/>
    <mergeCell ref="A955:H955"/>
    <mergeCell ref="K955:L955"/>
    <mergeCell ref="I956:J956"/>
    <mergeCell ref="K956:L956"/>
    <mergeCell ref="I957:J957"/>
    <mergeCell ref="K957:L957"/>
    <mergeCell ref="K948:L948"/>
    <mergeCell ref="K950:L950"/>
    <mergeCell ref="A951:H951"/>
    <mergeCell ref="K951:L951"/>
    <mergeCell ref="K952:L952"/>
    <mergeCell ref="K953:L953"/>
    <mergeCell ref="A944:H944"/>
    <mergeCell ref="K944:L944"/>
    <mergeCell ref="A945:H945"/>
    <mergeCell ref="K945:L945"/>
    <mergeCell ref="K946:L946"/>
    <mergeCell ref="K947:L947"/>
    <mergeCell ref="K934:L934"/>
    <mergeCell ref="K937:L937"/>
    <mergeCell ref="A938:H938"/>
    <mergeCell ref="K940:L940"/>
    <mergeCell ref="A943:H943"/>
    <mergeCell ref="K943:L943"/>
    <mergeCell ref="A923:L923"/>
    <mergeCell ref="A924:M924"/>
    <mergeCell ref="A925:M925"/>
    <mergeCell ref="I928:J928"/>
    <mergeCell ref="A929:H929"/>
    <mergeCell ref="I929:J929"/>
    <mergeCell ref="K929:L929"/>
    <mergeCell ref="A917:H917"/>
    <mergeCell ref="K917:L917"/>
    <mergeCell ref="K918:L918"/>
    <mergeCell ref="K919:L919"/>
    <mergeCell ref="K920:L920"/>
    <mergeCell ref="A921:H921"/>
    <mergeCell ref="K921:L921"/>
    <mergeCell ref="A914:H914"/>
    <mergeCell ref="K914:L914"/>
    <mergeCell ref="A915:H915"/>
    <mergeCell ref="K915:L915"/>
    <mergeCell ref="A916:H916"/>
    <mergeCell ref="K916:L916"/>
    <mergeCell ref="I911:J911"/>
    <mergeCell ref="K911:L911"/>
    <mergeCell ref="A912:H912"/>
    <mergeCell ref="K912:L912"/>
    <mergeCell ref="A913:H913"/>
    <mergeCell ref="K913:L913"/>
    <mergeCell ref="I906:J906"/>
    <mergeCell ref="K906:L906"/>
    <mergeCell ref="I908:J908"/>
    <mergeCell ref="K908:L908"/>
    <mergeCell ref="I910:J910"/>
    <mergeCell ref="K910:L910"/>
    <mergeCell ref="K901:L901"/>
    <mergeCell ref="K902:L902"/>
    <mergeCell ref="K903:L903"/>
    <mergeCell ref="A904:H904"/>
    <mergeCell ref="K904:L904"/>
    <mergeCell ref="I905:J905"/>
    <mergeCell ref="K905:L905"/>
    <mergeCell ref="K895:L895"/>
    <mergeCell ref="K896:L896"/>
    <mergeCell ref="K897:L897"/>
    <mergeCell ref="K899:L899"/>
    <mergeCell ref="A900:H900"/>
    <mergeCell ref="K900:L900"/>
    <mergeCell ref="K889:L889"/>
    <mergeCell ref="A892:H892"/>
    <mergeCell ref="K892:L892"/>
    <mergeCell ref="A893:H893"/>
    <mergeCell ref="K893:L893"/>
    <mergeCell ref="A894:H894"/>
    <mergeCell ref="K894:L894"/>
    <mergeCell ref="A876:H876"/>
    <mergeCell ref="I876:J876"/>
    <mergeCell ref="K876:L876"/>
    <mergeCell ref="K882:L882"/>
    <mergeCell ref="K886:L886"/>
    <mergeCell ref="A887:H887"/>
    <mergeCell ref="A868:H868"/>
    <mergeCell ref="K868:L868"/>
    <mergeCell ref="A870:L870"/>
    <mergeCell ref="A871:M871"/>
    <mergeCell ref="A872:M872"/>
    <mergeCell ref="I875:J875"/>
    <mergeCell ref="A863:H863"/>
    <mergeCell ref="K863:L863"/>
    <mergeCell ref="K864:L864"/>
    <mergeCell ref="K865:L865"/>
    <mergeCell ref="K866:L866"/>
    <mergeCell ref="K867:L867"/>
    <mergeCell ref="A860:H860"/>
    <mergeCell ref="K860:L860"/>
    <mergeCell ref="A861:H861"/>
    <mergeCell ref="K861:L861"/>
    <mergeCell ref="A862:H862"/>
    <mergeCell ref="K862:L862"/>
    <mergeCell ref="A849:H849"/>
    <mergeCell ref="K849:L849"/>
    <mergeCell ref="A850:H850"/>
    <mergeCell ref="K850:L850"/>
    <mergeCell ref="K855:L855"/>
    <mergeCell ref="A859:H859"/>
    <mergeCell ref="K859:L859"/>
    <mergeCell ref="I845:J845"/>
    <mergeCell ref="K845:L845"/>
    <mergeCell ref="I847:J847"/>
    <mergeCell ref="K847:L847"/>
    <mergeCell ref="I848:J848"/>
    <mergeCell ref="K848:L848"/>
    <mergeCell ref="K840:L840"/>
    <mergeCell ref="A841:H841"/>
    <mergeCell ref="K841:L841"/>
    <mergeCell ref="I842:J842"/>
    <mergeCell ref="K842:L842"/>
    <mergeCell ref="I843:J843"/>
    <mergeCell ref="K843:L843"/>
    <mergeCell ref="K835:L835"/>
    <mergeCell ref="A836:H836"/>
    <mergeCell ref="K836:L836"/>
    <mergeCell ref="K837:L837"/>
    <mergeCell ref="K838:L838"/>
    <mergeCell ref="K839:L839"/>
    <mergeCell ref="A828:H828"/>
    <mergeCell ref="K828:L828"/>
    <mergeCell ref="K829:L829"/>
    <mergeCell ref="K830:L830"/>
    <mergeCell ref="K831:L831"/>
    <mergeCell ref="K833:L833"/>
    <mergeCell ref="A821:H821"/>
    <mergeCell ref="K823:L823"/>
    <mergeCell ref="A826:H826"/>
    <mergeCell ref="K826:L826"/>
    <mergeCell ref="A827:H827"/>
    <mergeCell ref="K827:L827"/>
    <mergeCell ref="I804:J804"/>
    <mergeCell ref="A805:H805"/>
    <mergeCell ref="I805:J805"/>
    <mergeCell ref="K805:L805"/>
    <mergeCell ref="K811:L811"/>
    <mergeCell ref="K818:L818"/>
    <mergeCell ref="K796:L796"/>
    <mergeCell ref="A797:H797"/>
    <mergeCell ref="K797:L797"/>
    <mergeCell ref="A799:L799"/>
    <mergeCell ref="A800:M800"/>
    <mergeCell ref="A801:M801"/>
    <mergeCell ref="A792:H792"/>
    <mergeCell ref="K792:L792"/>
    <mergeCell ref="A793:H793"/>
    <mergeCell ref="K793:L793"/>
    <mergeCell ref="K794:L794"/>
    <mergeCell ref="K795:L795"/>
    <mergeCell ref="K785:L785"/>
    <mergeCell ref="A789:H789"/>
    <mergeCell ref="K789:L789"/>
    <mergeCell ref="A790:H790"/>
    <mergeCell ref="K790:L790"/>
    <mergeCell ref="A791:H791"/>
    <mergeCell ref="K791:L791"/>
    <mergeCell ref="I778:J778"/>
    <mergeCell ref="K778:L778"/>
    <mergeCell ref="A779:H779"/>
    <mergeCell ref="K779:L779"/>
    <mergeCell ref="A780:H780"/>
    <mergeCell ref="K780:L780"/>
    <mergeCell ref="I773:J773"/>
    <mergeCell ref="K773:L773"/>
    <mergeCell ref="I775:J775"/>
    <mergeCell ref="K775:L775"/>
    <mergeCell ref="I777:J777"/>
    <mergeCell ref="K777:L777"/>
    <mergeCell ref="K768:L768"/>
    <mergeCell ref="K769:L769"/>
    <mergeCell ref="K770:L770"/>
    <mergeCell ref="A771:H771"/>
    <mergeCell ref="K771:L771"/>
    <mergeCell ref="I772:J772"/>
    <mergeCell ref="K772:L772"/>
    <mergeCell ref="K761:L761"/>
    <mergeCell ref="K763:L763"/>
    <mergeCell ref="K765:L765"/>
    <mergeCell ref="A766:H766"/>
    <mergeCell ref="K766:L766"/>
    <mergeCell ref="K767:L767"/>
    <mergeCell ref="A757:H757"/>
    <mergeCell ref="K757:L757"/>
    <mergeCell ref="A758:H758"/>
    <mergeCell ref="K758:L758"/>
    <mergeCell ref="K759:L759"/>
    <mergeCell ref="K760:L760"/>
    <mergeCell ref="A722:H722"/>
    <mergeCell ref="K722:L722"/>
    <mergeCell ref="K723:L723"/>
    <mergeCell ref="K724:L724"/>
    <mergeCell ref="K725:L725"/>
    <mergeCell ref="A726:H726"/>
    <mergeCell ref="K726:L726"/>
    <mergeCell ref="K741:L741"/>
    <mergeCell ref="K748:L748"/>
    <mergeCell ref="A751:H751"/>
    <mergeCell ref="K753:L753"/>
    <mergeCell ref="A756:H756"/>
    <mergeCell ref="K756:L756"/>
    <mergeCell ref="A730:M730"/>
    <mergeCell ref="A731:M731"/>
    <mergeCell ref="I734:J734"/>
    <mergeCell ref="A735:H735"/>
    <mergeCell ref="I735:J735"/>
    <mergeCell ref="K735:L735"/>
    <mergeCell ref="A729:L729"/>
    <mergeCell ref="A719:H719"/>
    <mergeCell ref="K719:L719"/>
    <mergeCell ref="A720:H720"/>
    <mergeCell ref="K720:L720"/>
    <mergeCell ref="A721:H721"/>
    <mergeCell ref="K721:L721"/>
    <mergeCell ref="A708:H708"/>
    <mergeCell ref="K708:L708"/>
    <mergeCell ref="A709:H709"/>
    <mergeCell ref="K709:L709"/>
    <mergeCell ref="K714:L714"/>
    <mergeCell ref="A718:H718"/>
    <mergeCell ref="K718:L718"/>
    <mergeCell ref="I704:J704"/>
    <mergeCell ref="K704:L704"/>
    <mergeCell ref="I706:J706"/>
    <mergeCell ref="K706:L706"/>
    <mergeCell ref="I707:J707"/>
    <mergeCell ref="K707:L707"/>
    <mergeCell ref="K699:L699"/>
    <mergeCell ref="A700:H700"/>
    <mergeCell ref="K700:L700"/>
    <mergeCell ref="I701:J701"/>
    <mergeCell ref="K701:L701"/>
    <mergeCell ref="I702:J702"/>
    <mergeCell ref="K702:L702"/>
    <mergeCell ref="K694:L694"/>
    <mergeCell ref="A695:H695"/>
    <mergeCell ref="K695:L695"/>
    <mergeCell ref="K696:L696"/>
    <mergeCell ref="K697:L697"/>
    <mergeCell ref="K698:L698"/>
    <mergeCell ref="A687:H687"/>
    <mergeCell ref="K687:L687"/>
    <mergeCell ref="K688:L688"/>
    <mergeCell ref="K689:L689"/>
    <mergeCell ref="K690:L690"/>
    <mergeCell ref="K692:L692"/>
    <mergeCell ref="A680:H680"/>
    <mergeCell ref="K682:L682"/>
    <mergeCell ref="A685:H685"/>
    <mergeCell ref="K685:L685"/>
    <mergeCell ref="A686:H686"/>
    <mergeCell ref="K686:L686"/>
    <mergeCell ref="I663:J663"/>
    <mergeCell ref="A664:H664"/>
    <mergeCell ref="I664:J664"/>
    <mergeCell ref="K664:L664"/>
    <mergeCell ref="K670:L670"/>
    <mergeCell ref="K677:L677"/>
    <mergeCell ref="K655:L655"/>
    <mergeCell ref="A656:H656"/>
    <mergeCell ref="K656:L656"/>
    <mergeCell ref="A658:L658"/>
    <mergeCell ref="A659:M659"/>
    <mergeCell ref="A660:M660"/>
    <mergeCell ref="A651:H651"/>
    <mergeCell ref="K651:L651"/>
    <mergeCell ref="A652:H652"/>
    <mergeCell ref="K652:L652"/>
    <mergeCell ref="K653:L653"/>
    <mergeCell ref="K654:L654"/>
    <mergeCell ref="K644:L644"/>
    <mergeCell ref="A648:H648"/>
    <mergeCell ref="K648:L648"/>
    <mergeCell ref="A649:H649"/>
    <mergeCell ref="K649:L649"/>
    <mergeCell ref="A650:H650"/>
    <mergeCell ref="K650:L650"/>
    <mergeCell ref="I637:J637"/>
    <mergeCell ref="K637:L637"/>
    <mergeCell ref="A638:H638"/>
    <mergeCell ref="K638:L638"/>
    <mergeCell ref="A639:H639"/>
    <mergeCell ref="K639:L639"/>
    <mergeCell ref="I632:J632"/>
    <mergeCell ref="K632:L632"/>
    <mergeCell ref="I634:J634"/>
    <mergeCell ref="K634:L634"/>
    <mergeCell ref="I636:J636"/>
    <mergeCell ref="K636:L636"/>
    <mergeCell ref="K627:L627"/>
    <mergeCell ref="K628:L628"/>
    <mergeCell ref="K629:L629"/>
    <mergeCell ref="A630:H630"/>
    <mergeCell ref="K630:L630"/>
    <mergeCell ref="I631:J631"/>
    <mergeCell ref="K631:L631"/>
    <mergeCell ref="K620:L620"/>
    <mergeCell ref="K622:L622"/>
    <mergeCell ref="K624:L624"/>
    <mergeCell ref="A625:H625"/>
    <mergeCell ref="K625:L625"/>
    <mergeCell ref="K626:L626"/>
    <mergeCell ref="A616:H616"/>
    <mergeCell ref="K616:L616"/>
    <mergeCell ref="A617:H617"/>
    <mergeCell ref="K617:L617"/>
    <mergeCell ref="K618:L618"/>
    <mergeCell ref="K619:L619"/>
    <mergeCell ref="K600:L600"/>
    <mergeCell ref="K607:L607"/>
    <mergeCell ref="A610:H610"/>
    <mergeCell ref="K612:L612"/>
    <mergeCell ref="A615:H615"/>
    <mergeCell ref="K615:L615"/>
    <mergeCell ref="A588:L588"/>
    <mergeCell ref="A589:M589"/>
    <mergeCell ref="A590:M590"/>
    <mergeCell ref="I593:J593"/>
    <mergeCell ref="A594:H594"/>
    <mergeCell ref="I594:J594"/>
    <mergeCell ref="K594:L594"/>
    <mergeCell ref="A582:H582"/>
    <mergeCell ref="K582:L582"/>
    <mergeCell ref="K583:L583"/>
    <mergeCell ref="K584:L584"/>
    <mergeCell ref="K585:L585"/>
    <mergeCell ref="A586:H586"/>
    <mergeCell ref="K586:L586"/>
    <mergeCell ref="A579:H579"/>
    <mergeCell ref="K579:L579"/>
    <mergeCell ref="A580:H580"/>
    <mergeCell ref="K580:L580"/>
    <mergeCell ref="A581:H581"/>
    <mergeCell ref="K581:L581"/>
    <mergeCell ref="A568:H568"/>
    <mergeCell ref="K568:L568"/>
    <mergeCell ref="A569:H569"/>
    <mergeCell ref="K569:L569"/>
    <mergeCell ref="K574:L574"/>
    <mergeCell ref="A578:H578"/>
    <mergeCell ref="K578:L578"/>
    <mergeCell ref="I564:J564"/>
    <mergeCell ref="K564:L564"/>
    <mergeCell ref="I566:J566"/>
    <mergeCell ref="K566:L566"/>
    <mergeCell ref="I567:J567"/>
    <mergeCell ref="K567:L567"/>
    <mergeCell ref="K559:L559"/>
    <mergeCell ref="A560:H560"/>
    <mergeCell ref="K560:L560"/>
    <mergeCell ref="I561:J561"/>
    <mergeCell ref="K561:L561"/>
    <mergeCell ref="I562:J562"/>
    <mergeCell ref="K562:L562"/>
    <mergeCell ref="K554:L554"/>
    <mergeCell ref="A555:H555"/>
    <mergeCell ref="K555:L555"/>
    <mergeCell ref="K556:L556"/>
    <mergeCell ref="K557:L557"/>
    <mergeCell ref="K558:L558"/>
    <mergeCell ref="A547:H547"/>
    <mergeCell ref="K547:L547"/>
    <mergeCell ref="K548:L548"/>
    <mergeCell ref="K549:L549"/>
    <mergeCell ref="K550:L550"/>
    <mergeCell ref="K552:L552"/>
    <mergeCell ref="K537:L537"/>
    <mergeCell ref="A540:H540"/>
    <mergeCell ref="K542:L542"/>
    <mergeCell ref="A545:H545"/>
    <mergeCell ref="K545:L545"/>
    <mergeCell ref="A546:H546"/>
    <mergeCell ref="K546:L546"/>
    <mergeCell ref="A520:M520"/>
    <mergeCell ref="I523:J523"/>
    <mergeCell ref="A524:H524"/>
    <mergeCell ref="I524:J524"/>
    <mergeCell ref="K524:L524"/>
    <mergeCell ref="K530:L530"/>
    <mergeCell ref="K513:L513"/>
    <mergeCell ref="K514:L514"/>
    <mergeCell ref="A515:H515"/>
    <mergeCell ref="K515:L515"/>
    <mergeCell ref="A518:L518"/>
    <mergeCell ref="A519:M519"/>
    <mergeCell ref="A509:H509"/>
    <mergeCell ref="K509:L509"/>
    <mergeCell ref="A510:H510"/>
    <mergeCell ref="K510:L510"/>
    <mergeCell ref="K511:L511"/>
    <mergeCell ref="K512:L512"/>
    <mergeCell ref="A506:H506"/>
    <mergeCell ref="K506:L506"/>
    <mergeCell ref="A507:H507"/>
    <mergeCell ref="K507:L507"/>
    <mergeCell ref="A508:H508"/>
    <mergeCell ref="K508:L508"/>
    <mergeCell ref="I503:J503"/>
    <mergeCell ref="K503:L503"/>
    <mergeCell ref="I504:J504"/>
    <mergeCell ref="K504:L504"/>
    <mergeCell ref="A505:H505"/>
    <mergeCell ref="K505:L505"/>
    <mergeCell ref="I498:J498"/>
    <mergeCell ref="K498:L498"/>
    <mergeCell ref="I499:J499"/>
    <mergeCell ref="K499:L499"/>
    <mergeCell ref="I501:J501"/>
    <mergeCell ref="K501:L501"/>
    <mergeCell ref="A493:H493"/>
    <mergeCell ref="K493:L493"/>
    <mergeCell ref="K494:L494"/>
    <mergeCell ref="K495:L495"/>
    <mergeCell ref="K496:L496"/>
    <mergeCell ref="A497:H497"/>
    <mergeCell ref="K497:L497"/>
    <mergeCell ref="A487:H487"/>
    <mergeCell ref="K487:L487"/>
    <mergeCell ref="K488:L488"/>
    <mergeCell ref="K489:L489"/>
    <mergeCell ref="K490:L490"/>
    <mergeCell ref="K492:L492"/>
    <mergeCell ref="K476:L476"/>
    <mergeCell ref="K480:L480"/>
    <mergeCell ref="A481:H481"/>
    <mergeCell ref="K483:L483"/>
    <mergeCell ref="A486:H486"/>
    <mergeCell ref="K486:L486"/>
    <mergeCell ref="A464:L464"/>
    <mergeCell ref="A465:M465"/>
    <mergeCell ref="A466:M466"/>
    <mergeCell ref="I469:J469"/>
    <mergeCell ref="A470:H470"/>
    <mergeCell ref="I470:J470"/>
    <mergeCell ref="K470:L470"/>
    <mergeCell ref="A457:H457"/>
    <mergeCell ref="K457:L457"/>
    <mergeCell ref="K458:L458"/>
    <mergeCell ref="K459:L459"/>
    <mergeCell ref="K460:L460"/>
    <mergeCell ref="A461:H461"/>
    <mergeCell ref="K461:L461"/>
    <mergeCell ref="A454:H454"/>
    <mergeCell ref="K454:L454"/>
    <mergeCell ref="A455:H455"/>
    <mergeCell ref="K455:L455"/>
    <mergeCell ref="A456:H456"/>
    <mergeCell ref="K456:L456"/>
    <mergeCell ref="I451:J451"/>
    <mergeCell ref="K451:L451"/>
    <mergeCell ref="A452:H452"/>
    <mergeCell ref="K452:L452"/>
    <mergeCell ref="A453:H453"/>
    <mergeCell ref="K453:L453"/>
    <mergeCell ref="I446:J446"/>
    <mergeCell ref="K446:L446"/>
    <mergeCell ref="I448:J448"/>
    <mergeCell ref="K448:L448"/>
    <mergeCell ref="I450:J450"/>
    <mergeCell ref="K450:L450"/>
    <mergeCell ref="K441:L441"/>
    <mergeCell ref="K442:L442"/>
    <mergeCell ref="K443:L443"/>
    <mergeCell ref="A444:H444"/>
    <mergeCell ref="K444:L444"/>
    <mergeCell ref="I445:J445"/>
    <mergeCell ref="K445:L445"/>
    <mergeCell ref="K435:L435"/>
    <mergeCell ref="K436:L436"/>
    <mergeCell ref="K437:L437"/>
    <mergeCell ref="K439:L439"/>
    <mergeCell ref="A440:H440"/>
    <mergeCell ref="K440:L440"/>
    <mergeCell ref="A428:H428"/>
    <mergeCell ref="K430:L430"/>
    <mergeCell ref="A433:H433"/>
    <mergeCell ref="K433:L433"/>
    <mergeCell ref="A434:H434"/>
    <mergeCell ref="K434:L434"/>
    <mergeCell ref="I416:J416"/>
    <mergeCell ref="A417:H417"/>
    <mergeCell ref="I417:J417"/>
    <mergeCell ref="K417:L417"/>
    <mergeCell ref="K423:L423"/>
    <mergeCell ref="K427:L427"/>
    <mergeCell ref="K408:L408"/>
    <mergeCell ref="A409:H409"/>
    <mergeCell ref="K409:L409"/>
    <mergeCell ref="A411:L411"/>
    <mergeCell ref="A412:M412"/>
    <mergeCell ref="A413:M413"/>
    <mergeCell ref="A404:H404"/>
    <mergeCell ref="K404:L404"/>
    <mergeCell ref="A405:H405"/>
    <mergeCell ref="K405:L405"/>
    <mergeCell ref="K406:L406"/>
    <mergeCell ref="K407:L407"/>
    <mergeCell ref="A401:H401"/>
    <mergeCell ref="K401:L401"/>
    <mergeCell ref="A402:H402"/>
    <mergeCell ref="K402:L402"/>
    <mergeCell ref="A403:H403"/>
    <mergeCell ref="K403:L403"/>
    <mergeCell ref="I398:J398"/>
    <mergeCell ref="K398:L398"/>
    <mergeCell ref="I399:J399"/>
    <mergeCell ref="K399:L399"/>
    <mergeCell ref="A400:H400"/>
    <mergeCell ref="K400:L400"/>
    <mergeCell ref="I393:J393"/>
    <mergeCell ref="K393:L393"/>
    <mergeCell ref="I394:J394"/>
    <mergeCell ref="K394:L394"/>
    <mergeCell ref="I396:J396"/>
    <mergeCell ref="K396:L396"/>
    <mergeCell ref="A388:H388"/>
    <mergeCell ref="K388:L388"/>
    <mergeCell ref="K389:L389"/>
    <mergeCell ref="K390:L390"/>
    <mergeCell ref="K391:L391"/>
    <mergeCell ref="A392:H392"/>
    <mergeCell ref="K392:L392"/>
    <mergeCell ref="A382:H382"/>
    <mergeCell ref="K382:L382"/>
    <mergeCell ref="K383:L383"/>
    <mergeCell ref="K384:L384"/>
    <mergeCell ref="K385:L385"/>
    <mergeCell ref="K387:L387"/>
    <mergeCell ref="K374:L374"/>
    <mergeCell ref="A375:H375"/>
    <mergeCell ref="K377:L377"/>
    <mergeCell ref="A380:H380"/>
    <mergeCell ref="K380:L380"/>
    <mergeCell ref="A381:H381"/>
    <mergeCell ref="K381:L381"/>
    <mergeCell ref="A362:M362"/>
    <mergeCell ref="I365:J365"/>
    <mergeCell ref="A366:H366"/>
    <mergeCell ref="I366:J366"/>
    <mergeCell ref="K366:L366"/>
    <mergeCell ref="K371:L371"/>
    <mergeCell ref="K356:L356"/>
    <mergeCell ref="K357:L357"/>
    <mergeCell ref="A358:H358"/>
    <mergeCell ref="K358:L358"/>
    <mergeCell ref="A360:L360"/>
    <mergeCell ref="A361:M361"/>
    <mergeCell ref="A352:H352"/>
    <mergeCell ref="K352:L352"/>
    <mergeCell ref="A353:H353"/>
    <mergeCell ref="K353:L353"/>
    <mergeCell ref="K354:L354"/>
    <mergeCell ref="K355:L355"/>
    <mergeCell ref="K345:L345"/>
    <mergeCell ref="A349:H349"/>
    <mergeCell ref="K349:L349"/>
    <mergeCell ref="A350:H350"/>
    <mergeCell ref="K350:L350"/>
    <mergeCell ref="A351:H351"/>
    <mergeCell ref="K351:L351"/>
    <mergeCell ref="I338:J338"/>
    <mergeCell ref="K338:L338"/>
    <mergeCell ref="A339:H339"/>
    <mergeCell ref="K339:L339"/>
    <mergeCell ref="A340:H340"/>
    <mergeCell ref="K340:L340"/>
    <mergeCell ref="I333:J333"/>
    <mergeCell ref="K333:L333"/>
    <mergeCell ref="I335:J335"/>
    <mergeCell ref="K335:L335"/>
    <mergeCell ref="I337:J337"/>
    <mergeCell ref="K337:L337"/>
    <mergeCell ref="K328:L328"/>
    <mergeCell ref="K329:L329"/>
    <mergeCell ref="K330:L330"/>
    <mergeCell ref="A331:H331"/>
    <mergeCell ref="K331:L331"/>
    <mergeCell ref="I332:J332"/>
    <mergeCell ref="K332:L332"/>
    <mergeCell ref="K321:L321"/>
    <mergeCell ref="K323:L323"/>
    <mergeCell ref="K325:L325"/>
    <mergeCell ref="A326:H326"/>
    <mergeCell ref="K326:L326"/>
    <mergeCell ref="K327:L327"/>
    <mergeCell ref="A317:H317"/>
    <mergeCell ref="K317:L317"/>
    <mergeCell ref="A318:H318"/>
    <mergeCell ref="K318:L318"/>
    <mergeCell ref="K319:L319"/>
    <mergeCell ref="K320:L320"/>
    <mergeCell ref="K301:L301"/>
    <mergeCell ref="K308:L308"/>
    <mergeCell ref="A311:H311"/>
    <mergeCell ref="K313:L313"/>
    <mergeCell ref="A316:H316"/>
    <mergeCell ref="K316:L316"/>
    <mergeCell ref="A290:M290"/>
    <mergeCell ref="A291:M291"/>
    <mergeCell ref="I294:J294"/>
    <mergeCell ref="A295:H295"/>
    <mergeCell ref="I295:J295"/>
    <mergeCell ref="K295:L295"/>
    <mergeCell ref="K284:L284"/>
    <mergeCell ref="K285:L285"/>
    <mergeCell ref="K286:L286"/>
    <mergeCell ref="A287:H287"/>
    <mergeCell ref="K287:L287"/>
    <mergeCell ref="A289:L289"/>
    <mergeCell ref="A281:H281"/>
    <mergeCell ref="K281:L281"/>
    <mergeCell ref="A282:H282"/>
    <mergeCell ref="K282:L282"/>
    <mergeCell ref="A283:H283"/>
    <mergeCell ref="K283:L283"/>
    <mergeCell ref="A270:H270"/>
    <mergeCell ref="K270:L270"/>
    <mergeCell ref="K275:L275"/>
    <mergeCell ref="A279:H279"/>
    <mergeCell ref="K279:L279"/>
    <mergeCell ref="A280:H280"/>
    <mergeCell ref="K280:L280"/>
    <mergeCell ref="I267:J267"/>
    <mergeCell ref="K267:L267"/>
    <mergeCell ref="I268:J268"/>
    <mergeCell ref="K268:L268"/>
    <mergeCell ref="A269:H269"/>
    <mergeCell ref="K269:L269"/>
    <mergeCell ref="I262:J262"/>
    <mergeCell ref="K262:L262"/>
    <mergeCell ref="I263:J263"/>
    <mergeCell ref="K263:L263"/>
    <mergeCell ref="I265:J265"/>
    <mergeCell ref="K265:L265"/>
    <mergeCell ref="K257:L257"/>
    <mergeCell ref="K258:L258"/>
    <mergeCell ref="K259:L259"/>
    <mergeCell ref="K260:L260"/>
    <mergeCell ref="A261:H261"/>
    <mergeCell ref="K261:L261"/>
    <mergeCell ref="K250:L250"/>
    <mergeCell ref="K251:L251"/>
    <mergeCell ref="K253:L253"/>
    <mergeCell ref="K255:L255"/>
    <mergeCell ref="A256:H256"/>
    <mergeCell ref="K256:L256"/>
    <mergeCell ref="K244:L244"/>
    <mergeCell ref="A247:H247"/>
    <mergeCell ref="K247:L247"/>
    <mergeCell ref="A248:H248"/>
    <mergeCell ref="K248:L248"/>
    <mergeCell ref="K249:L249"/>
    <mergeCell ref="A226:H226"/>
    <mergeCell ref="I226:J226"/>
    <mergeCell ref="K226:L226"/>
    <mergeCell ref="K232:L232"/>
    <mergeCell ref="K239:L239"/>
    <mergeCell ref="A242:H242"/>
    <mergeCell ref="A218:H218"/>
    <mergeCell ref="K218:L218"/>
    <mergeCell ref="A220:L220"/>
    <mergeCell ref="A221:M221"/>
    <mergeCell ref="A222:M222"/>
    <mergeCell ref="I225:J225"/>
    <mergeCell ref="A215:H215"/>
    <mergeCell ref="K215:L215"/>
    <mergeCell ref="A216:H216"/>
    <mergeCell ref="K216:L216"/>
    <mergeCell ref="A217:H217"/>
    <mergeCell ref="K217:L217"/>
    <mergeCell ref="K204:L204"/>
    <mergeCell ref="K208:L208"/>
    <mergeCell ref="A209:H209"/>
    <mergeCell ref="K211:L211"/>
    <mergeCell ref="A214:H214"/>
    <mergeCell ref="K214:L214"/>
    <mergeCell ref="A192:L192"/>
    <mergeCell ref="A193:M193"/>
    <mergeCell ref="A194:M194"/>
    <mergeCell ref="I197:J197"/>
    <mergeCell ref="A198:H198"/>
    <mergeCell ref="I198:J198"/>
    <mergeCell ref="K198:L198"/>
    <mergeCell ref="A186:H186"/>
    <mergeCell ref="K186:L186"/>
    <mergeCell ref="K187:L187"/>
    <mergeCell ref="K188:L188"/>
    <mergeCell ref="K189:L189"/>
    <mergeCell ref="A190:H190"/>
    <mergeCell ref="K190:L190"/>
    <mergeCell ref="A183:H183"/>
    <mergeCell ref="K183:L183"/>
    <mergeCell ref="A184:H184"/>
    <mergeCell ref="K184:L184"/>
    <mergeCell ref="A185:H185"/>
    <mergeCell ref="K185:L185"/>
    <mergeCell ref="I180:J180"/>
    <mergeCell ref="K180:L180"/>
    <mergeCell ref="A181:H181"/>
    <mergeCell ref="K181:L181"/>
    <mergeCell ref="A182:H182"/>
    <mergeCell ref="K182:L182"/>
    <mergeCell ref="I175:J175"/>
    <mergeCell ref="K175:L175"/>
    <mergeCell ref="I177:J177"/>
    <mergeCell ref="K177:L177"/>
    <mergeCell ref="I179:J179"/>
    <mergeCell ref="K179:L179"/>
    <mergeCell ref="K171:L171"/>
    <mergeCell ref="K172:L172"/>
    <mergeCell ref="A173:H173"/>
    <mergeCell ref="K173:L173"/>
    <mergeCell ref="I174:J174"/>
    <mergeCell ref="K174:L174"/>
    <mergeCell ref="K165:L165"/>
    <mergeCell ref="K166:L166"/>
    <mergeCell ref="K168:L168"/>
    <mergeCell ref="A169:H169"/>
    <mergeCell ref="K169:L169"/>
    <mergeCell ref="K170:L170"/>
    <mergeCell ref="K159:L159"/>
    <mergeCell ref="A162:H162"/>
    <mergeCell ref="K162:L162"/>
    <mergeCell ref="A163:H163"/>
    <mergeCell ref="K163:L163"/>
    <mergeCell ref="K164:L164"/>
    <mergeCell ref="A146:H146"/>
    <mergeCell ref="I146:J146"/>
    <mergeCell ref="K146:L146"/>
    <mergeCell ref="K152:L152"/>
    <mergeCell ref="K156:L156"/>
    <mergeCell ref="A157:H157"/>
    <mergeCell ref="A138:H138"/>
    <mergeCell ref="K138:L138"/>
    <mergeCell ref="A140:L140"/>
    <mergeCell ref="A141:M141"/>
    <mergeCell ref="A142:M142"/>
    <mergeCell ref="I145:J145"/>
    <mergeCell ref="K130:L130"/>
    <mergeCell ref="A131:H131"/>
    <mergeCell ref="K133:L133"/>
    <mergeCell ref="A136:H136"/>
    <mergeCell ref="K136:L136"/>
    <mergeCell ref="A137:H137"/>
    <mergeCell ref="K137:L137"/>
    <mergeCell ref="A116:M116"/>
    <mergeCell ref="I119:J119"/>
    <mergeCell ref="A120:H120"/>
    <mergeCell ref="I120:J120"/>
    <mergeCell ref="K120:L120"/>
    <mergeCell ref="K126:L126"/>
    <mergeCell ref="K109:L109"/>
    <mergeCell ref="K110:L110"/>
    <mergeCell ref="A111:H111"/>
    <mergeCell ref="K111:L111"/>
    <mergeCell ref="A114:L114"/>
    <mergeCell ref="A115:M115"/>
    <mergeCell ref="A106:H106"/>
    <mergeCell ref="K106:L106"/>
    <mergeCell ref="A107:H107"/>
    <mergeCell ref="K107:L107"/>
    <mergeCell ref="A108:H108"/>
    <mergeCell ref="K108:L108"/>
    <mergeCell ref="A95:H95"/>
    <mergeCell ref="K95:L95"/>
    <mergeCell ref="K100:L100"/>
    <mergeCell ref="A104:H104"/>
    <mergeCell ref="K104:L104"/>
    <mergeCell ref="A105:H105"/>
    <mergeCell ref="K105:L105"/>
    <mergeCell ref="I93:J93"/>
    <mergeCell ref="K93:L93"/>
    <mergeCell ref="A94:H94"/>
    <mergeCell ref="K94:L94"/>
    <mergeCell ref="I87:J87"/>
    <mergeCell ref="K87:L87"/>
    <mergeCell ref="I88:J88"/>
    <mergeCell ref="K88:L88"/>
    <mergeCell ref="I90:J90"/>
    <mergeCell ref="K90:L90"/>
    <mergeCell ref="K77:L77"/>
    <mergeCell ref="A80:H80"/>
    <mergeCell ref="K82:L82"/>
    <mergeCell ref="A85:H85"/>
    <mergeCell ref="K85:L85"/>
    <mergeCell ref="A86:H86"/>
    <mergeCell ref="K86:L86"/>
    <mergeCell ref="A64:H64"/>
    <mergeCell ref="I64:J64"/>
    <mergeCell ref="K64:L64"/>
    <mergeCell ref="K70:L70"/>
    <mergeCell ref="K52:L52"/>
    <mergeCell ref="K53:L53"/>
    <mergeCell ref="A54:H54"/>
    <mergeCell ref="K54:L54"/>
    <mergeCell ref="A58:L58"/>
    <mergeCell ref="A59:M59"/>
    <mergeCell ref="A49:H49"/>
    <mergeCell ref="K49:L49"/>
    <mergeCell ref="A50:H50"/>
    <mergeCell ref="K50:L50"/>
    <mergeCell ref="A51:H51"/>
    <mergeCell ref="K51:L51"/>
    <mergeCell ref="I92:J92"/>
    <mergeCell ref="K92:L92"/>
    <mergeCell ref="K44:L44"/>
    <mergeCell ref="A48:H48"/>
    <mergeCell ref="K48:L48"/>
    <mergeCell ref="I34:J34"/>
    <mergeCell ref="K34:L34"/>
    <mergeCell ref="I36:J36"/>
    <mergeCell ref="K36:L36"/>
    <mergeCell ref="I37:J37"/>
    <mergeCell ref="K37:L37"/>
    <mergeCell ref="A30:H30"/>
    <mergeCell ref="K30:L30"/>
    <mergeCell ref="I31:J31"/>
    <mergeCell ref="K31:L31"/>
    <mergeCell ref="I32:J32"/>
    <mergeCell ref="K32:L32"/>
    <mergeCell ref="A60:M60"/>
    <mergeCell ref="I63:J63"/>
    <mergeCell ref="K14:L14"/>
    <mergeCell ref="K21:L21"/>
    <mergeCell ref="A24:H24"/>
    <mergeCell ref="K26:L26"/>
    <mergeCell ref="A29:H29"/>
    <mergeCell ref="K29:L29"/>
    <mergeCell ref="A2:L2"/>
    <mergeCell ref="A3:M3"/>
    <mergeCell ref="A4:M4"/>
    <mergeCell ref="I7:J7"/>
    <mergeCell ref="A8:H8"/>
    <mergeCell ref="I8:J8"/>
    <mergeCell ref="K8:L8"/>
    <mergeCell ref="A38:H38"/>
    <mergeCell ref="K38:L38"/>
    <mergeCell ref="A39:H39"/>
    <mergeCell ref="K39:L39"/>
    <mergeCell ref="A7722:L7722"/>
    <mergeCell ref="A7723:M7723"/>
    <mergeCell ref="A7724:M7724"/>
    <mergeCell ref="I7727:J7727"/>
    <mergeCell ref="A7728:H7728"/>
    <mergeCell ref="I7728:J7728"/>
    <mergeCell ref="K7728:L7728"/>
    <mergeCell ref="K7734:L7734"/>
    <mergeCell ref="K7741:L7741"/>
    <mergeCell ref="A7744:H7744"/>
    <mergeCell ref="K7746:L7746"/>
    <mergeCell ref="A7749:H7749"/>
    <mergeCell ref="K7749:L7749"/>
    <mergeCell ref="A7750:H7750"/>
    <mergeCell ref="K7750:L7750"/>
    <mergeCell ref="K7751:L7751"/>
    <mergeCell ref="K7752:L7752"/>
    <mergeCell ref="K7753:L7753"/>
    <mergeCell ref="K7755:L7755"/>
    <mergeCell ref="K7757:L7757"/>
    <mergeCell ref="A7758:H7758"/>
    <mergeCell ref="K7758:L7758"/>
    <mergeCell ref="K7759:L7759"/>
    <mergeCell ref="K7760:L7760"/>
    <mergeCell ref="K7761:L7761"/>
    <mergeCell ref="K7762:L7762"/>
    <mergeCell ref="A7763:H7763"/>
    <mergeCell ref="K7763:L7763"/>
    <mergeCell ref="I7764:J7764"/>
    <mergeCell ref="K7764:L7764"/>
    <mergeCell ref="I7765:J7765"/>
    <mergeCell ref="K7765:L7765"/>
    <mergeCell ref="I7767:J7767"/>
    <mergeCell ref="K7767:L7767"/>
    <mergeCell ref="A7785:H7785"/>
    <mergeCell ref="K7785:L7785"/>
    <mergeCell ref="I7769:J7769"/>
    <mergeCell ref="K7769:L7769"/>
    <mergeCell ref="I7770:J7770"/>
    <mergeCell ref="K7770:L7770"/>
    <mergeCell ref="A7771:H7771"/>
    <mergeCell ref="K7771:L7771"/>
    <mergeCell ref="A7772:H7772"/>
    <mergeCell ref="K7772:L7772"/>
    <mergeCell ref="K7777:L7777"/>
    <mergeCell ref="A7781:H7781"/>
    <mergeCell ref="K7781:L7781"/>
    <mergeCell ref="A7782:H7782"/>
    <mergeCell ref="K7782:L7782"/>
    <mergeCell ref="A7783:H7783"/>
    <mergeCell ref="K7783:L7783"/>
    <mergeCell ref="A7784:H7784"/>
    <mergeCell ref="K7784:L7784"/>
    <mergeCell ref="A7788:L7788"/>
    <mergeCell ref="A7789:M7789"/>
    <mergeCell ref="A7790:M7790"/>
    <mergeCell ref="I7793:J7793"/>
    <mergeCell ref="A7794:H7794"/>
    <mergeCell ref="I7794:J7794"/>
    <mergeCell ref="K7794:L7794"/>
    <mergeCell ref="K7800:L7800"/>
    <mergeCell ref="K7807:L7807"/>
    <mergeCell ref="A7810:H7810"/>
    <mergeCell ref="K7812:L7812"/>
    <mergeCell ref="A7815:H7815"/>
    <mergeCell ref="K7815:L7815"/>
    <mergeCell ref="A7816:H7816"/>
    <mergeCell ref="K7816:L7816"/>
    <mergeCell ref="A7817:H7817"/>
    <mergeCell ref="K7817:L7817"/>
    <mergeCell ref="K7818:L7818"/>
    <mergeCell ref="K7819:L7819"/>
    <mergeCell ref="K7820:L7820"/>
    <mergeCell ref="K7822:L7822"/>
    <mergeCell ref="K7824:L7824"/>
    <mergeCell ref="A7825:H7825"/>
    <mergeCell ref="K7825:L7825"/>
    <mergeCell ref="K7826:L7826"/>
    <mergeCell ref="K7827:L7827"/>
    <mergeCell ref="K7828:L7828"/>
    <mergeCell ref="K7829:L7829"/>
    <mergeCell ref="A7830:H7830"/>
    <mergeCell ref="K7830:L7830"/>
    <mergeCell ref="I7831:J7831"/>
    <mergeCell ref="K7831:L7831"/>
    <mergeCell ref="I7832:J7832"/>
    <mergeCell ref="K7832:L7832"/>
    <mergeCell ref="A7851:H7851"/>
    <mergeCell ref="K7851:L7851"/>
    <mergeCell ref="A7852:H7852"/>
    <mergeCell ref="K7852:L7852"/>
    <mergeCell ref="K7853:L7853"/>
    <mergeCell ref="K7854:L7854"/>
    <mergeCell ref="K7855:L7855"/>
    <mergeCell ref="K7856:L7856"/>
    <mergeCell ref="A7857:H7857"/>
    <mergeCell ref="K7857:L7857"/>
    <mergeCell ref="I7834:J7834"/>
    <mergeCell ref="K7834:L7834"/>
    <mergeCell ref="I7836:J7836"/>
    <mergeCell ref="K7836:L7836"/>
    <mergeCell ref="I7837:J7837"/>
    <mergeCell ref="K7837:L7837"/>
    <mergeCell ref="A7838:H7838"/>
    <mergeCell ref="K7838:L7838"/>
    <mergeCell ref="A7839:H7839"/>
    <mergeCell ref="K7839:L7839"/>
    <mergeCell ref="K7844:L7844"/>
    <mergeCell ref="A7848:H7848"/>
    <mergeCell ref="K7848:L7848"/>
    <mergeCell ref="A7849:H7849"/>
    <mergeCell ref="K7849:L7849"/>
    <mergeCell ref="A7850:H7850"/>
    <mergeCell ref="K7850:L7850"/>
  </mergeCells>
  <printOptions gridLines="1"/>
  <pageMargins left="0.23622047244094491" right="0.23622047244094491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cp:lastPrinted>2019-03-11T05:05:05Z</cp:lastPrinted>
  <dcterms:created xsi:type="dcterms:W3CDTF">2018-10-08T01:36:59Z</dcterms:created>
  <dcterms:modified xsi:type="dcterms:W3CDTF">2019-03-11T05:07:00Z</dcterms:modified>
</cp:coreProperties>
</file>