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Лист1!$A$1:$M$664</definedName>
  </definedNames>
  <calcPr calcId="152511"/>
</workbook>
</file>

<file path=xl/calcChain.xml><?xml version="1.0" encoding="utf-8"?>
<calcChain xmlns="http://schemas.openxmlformats.org/spreadsheetml/2006/main">
  <c r="M662" i="1" l="1"/>
  <c r="M661" i="1"/>
  <c r="M660" i="1"/>
  <c r="M659" i="1"/>
  <c r="M658" i="1"/>
  <c r="M644" i="1"/>
  <c r="M641" i="1"/>
  <c r="M637" i="1"/>
  <c r="M636" i="1"/>
  <c r="M635" i="1"/>
  <c r="M634" i="1"/>
  <c r="M633" i="1"/>
  <c r="K632" i="1"/>
  <c r="M632" i="1" s="1"/>
  <c r="M631" i="1"/>
  <c r="M630" i="1"/>
  <c r="M629" i="1"/>
  <c r="M628" i="1"/>
  <c r="M626" i="1"/>
  <c r="M625" i="1"/>
  <c r="K624" i="1"/>
  <c r="M624" i="1" s="1"/>
  <c r="M623" i="1"/>
  <c r="M622" i="1"/>
  <c r="M620" i="1"/>
  <c r="M619" i="1"/>
  <c r="M618" i="1"/>
  <c r="M617" i="1"/>
  <c r="K617" i="1"/>
  <c r="M610" i="1"/>
  <c r="M607" i="1"/>
  <c r="M602" i="1"/>
  <c r="K600" i="1"/>
  <c r="M600" i="1" s="1"/>
  <c r="M596" i="1"/>
  <c r="M593" i="1"/>
  <c r="K590" i="1"/>
  <c r="M590" i="1" s="1"/>
  <c r="M579" i="1"/>
  <c r="M577" i="1"/>
  <c r="M576" i="1"/>
  <c r="M562" i="1"/>
  <c r="M559" i="1"/>
  <c r="M555" i="1"/>
  <c r="M554" i="1"/>
  <c r="M553" i="1"/>
  <c r="M552" i="1"/>
  <c r="M551" i="1"/>
  <c r="M550" i="1" s="1"/>
  <c r="K550" i="1"/>
  <c r="M549" i="1"/>
  <c r="M548" i="1"/>
  <c r="M547" i="1"/>
  <c r="M546" i="1"/>
  <c r="M544" i="1"/>
  <c r="M543" i="1"/>
  <c r="K542" i="1"/>
  <c r="M542" i="1" s="1"/>
  <c r="M541" i="1"/>
  <c r="M540" i="1"/>
  <c r="M538" i="1"/>
  <c r="M537" i="1"/>
  <c r="M536" i="1"/>
  <c r="M535" i="1"/>
  <c r="K535" i="1"/>
  <c r="M528" i="1"/>
  <c r="M525" i="1"/>
  <c r="M520" i="1"/>
  <c r="K518" i="1"/>
  <c r="M518" i="1" s="1"/>
  <c r="M514" i="1"/>
  <c r="M511" i="1"/>
  <c r="K508" i="1"/>
  <c r="M508" i="1" s="1"/>
  <c r="M497" i="1"/>
  <c r="M496" i="1"/>
  <c r="M495" i="1"/>
  <c r="M494" i="1"/>
  <c r="M480" i="1"/>
  <c r="M477" i="1"/>
  <c r="M473" i="1"/>
  <c r="M472" i="1"/>
  <c r="M471" i="1"/>
  <c r="M470" i="1"/>
  <c r="M469" i="1"/>
  <c r="M468" i="1"/>
  <c r="K468" i="1"/>
  <c r="M467" i="1"/>
  <c r="M466" i="1"/>
  <c r="M465" i="1"/>
  <c r="M464" i="1"/>
  <c r="M462" i="1"/>
  <c r="M461" i="1"/>
  <c r="M460" i="1"/>
  <c r="K460" i="1"/>
  <c r="M459" i="1"/>
  <c r="M458" i="1"/>
  <c r="M456" i="1"/>
  <c r="M455" i="1"/>
  <c r="M454" i="1"/>
  <c r="K453" i="1"/>
  <c r="K451" i="1" s="1"/>
  <c r="M446" i="1"/>
  <c r="M443" i="1"/>
  <c r="M438" i="1"/>
  <c r="K436" i="1"/>
  <c r="M436" i="1" s="1"/>
  <c r="M432" i="1"/>
  <c r="M429" i="1"/>
  <c r="K426" i="1"/>
  <c r="M426" i="1" s="1"/>
  <c r="M416" i="1"/>
  <c r="M414" i="1"/>
  <c r="M413" i="1"/>
  <c r="M399" i="1"/>
  <c r="M396" i="1"/>
  <c r="M392" i="1"/>
  <c r="M391" i="1"/>
  <c r="M390" i="1"/>
  <c r="M389" i="1"/>
  <c r="M388" i="1"/>
  <c r="K387" i="1"/>
  <c r="M387" i="1" s="1"/>
  <c r="M386" i="1"/>
  <c r="M385" i="1"/>
  <c r="M384" i="1"/>
  <c r="M383" i="1"/>
  <c r="M381" i="1"/>
  <c r="M380" i="1"/>
  <c r="K379" i="1"/>
  <c r="M379" i="1" s="1"/>
  <c r="M378" i="1"/>
  <c r="M377" i="1"/>
  <c r="M375" i="1"/>
  <c r="M374" i="1"/>
  <c r="M373" i="1"/>
  <c r="K372" i="1"/>
  <c r="M372" i="1" s="1"/>
  <c r="M365" i="1"/>
  <c r="M362" i="1"/>
  <c r="M357" i="1"/>
  <c r="K355" i="1"/>
  <c r="M355" i="1" s="1"/>
  <c r="M351" i="1"/>
  <c r="M348" i="1"/>
  <c r="K345" i="1"/>
  <c r="M345" i="1" s="1"/>
  <c r="M335" i="1"/>
  <c r="M333" i="1"/>
  <c r="M332" i="1"/>
  <c r="M318" i="1"/>
  <c r="M315" i="1"/>
  <c r="M311" i="1"/>
  <c r="M310" i="1"/>
  <c r="M309" i="1"/>
  <c r="M308" i="1"/>
  <c r="M306" i="1"/>
  <c r="M305" i="1"/>
  <c r="K304" i="1"/>
  <c r="M304" i="1" s="1"/>
  <c r="M303" i="1"/>
  <c r="M302" i="1"/>
  <c r="M299" i="1"/>
  <c r="M298" i="1"/>
  <c r="M296" i="1"/>
  <c r="M295" i="1"/>
  <c r="K294" i="1"/>
  <c r="M294" i="1" s="1"/>
  <c r="M292" i="1"/>
  <c r="M290" i="1"/>
  <c r="M289" i="1"/>
  <c r="M288" i="1"/>
  <c r="K287" i="1"/>
  <c r="K285" i="1" s="1"/>
  <c r="K337" i="1" s="1"/>
  <c r="K336" i="1" s="1"/>
  <c r="M336" i="1" s="1"/>
  <c r="M280" i="1"/>
  <c r="M277" i="1"/>
  <c r="M272" i="1"/>
  <c r="M270" i="1"/>
  <c r="K270" i="1"/>
  <c r="M266" i="1"/>
  <c r="M263" i="1"/>
  <c r="M260" i="1"/>
  <c r="K260" i="1"/>
  <c r="M250" i="1"/>
  <c r="M249" i="1"/>
  <c r="M248" i="1"/>
  <c r="M247" i="1"/>
  <c r="M233" i="1"/>
  <c r="M230" i="1"/>
  <c r="M226" i="1"/>
  <c r="M225" i="1"/>
  <c r="M224" i="1"/>
  <c r="M223" i="1"/>
  <c r="M222" i="1"/>
  <c r="K221" i="1"/>
  <c r="M221" i="1" s="1"/>
  <c r="M220" i="1"/>
  <c r="M219" i="1"/>
  <c r="M218" i="1"/>
  <c r="M217" i="1"/>
  <c r="M215" i="1"/>
  <c r="M214" i="1"/>
  <c r="K213" i="1"/>
  <c r="K204" i="1" s="1"/>
  <c r="M212" i="1"/>
  <c r="M211" i="1"/>
  <c r="M209" i="1"/>
  <c r="M208" i="1"/>
  <c r="M207" i="1"/>
  <c r="M206" i="1"/>
  <c r="K206" i="1"/>
  <c r="M199" i="1"/>
  <c r="M196" i="1"/>
  <c r="M191" i="1"/>
  <c r="K189" i="1"/>
  <c r="M189" i="1" s="1"/>
  <c r="M185" i="1"/>
  <c r="M182" i="1"/>
  <c r="K179" i="1"/>
  <c r="M179" i="1" s="1"/>
  <c r="M169" i="1"/>
  <c r="M168" i="1"/>
  <c r="M166" i="1"/>
  <c r="M165" i="1"/>
  <c r="M151" i="1"/>
  <c r="M148" i="1"/>
  <c r="M144" i="1"/>
  <c r="M143" i="1"/>
  <c r="M142" i="1"/>
  <c r="M141" i="1"/>
  <c r="M139" i="1"/>
  <c r="M138" i="1"/>
  <c r="K137" i="1"/>
  <c r="M137" i="1" s="1"/>
  <c r="M136" i="1"/>
  <c r="M135" i="1"/>
  <c r="M132" i="1"/>
  <c r="M131" i="1"/>
  <c r="M129" i="1"/>
  <c r="M128" i="1"/>
  <c r="K127" i="1"/>
  <c r="M127" i="1" s="1"/>
  <c r="M126" i="1"/>
  <c r="M125" i="1"/>
  <c r="M123" i="1"/>
  <c r="M122" i="1"/>
  <c r="M121" i="1"/>
  <c r="K120" i="1"/>
  <c r="K118" i="1" s="1"/>
  <c r="K170" i="1" s="1"/>
  <c r="M113" i="1"/>
  <c r="M110" i="1"/>
  <c r="M105" i="1"/>
  <c r="M103" i="1"/>
  <c r="K103" i="1"/>
  <c r="M99" i="1"/>
  <c r="M96" i="1"/>
  <c r="M93" i="1"/>
  <c r="K93" i="1"/>
  <c r="M83" i="1"/>
  <c r="M81" i="1"/>
  <c r="M80" i="1"/>
  <c r="M66" i="1"/>
  <c r="M63" i="1"/>
  <c r="M59" i="1"/>
  <c r="M58" i="1"/>
  <c r="M57" i="1"/>
  <c r="M56" i="1"/>
  <c r="M54" i="1"/>
  <c r="M53" i="1"/>
  <c r="K52" i="1"/>
  <c r="M52" i="1" s="1"/>
  <c r="M51" i="1"/>
  <c r="M50" i="1"/>
  <c r="M47" i="1"/>
  <c r="M46" i="1"/>
  <c r="M44" i="1"/>
  <c r="M43" i="1"/>
  <c r="K42" i="1"/>
  <c r="K33" i="1" s="1"/>
  <c r="K85" i="1" s="1"/>
  <c r="K84" i="1" s="1"/>
  <c r="M84" i="1" s="1"/>
  <c r="M41" i="1"/>
  <c r="M40" i="1"/>
  <c r="M38" i="1"/>
  <c r="M37" i="1"/>
  <c r="M36" i="1"/>
  <c r="M35" i="1"/>
  <c r="K35" i="1"/>
  <c r="M28" i="1"/>
  <c r="M25" i="1"/>
  <c r="M20" i="1"/>
  <c r="K18" i="1"/>
  <c r="M18" i="1" s="1"/>
  <c r="M14" i="1"/>
  <c r="M11" i="1"/>
  <c r="K8" i="1"/>
  <c r="M8" i="1" s="1"/>
  <c r="M370" i="1" l="1"/>
  <c r="M418" i="1" s="1"/>
  <c r="K533" i="1"/>
  <c r="K581" i="1" s="1"/>
  <c r="K580" i="1" s="1"/>
  <c r="M580" i="1" s="1"/>
  <c r="K615" i="1"/>
  <c r="K664" i="1" s="1"/>
  <c r="K663" i="1" s="1"/>
  <c r="M663" i="1" s="1"/>
  <c r="K252" i="1"/>
  <c r="K251" i="1" s="1"/>
  <c r="M251" i="1" s="1"/>
  <c r="K370" i="1"/>
  <c r="K418" i="1" s="1"/>
  <c r="K417" i="1" s="1"/>
  <c r="M417" i="1" s="1"/>
  <c r="K499" i="1"/>
  <c r="K498" i="1" s="1"/>
  <c r="M498" i="1" s="1"/>
  <c r="M533" i="1"/>
  <c r="M581" i="1" s="1"/>
  <c r="M615" i="1"/>
  <c r="M664" i="1" s="1"/>
  <c r="M42" i="1"/>
  <c r="M33" i="1" s="1"/>
  <c r="M85" i="1" s="1"/>
  <c r="M120" i="1"/>
  <c r="M118" i="1" s="1"/>
  <c r="M170" i="1" s="1"/>
  <c r="M213" i="1"/>
  <c r="M204" i="1" s="1"/>
  <c r="M287" i="1"/>
  <c r="M285" i="1" s="1"/>
  <c r="M337" i="1" s="1"/>
  <c r="M453" i="1"/>
  <c r="M451" i="1" s="1"/>
  <c r="M499" i="1" s="1"/>
  <c r="M252" i="1" l="1"/>
</calcChain>
</file>

<file path=xl/sharedStrings.xml><?xml version="1.0" encoding="utf-8"?>
<sst xmlns="http://schemas.openxmlformats.org/spreadsheetml/2006/main" count="995" uniqueCount="129">
  <si>
    <t>П Е Р Е Ч Е Н Ь</t>
  </si>
  <si>
    <t>работ и услуг по содержанию и ремонту общего имущества многоквартирного дома</t>
  </si>
  <si>
    <t>Наименование работ</t>
  </si>
  <si>
    <t xml:space="preserve">    Периодичность</t>
  </si>
  <si>
    <t>Стоимость на 1 кв.м</t>
  </si>
  <si>
    <t>общ.площади</t>
  </si>
  <si>
    <t>сумма</t>
  </si>
  <si>
    <t>м. кв. дома</t>
  </si>
  <si>
    <t xml:space="preserve"> ( руб. в месяц)</t>
  </si>
  <si>
    <t>в год</t>
  </si>
  <si>
    <t>1. Работы, необходимые для надлежащего содержания несущих конструкций</t>
  </si>
  <si>
    <t>(фундаментов, стен, перекрытий и покрытий,лестниц,крыш) и ненесущих</t>
  </si>
  <si>
    <t>(перегородок,внутренней отделки, полов) конструкций МКД</t>
  </si>
  <si>
    <t>проверка состояния, выявление повреждений,проведение сезонных осмотров</t>
  </si>
  <si>
    <t>2 раза в год</t>
  </si>
  <si>
    <t>при выявлении повреждений и нарушений разработка плана (при необходимости) ,</t>
  </si>
  <si>
    <t>по мере  необходимости</t>
  </si>
  <si>
    <t>проведение восстановительных работ</t>
  </si>
  <si>
    <t xml:space="preserve">плановые и частичные осмотры элементов и помещений </t>
  </si>
  <si>
    <t>1 раз в год</t>
  </si>
  <si>
    <t>проверка и при необходимости очистка кровли от скопления снега и наледи</t>
  </si>
  <si>
    <t xml:space="preserve">проверка и при необходимости очистка кровли и водоотводящих устройств </t>
  </si>
  <si>
    <t>от мусора, грязи и наледи, препятствующих стоку дождевых и талых вод</t>
  </si>
  <si>
    <t xml:space="preserve">2. Работы, необходимые для надлежащего содержания оборудования </t>
  </si>
  <si>
    <t>и инженерно-технического обеспечения, входящих в состав общего имущества</t>
  </si>
  <si>
    <t>проверка исправности, работоспособности,технического состояния, проведение</t>
  </si>
  <si>
    <t>сезонных осмотров</t>
  </si>
  <si>
    <t>плановые и частичные осмотры систем водоснабжения, канализации</t>
  </si>
  <si>
    <t>плановые и частичные осмотры системы отопления</t>
  </si>
  <si>
    <t>постоянный контроль параметров теплоносителя  (давления, температуры, расхода)</t>
  </si>
  <si>
    <t xml:space="preserve">испытания на прочность и плотность (гидравлические испытания) узлов ввода и </t>
  </si>
  <si>
    <t>систем отопления, промывка и регулировка систем отопления</t>
  </si>
  <si>
    <t>удаление воздуха из системы отопления</t>
  </si>
  <si>
    <t xml:space="preserve">техническое обслуживание,регулировка, наладочные и ремонтные работы </t>
  </si>
  <si>
    <t>3. Работы и услуги по содержанию иного общего имущества</t>
  </si>
  <si>
    <t xml:space="preserve">3.1. Работы по содержанию помещений, входящих в состав общего имущества </t>
  </si>
  <si>
    <t xml:space="preserve">влажное подметание коридоров, лестничных площадок и маршей </t>
  </si>
  <si>
    <t>ежедневно</t>
  </si>
  <si>
    <t>влажная уборка тамбуров, коридоров, лестничных площадок и маршей</t>
  </si>
  <si>
    <t>2 раза в месяц</t>
  </si>
  <si>
    <t>влажная протирка подоконников,  перил лестниц, шкафов для электросчетчиков</t>
  </si>
  <si>
    <t>слаботочных устройств,почтовых ящиков, дверей</t>
  </si>
  <si>
    <t>мытье окон</t>
  </si>
  <si>
    <t>проведение дератизации, дезинсекции помещений, входящих в состав общего имущества</t>
  </si>
  <si>
    <t>3.2. Работы по содержанию земельного участка в холодный период года</t>
  </si>
  <si>
    <t>очистка крышек люков колодцев  от снега и льда толщиной слоя свыше 5 см</t>
  </si>
  <si>
    <t xml:space="preserve">сдвигание свежевыпавшего снега и очистка придомовой территории от снега и льда </t>
  </si>
  <si>
    <t xml:space="preserve">1 раз в сутки  в </t>
  </si>
  <si>
    <t>при наличии колейности свыше 5 см</t>
  </si>
  <si>
    <t>дни снегопада</t>
  </si>
  <si>
    <t xml:space="preserve">очистка придомовой территории от снега наносного происхождения </t>
  </si>
  <si>
    <t>1 раз в сутки</t>
  </si>
  <si>
    <t>очистка придомовой территории от наледи и льда</t>
  </si>
  <si>
    <t xml:space="preserve">1 раз в трое суток </t>
  </si>
  <si>
    <t>очистка от мусора и промывка урн, установленных возле подъездов , уборка</t>
  </si>
  <si>
    <t>5 раз в неделю</t>
  </si>
  <si>
    <t>контейнерных площадок, расположенных на придомовой территории ои  мкд</t>
  </si>
  <si>
    <t>промывка урн 1 раз в месяц</t>
  </si>
  <si>
    <t>уборка крыльца и площадки перед входом в подъезд</t>
  </si>
  <si>
    <t>1 раз в неделю</t>
  </si>
  <si>
    <t>посыпка территории  в дни гололеда</t>
  </si>
  <si>
    <t xml:space="preserve">1 раз в сутки </t>
  </si>
  <si>
    <t>3.2. Работы по содержанию  придомовой территории в теплый период года</t>
  </si>
  <si>
    <t>подметание и уборка придомовой территории</t>
  </si>
  <si>
    <t>1 раз в 2  суток</t>
  </si>
  <si>
    <t xml:space="preserve">очистка от мусора и промывка урн, установленных возле подъездов, уборка </t>
  </si>
  <si>
    <t>контейнерных площадок, расположенных на  территории, входящей в состав  ои  мкд</t>
  </si>
  <si>
    <t>промывка урн 2 раза в месяц</t>
  </si>
  <si>
    <t>уборка и выкашивание газонов</t>
  </si>
  <si>
    <t>по мере неоходимости</t>
  </si>
  <si>
    <t>3.3. Работы по обеспечению вывоза, в том числе откачке, жидких бытовых отходов</t>
  </si>
  <si>
    <t>регулярно</t>
  </si>
  <si>
    <t>3.4. Аварийное - диспетчерское обслуживание</t>
  </si>
  <si>
    <t>круглосуточно</t>
  </si>
  <si>
    <t xml:space="preserve">3.5. Работы по обеспечению требований пожарной безопасности </t>
  </si>
  <si>
    <t>осмотры и обеспечение работоспособного состояния пожарных лестниц, лазов,</t>
  </si>
  <si>
    <t>проходов, выходов, систем аварийного освещения</t>
  </si>
  <si>
    <t>4. Управление многоквартирным домом</t>
  </si>
  <si>
    <t>непрерывно в</t>
  </si>
  <si>
    <t>течении года</t>
  </si>
  <si>
    <t xml:space="preserve">(на протяжении </t>
  </si>
  <si>
    <t>срока действия</t>
  </si>
  <si>
    <t>договора)</t>
  </si>
  <si>
    <t xml:space="preserve">организация оказания услуг и выполнения работ, предусмотренных перечнем услуг, </t>
  </si>
  <si>
    <t xml:space="preserve">5. Проведение обязательных в отношении общего имущества мероприятий </t>
  </si>
  <si>
    <t>по мере необходимости</t>
  </si>
  <si>
    <t>по энергосбережению и повышению энергетической эффективности,</t>
  </si>
  <si>
    <t xml:space="preserve">6. Техническое обслуживание коллективных (общедомовых)  приборов учета </t>
  </si>
  <si>
    <t>1 раз в месяц</t>
  </si>
  <si>
    <t>7. Механизированная уборка придомовой территории</t>
  </si>
  <si>
    <t>8. Поверка приборов учета</t>
  </si>
  <si>
    <t>Итого стоимость работ и услуг по управлению и содержанию без НДС</t>
  </si>
  <si>
    <t>Итого сумма НДС</t>
  </si>
  <si>
    <t>Итого стоимость работ и услуг по управлению и содержанию с учетом НДС</t>
  </si>
  <si>
    <t>г.Тогучин, ул.Коммунистическая 1/5</t>
  </si>
  <si>
    <t>в течении</t>
  </si>
  <si>
    <t>отопительного периода</t>
  </si>
  <si>
    <t xml:space="preserve">в соответствии с </t>
  </si>
  <si>
    <t>планом-графиком</t>
  </si>
  <si>
    <t xml:space="preserve">обеспечение устранения аварий в соответствии с установленными предельными </t>
  </si>
  <si>
    <t>сроками на внутридомовых инженерных системах в многоквартирном доме,</t>
  </si>
  <si>
    <t>выполнения заявок населения</t>
  </si>
  <si>
    <t xml:space="preserve">прием,ведение и хранение технической документации на многоквартирный дом, </t>
  </si>
  <si>
    <t xml:space="preserve"> заключение договоров, контроль за выполнением обязательств по таким договорами,</t>
  </si>
  <si>
    <t xml:space="preserve">подготовка предложений о выполнении плановых текущих работ по содержанию </t>
  </si>
  <si>
    <t>и ремонту, капитального ремонта, доведение до сведения  собственников ,</t>
  </si>
  <si>
    <t xml:space="preserve">организация работы по начислению и сбору платы за содержание и ремонт, </t>
  </si>
  <si>
    <t>организация  работы по взысканию задолженности по оплате жилых помещений,</t>
  </si>
  <si>
    <t>предоставление информации, связанной с оказанием услуг и выполнением работ,</t>
  </si>
  <si>
    <t>ведение реестра собственников помещений в многоквартирном доме ,</t>
  </si>
  <si>
    <t>взаимодействие с органами государственной власти и органами местного</t>
  </si>
  <si>
    <t>самоуправления</t>
  </si>
  <si>
    <t>г.Тогучин, ул.Ленина 4/1</t>
  </si>
  <si>
    <t>г.Тогучин, ул.Свердлова 68</t>
  </si>
  <si>
    <t>г.Тогучин, ул.Набережная 1</t>
  </si>
  <si>
    <t>г.Тогучин, ул.Вокзальная 31</t>
  </si>
  <si>
    <t>0.01.2026</t>
  </si>
  <si>
    <t>4. Расчетно-кассовое обслуживание</t>
  </si>
  <si>
    <t>г.Тогучин, ул.Вокзальная 52</t>
  </si>
  <si>
    <t>г.Тогучин, ул.Бригадная 28</t>
  </si>
  <si>
    <t>работ и услуг по содержанию общего имущества многоквартирного дома</t>
  </si>
  <si>
    <t>г.Тогучин, ул. Лесная 30</t>
  </si>
  <si>
    <t>с   01.01.2026г.</t>
  </si>
  <si>
    <t>3.3. Работы по содержанию  придомовой территории в теплый период года</t>
  </si>
  <si>
    <t>3.4. Работы по обеспечению вывоза, в том числе откачке, жидких бытовых отходов</t>
  </si>
  <si>
    <t>3.5. Аварийное - диспетчерское обслуживание</t>
  </si>
  <si>
    <t xml:space="preserve">3.6. Работы по обеспечению требований пожарной безопасности </t>
  </si>
  <si>
    <t>9. Проведение текущего ремонта</t>
  </si>
  <si>
    <t>Итого стоимость работ и услуг по управлению и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</si>
</sst>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2" fontId="5" fillId="0" borderId="5" xfId="0" applyNumberFormat="1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7" xfId="0" applyFont="1" applyBorder="1"/>
    <xf numFmtId="2" fontId="5" fillId="0" borderId="8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2" fontId="3" fillId="0" borderId="5" xfId="0" applyNumberFormat="1" applyFont="1" applyBorder="1" applyAlignment="1">
      <alignment horizontal="center"/>
    </xf>
    <xf numFmtId="0" fontId="7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6" fillId="0" borderId="14" xfId="0" applyFont="1" applyBorder="1"/>
    <xf numFmtId="0" fontId="6" fillId="0" borderId="15" xfId="0" applyFont="1" applyBorder="1"/>
    <xf numFmtId="2" fontId="3" fillId="0" borderId="17" xfId="0" applyNumberFormat="1" applyFont="1" applyBorder="1"/>
    <xf numFmtId="0" fontId="7" fillId="0" borderId="18" xfId="0" applyFont="1" applyBorder="1"/>
    <xf numFmtId="0" fontId="8" fillId="0" borderId="0" xfId="0" applyFont="1" applyBorder="1"/>
    <xf numFmtId="0" fontId="8" fillId="0" borderId="7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19" xfId="0" applyNumberFormat="1" applyFont="1" applyBorder="1"/>
    <xf numFmtId="0" fontId="7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6" fillId="0" borderId="21" xfId="0" applyFont="1" applyBorder="1"/>
    <xf numFmtId="0" fontId="6" fillId="0" borderId="22" xfId="0" applyFont="1" applyBorder="1"/>
    <xf numFmtId="0" fontId="3" fillId="0" borderId="21" xfId="0" applyFont="1" applyBorder="1"/>
    <xf numFmtId="0" fontId="3" fillId="0" borderId="22" xfId="0" applyFont="1" applyBorder="1"/>
    <xf numFmtId="2" fontId="3" fillId="0" borderId="23" xfId="0" applyNumberFormat="1" applyFont="1" applyBorder="1"/>
    <xf numFmtId="0" fontId="10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2" fontId="3" fillId="0" borderId="8" xfId="0" applyNumberFormat="1" applyFont="1" applyBorder="1"/>
    <xf numFmtId="0" fontId="10" fillId="0" borderId="6" xfId="0" applyFont="1" applyBorder="1"/>
    <xf numFmtId="0" fontId="10" fillId="0" borderId="24" xfId="0" applyFont="1" applyBorder="1"/>
    <xf numFmtId="0" fontId="5" fillId="0" borderId="26" xfId="0" applyFont="1" applyBorder="1"/>
    <xf numFmtId="0" fontId="5" fillId="0" borderId="25" xfId="0" applyFont="1" applyBorder="1"/>
    <xf numFmtId="0" fontId="4" fillId="0" borderId="7" xfId="0" applyFont="1" applyBorder="1"/>
    <xf numFmtId="0" fontId="10" fillId="0" borderId="2" xfId="0" applyFont="1" applyBorder="1"/>
    <xf numFmtId="0" fontId="5" fillId="0" borderId="0" xfId="0" applyFont="1"/>
    <xf numFmtId="0" fontId="10" fillId="0" borderId="1" xfId="0" applyFont="1" applyBorder="1"/>
    <xf numFmtId="0" fontId="10" fillId="0" borderId="10" xfId="0" applyFont="1" applyBorder="1"/>
    <xf numFmtId="0" fontId="6" fillId="0" borderId="1" xfId="0" applyFont="1" applyBorder="1"/>
    <xf numFmtId="0" fontId="6" fillId="0" borderId="10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27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28" xfId="0" applyFont="1" applyBorder="1"/>
    <xf numFmtId="0" fontId="10" fillId="0" borderId="0" xfId="0" applyFont="1" applyBorder="1"/>
    <xf numFmtId="0" fontId="10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2" fontId="3" fillId="0" borderId="5" xfId="0" applyNumberFormat="1" applyFont="1" applyBorder="1"/>
    <xf numFmtId="0" fontId="8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30" xfId="0" applyFont="1" applyBorder="1"/>
    <xf numFmtId="0" fontId="6" fillId="0" borderId="31" xfId="0" applyFont="1" applyBorder="1"/>
    <xf numFmtId="2" fontId="3" fillId="0" borderId="33" xfId="0" applyNumberFormat="1" applyFont="1" applyBorder="1"/>
    <xf numFmtId="0" fontId="10" fillId="0" borderId="26" xfId="0" applyFont="1" applyBorder="1"/>
    <xf numFmtId="0" fontId="10" fillId="0" borderId="25" xfId="0" applyFont="1" applyBorder="1"/>
    <xf numFmtId="0" fontId="10" fillId="0" borderId="9" xfId="0" applyFont="1" applyFill="1" applyBorder="1"/>
    <xf numFmtId="0" fontId="5" fillId="0" borderId="9" xfId="0" applyFont="1" applyBorder="1"/>
    <xf numFmtId="0" fontId="6" fillId="0" borderId="16" xfId="0" applyFont="1" applyBorder="1"/>
    <xf numFmtId="2" fontId="3" fillId="0" borderId="35" xfId="0" applyNumberFormat="1" applyFont="1" applyBorder="1"/>
    <xf numFmtId="0" fontId="6" fillId="0" borderId="32" xfId="0" applyFont="1" applyBorder="1"/>
    <xf numFmtId="0" fontId="6" fillId="0" borderId="36" xfId="0" applyFont="1" applyBorder="1"/>
    <xf numFmtId="0" fontId="10" fillId="0" borderId="0" xfId="0" applyFont="1"/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6" fillId="0" borderId="26" xfId="0" applyFont="1" applyBorder="1"/>
    <xf numFmtId="0" fontId="6" fillId="0" borderId="25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2" fontId="3" fillId="0" borderId="0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6" fillId="0" borderId="34" xfId="0" applyFont="1" applyBorder="1"/>
    <xf numFmtId="2" fontId="3" fillId="0" borderId="36" xfId="0" applyNumberFormat="1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9" xfId="0" applyFont="1" applyBorder="1"/>
    <xf numFmtId="2" fontId="6" fillId="0" borderId="36" xfId="0" applyNumberFormat="1" applyFont="1" applyBorder="1"/>
    <xf numFmtId="0" fontId="3" fillId="0" borderId="1" xfId="0" applyFont="1" applyBorder="1"/>
    <xf numFmtId="0" fontId="3" fillId="0" borderId="10" xfId="0" applyFont="1" applyBorder="1"/>
    <xf numFmtId="2" fontId="3" fillId="0" borderId="41" xfId="0" applyNumberFormat="1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6" fillId="0" borderId="6" xfId="0" applyFont="1" applyBorder="1"/>
    <xf numFmtId="0" fontId="13" fillId="0" borderId="29" xfId="0" applyFont="1" applyBorder="1"/>
    <xf numFmtId="2" fontId="13" fillId="0" borderId="36" xfId="0" applyNumberFormat="1" applyFont="1" applyBorder="1"/>
    <xf numFmtId="2" fontId="9" fillId="0" borderId="36" xfId="0" applyNumberFormat="1" applyFont="1" applyBorder="1"/>
    <xf numFmtId="2" fontId="0" fillId="0" borderId="0" xfId="0" applyNumberFormat="1"/>
    <xf numFmtId="0" fontId="2" fillId="0" borderId="0" xfId="0" applyFont="1" applyBorder="1" applyAlignment="1">
      <alignment horizontal="left"/>
    </xf>
    <xf numFmtId="2" fontId="6" fillId="0" borderId="0" xfId="0" applyNumberFormat="1" applyFont="1" applyBorder="1"/>
    <xf numFmtId="2" fontId="11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12" fillId="2" borderId="0" xfId="0" applyFont="1" applyFill="1"/>
    <xf numFmtId="0" fontId="12" fillId="0" borderId="0" xfId="0" applyFont="1"/>
    <xf numFmtId="0" fontId="14" fillId="2" borderId="0" xfId="1" applyFont="1" applyFill="1"/>
    <xf numFmtId="0" fontId="14" fillId="0" borderId="0" xfId="1" applyFont="1"/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2" fontId="15" fillId="0" borderId="5" xfId="0" applyNumberFormat="1" applyFont="1" applyBorder="1"/>
    <xf numFmtId="0" fontId="15" fillId="0" borderId="6" xfId="0" applyFont="1" applyBorder="1"/>
    <xf numFmtId="0" fontId="15" fillId="0" borderId="0" xfId="0" applyFont="1" applyBorder="1"/>
    <xf numFmtId="0" fontId="15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10" fillId="2" borderId="9" xfId="0" applyFont="1" applyFill="1" applyBorder="1"/>
    <xf numFmtId="0" fontId="10" fillId="2" borderId="1" xfId="0" applyFont="1" applyFill="1" applyBorder="1"/>
    <xf numFmtId="0" fontId="10" fillId="2" borderId="10" xfId="0" applyFont="1" applyFill="1" applyBorder="1"/>
    <xf numFmtId="0" fontId="10" fillId="2" borderId="24" xfId="0" applyFont="1" applyFill="1" applyBorder="1"/>
    <xf numFmtId="0" fontId="10" fillId="2" borderId="26" xfId="0" applyFont="1" applyFill="1" applyBorder="1"/>
    <xf numFmtId="0" fontId="10" fillId="2" borderId="2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5" fillId="2" borderId="1" xfId="0" applyFont="1" applyFill="1" applyBorder="1"/>
    <xf numFmtId="2" fontId="3" fillId="2" borderId="8" xfId="0" applyNumberFormat="1" applyFont="1" applyFill="1" applyBorder="1"/>
    <xf numFmtId="0" fontId="5" fillId="2" borderId="9" xfId="0" applyFont="1" applyFill="1" applyBorder="1"/>
    <xf numFmtId="0" fontId="5" fillId="0" borderId="16" xfId="0" applyFont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32" xfId="0" applyFont="1" applyBorder="1"/>
    <xf numFmtId="0" fontId="5" fillId="0" borderId="36" xfId="0" applyFont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2" borderId="31" xfId="0" applyFont="1" applyFill="1" applyBorder="1"/>
    <xf numFmtId="2" fontId="3" fillId="2" borderId="33" xfId="0" applyNumberFormat="1" applyFont="1" applyFill="1" applyBorder="1"/>
    <xf numFmtId="0" fontId="10" fillId="2" borderId="6" xfId="0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5" fillId="0" borderId="34" xfId="0" applyFont="1" applyBorder="1"/>
    <xf numFmtId="0" fontId="5" fillId="0" borderId="2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9" xfId="0" applyFont="1" applyBorder="1"/>
    <xf numFmtId="2" fontId="5" fillId="0" borderId="36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7" fillId="0" borderId="29" xfId="0" applyNumberFormat="1" applyFont="1" applyBorder="1" applyAlignment="1">
      <alignment horizontal="left"/>
    </xf>
    <xf numFmtId="49" fontId="7" fillId="0" borderId="30" xfId="0" applyNumberFormat="1" applyFont="1" applyBorder="1" applyAlignment="1">
      <alignment horizontal="left"/>
    </xf>
    <xf numFmtId="49" fontId="7" fillId="0" borderId="31" xfId="0" applyNumberFormat="1" applyFont="1" applyBorder="1" applyAlignment="1">
      <alignment horizontal="left"/>
    </xf>
    <xf numFmtId="2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9" fillId="0" borderId="3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14" fontId="4" fillId="0" borderId="1" xfId="0" applyNumberFormat="1" applyFont="1" applyBorder="1" applyAlignment="1">
      <alignment wrapText="1"/>
    </xf>
    <xf numFmtId="0" fontId="11" fillId="0" borderId="36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49" fontId="7" fillId="2" borderId="29" xfId="0" applyNumberFormat="1" applyFont="1" applyFill="1" applyBorder="1" applyAlignment="1">
      <alignment horizontal="left"/>
    </xf>
    <xf numFmtId="49" fontId="7" fillId="2" borderId="30" xfId="0" applyNumberFormat="1" applyFont="1" applyFill="1" applyBorder="1" applyAlignment="1">
      <alignment horizontal="left"/>
    </xf>
    <xf numFmtId="49" fontId="7" fillId="2" borderId="31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2" fontId="11" fillId="2" borderId="32" xfId="0" applyNumberFormat="1" applyFont="1" applyFill="1" applyBorder="1" applyAlignment="1">
      <alignment horizontal="center"/>
    </xf>
    <xf numFmtId="2" fontId="11" fillId="2" borderId="31" xfId="0" applyNumberFormat="1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4"/>
  <sheetViews>
    <sheetView tabSelected="1" view="pageBreakPreview" topLeftCell="A580" zoomScale="60" zoomScaleNormal="100" workbookViewId="0">
      <selection sqref="A1:M77"/>
    </sheetView>
  </sheetViews>
  <sheetFormatPr defaultRowHeight="15" x14ac:dyDescent="0.25"/>
  <cols>
    <col min="8" max="8" width="17.28515625" customWidth="1"/>
    <col min="11" max="11" width="11.28515625" bestFit="1" customWidth="1"/>
    <col min="12" max="12" width="10.42578125" customWidth="1"/>
    <col min="13" max="13" width="13.85546875" customWidth="1"/>
    <col min="14" max="15" width="10.140625" bestFit="1" customWidth="1"/>
  </cols>
  <sheetData>
    <row r="1" spans="1:13" ht="15.75" x14ac:dyDescent="0.2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"/>
    </row>
    <row r="2" spans="1:13" ht="15.75" x14ac:dyDescent="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"/>
    </row>
    <row r="3" spans="1:13" ht="15.75" x14ac:dyDescent="0.25">
      <c r="A3" s="2"/>
      <c r="B3" s="2"/>
      <c r="C3" s="2"/>
      <c r="D3" s="2"/>
      <c r="E3" s="2"/>
      <c r="F3" s="2" t="s">
        <v>94</v>
      </c>
      <c r="G3" s="2"/>
      <c r="H3" s="2"/>
      <c r="I3" s="2"/>
      <c r="J3" s="2"/>
      <c r="K3" s="2"/>
      <c r="L3" s="170">
        <v>46023</v>
      </c>
      <c r="M3" s="170"/>
    </row>
    <row r="4" spans="1:13" x14ac:dyDescent="0.25">
      <c r="A4" s="3"/>
      <c r="B4" s="4"/>
      <c r="C4" s="171" t="s">
        <v>2</v>
      </c>
      <c r="D4" s="171"/>
      <c r="E4" s="171"/>
      <c r="F4" s="4"/>
      <c r="G4" s="4"/>
      <c r="H4" s="5"/>
      <c r="I4" s="172" t="s">
        <v>3</v>
      </c>
      <c r="J4" s="173"/>
      <c r="K4" s="174" t="s">
        <v>4</v>
      </c>
      <c r="L4" s="175"/>
      <c r="M4" s="6"/>
    </row>
    <row r="5" spans="1:13" x14ac:dyDescent="0.25">
      <c r="A5" s="7"/>
      <c r="B5" s="8"/>
      <c r="C5" s="8"/>
      <c r="D5" s="8"/>
      <c r="E5" s="8"/>
      <c r="F5" s="8"/>
      <c r="G5" s="8"/>
      <c r="H5" s="9"/>
      <c r="I5" s="10"/>
      <c r="J5" s="11"/>
      <c r="K5" s="186" t="s">
        <v>5</v>
      </c>
      <c r="L5" s="187"/>
      <c r="M5" s="12" t="s">
        <v>6</v>
      </c>
    </row>
    <row r="6" spans="1:13" x14ac:dyDescent="0.25">
      <c r="A6" s="7"/>
      <c r="B6" s="8"/>
      <c r="C6" s="8"/>
      <c r="D6" s="8"/>
      <c r="E6" s="8"/>
      <c r="F6" s="8"/>
      <c r="G6" s="8"/>
      <c r="H6" s="9"/>
      <c r="I6" s="176" t="s">
        <v>7</v>
      </c>
      <c r="J6" s="177"/>
      <c r="K6" s="188" t="s">
        <v>8</v>
      </c>
      <c r="L6" s="189"/>
      <c r="M6" s="12" t="s">
        <v>9</v>
      </c>
    </row>
    <row r="7" spans="1:13" ht="16.5" thickBot="1" x14ac:dyDescent="0.3">
      <c r="A7" s="13"/>
      <c r="B7" s="14"/>
      <c r="C7" s="14"/>
      <c r="D7" s="14"/>
      <c r="E7" s="14"/>
      <c r="F7" s="14"/>
      <c r="G7" s="14"/>
      <c r="H7" s="15"/>
      <c r="I7" s="190">
        <v>604.4</v>
      </c>
      <c r="J7" s="191"/>
      <c r="K7" s="192"/>
      <c r="L7" s="193"/>
      <c r="M7" s="16"/>
    </row>
    <row r="8" spans="1:13" x14ac:dyDescent="0.25">
      <c r="A8" s="17" t="s">
        <v>10</v>
      </c>
      <c r="B8" s="18"/>
      <c r="C8" s="18"/>
      <c r="D8" s="18"/>
      <c r="E8" s="18"/>
      <c r="F8" s="18"/>
      <c r="G8" s="18"/>
      <c r="H8" s="19"/>
      <c r="I8" s="20"/>
      <c r="J8" s="21"/>
      <c r="K8" s="194">
        <f>K11+K14</f>
        <v>11.09</v>
      </c>
      <c r="L8" s="195"/>
      <c r="M8" s="22">
        <f>K8*12*I7</f>
        <v>80433.551999999981</v>
      </c>
    </row>
    <row r="9" spans="1:13" x14ac:dyDescent="0.25">
      <c r="A9" s="23" t="s">
        <v>11</v>
      </c>
      <c r="B9" s="24"/>
      <c r="C9" s="24"/>
      <c r="D9" s="24"/>
      <c r="E9" s="24"/>
      <c r="F9" s="24"/>
      <c r="G9" s="24"/>
      <c r="H9" s="25"/>
      <c r="I9" s="10"/>
      <c r="J9" s="11"/>
      <c r="K9" s="26"/>
      <c r="L9" s="27"/>
      <c r="M9" s="28"/>
    </row>
    <row r="10" spans="1:13" ht="15.75" thickBot="1" x14ac:dyDescent="0.3">
      <c r="A10" s="29" t="s">
        <v>12</v>
      </c>
      <c r="B10" s="30"/>
      <c r="C10" s="30"/>
      <c r="D10" s="30"/>
      <c r="E10" s="30"/>
      <c r="F10" s="30"/>
      <c r="G10" s="30"/>
      <c r="H10" s="31"/>
      <c r="I10" s="32"/>
      <c r="J10" s="33"/>
      <c r="K10" s="34"/>
      <c r="L10" s="35"/>
      <c r="M10" s="36"/>
    </row>
    <row r="11" spans="1:13" x14ac:dyDescent="0.25">
      <c r="A11" s="37" t="s">
        <v>13</v>
      </c>
      <c r="B11" s="38"/>
      <c r="C11" s="38"/>
      <c r="D11" s="38"/>
      <c r="E11" s="38"/>
      <c r="F11" s="38"/>
      <c r="G11" s="38"/>
      <c r="H11" s="39"/>
      <c r="I11" s="217" t="s">
        <v>14</v>
      </c>
      <c r="J11" s="218"/>
      <c r="K11" s="178">
        <v>6.41</v>
      </c>
      <c r="L11" s="179"/>
      <c r="M11" s="40">
        <f>K11*12*I7</f>
        <v>46490.447999999997</v>
      </c>
    </row>
    <row r="12" spans="1:13" x14ac:dyDescent="0.25">
      <c r="A12" s="41" t="s">
        <v>15</v>
      </c>
      <c r="B12" s="8"/>
      <c r="C12" s="8"/>
      <c r="D12" s="8"/>
      <c r="E12" s="8"/>
      <c r="F12" s="8"/>
      <c r="G12" s="8"/>
      <c r="H12" s="9"/>
      <c r="I12" s="172" t="s">
        <v>16</v>
      </c>
      <c r="J12" s="173"/>
      <c r="K12" s="1"/>
      <c r="L12" s="27"/>
      <c r="M12" s="40"/>
    </row>
    <row r="13" spans="1:13" x14ac:dyDescent="0.25">
      <c r="A13" s="37" t="s">
        <v>17</v>
      </c>
      <c r="B13" s="38"/>
      <c r="C13" s="38"/>
      <c r="D13" s="38"/>
      <c r="E13" s="38"/>
      <c r="F13" s="38"/>
      <c r="G13" s="38"/>
      <c r="H13" s="39"/>
      <c r="I13" s="176"/>
      <c r="J13" s="177"/>
      <c r="K13" s="1"/>
      <c r="L13" s="27"/>
      <c r="M13" s="40"/>
    </row>
    <row r="14" spans="1:13" x14ac:dyDescent="0.25">
      <c r="A14" s="37" t="s">
        <v>18</v>
      </c>
      <c r="B14" s="38"/>
      <c r="C14" s="38"/>
      <c r="D14" s="38"/>
      <c r="E14" s="38"/>
      <c r="F14" s="38"/>
      <c r="G14" s="38"/>
      <c r="H14" s="39"/>
      <c r="I14" s="182" t="s">
        <v>19</v>
      </c>
      <c r="J14" s="183"/>
      <c r="K14" s="184">
        <v>4.68</v>
      </c>
      <c r="L14" s="185"/>
      <c r="M14" s="40">
        <f>K14*12*I7</f>
        <v>33943.103999999999</v>
      </c>
    </row>
    <row r="15" spans="1:13" ht="15.75" x14ac:dyDescent="0.25">
      <c r="A15" s="42" t="s">
        <v>20</v>
      </c>
      <c r="B15" s="43"/>
      <c r="C15" s="43"/>
      <c r="D15" s="43"/>
      <c r="E15" s="43"/>
      <c r="F15" s="43"/>
      <c r="G15" s="43"/>
      <c r="H15" s="44"/>
      <c r="I15" s="172" t="s">
        <v>16</v>
      </c>
      <c r="J15" s="173"/>
      <c r="K15" s="2"/>
      <c r="L15" s="45"/>
      <c r="M15" s="40"/>
    </row>
    <row r="16" spans="1:13" x14ac:dyDescent="0.25">
      <c r="A16" s="46" t="s">
        <v>21</v>
      </c>
      <c r="B16" s="4"/>
      <c r="C16" s="4"/>
      <c r="D16" s="4"/>
      <c r="E16" s="4"/>
      <c r="F16" s="4"/>
      <c r="G16" s="4"/>
      <c r="H16" s="5"/>
      <c r="I16" s="180"/>
      <c r="J16" s="181"/>
      <c r="K16" s="47"/>
      <c r="L16" s="27"/>
      <c r="M16" s="40"/>
    </row>
    <row r="17" spans="1:13" ht="15.75" thickBot="1" x14ac:dyDescent="0.3">
      <c r="A17" s="37" t="s">
        <v>22</v>
      </c>
      <c r="B17" s="48"/>
      <c r="C17" s="48"/>
      <c r="D17" s="48"/>
      <c r="E17" s="48"/>
      <c r="F17" s="48"/>
      <c r="G17" s="48"/>
      <c r="H17" s="49"/>
      <c r="I17" s="50"/>
      <c r="J17" s="51"/>
      <c r="K17" s="213"/>
      <c r="L17" s="214"/>
      <c r="M17" s="40"/>
    </row>
    <row r="18" spans="1:13" x14ac:dyDescent="0.25">
      <c r="A18" s="17" t="s">
        <v>23</v>
      </c>
      <c r="B18" s="52"/>
      <c r="C18" s="52"/>
      <c r="D18" s="52"/>
      <c r="E18" s="52"/>
      <c r="F18" s="52"/>
      <c r="G18" s="52"/>
      <c r="H18" s="53"/>
      <c r="I18" s="20"/>
      <c r="J18" s="54"/>
      <c r="K18" s="198">
        <f>K20+K25+K28</f>
        <v>7.1899999999999995</v>
      </c>
      <c r="L18" s="195"/>
      <c r="M18" s="22">
        <f>K18*12*I7</f>
        <v>52147.631999999998</v>
      </c>
    </row>
    <row r="19" spans="1:13" ht="15.75" thickBot="1" x14ac:dyDescent="0.3">
      <c r="A19" s="29" t="s">
        <v>24</v>
      </c>
      <c r="B19" s="55"/>
      <c r="C19" s="55"/>
      <c r="D19" s="55"/>
      <c r="E19" s="55"/>
      <c r="F19" s="55"/>
      <c r="G19" s="55"/>
      <c r="H19" s="56"/>
      <c r="I19" s="32"/>
      <c r="J19" s="57"/>
      <c r="K19" s="34"/>
      <c r="L19" s="35"/>
      <c r="M19" s="36"/>
    </row>
    <row r="20" spans="1:13" x14ac:dyDescent="0.25">
      <c r="A20" s="41" t="s">
        <v>25</v>
      </c>
      <c r="B20" s="58"/>
      <c r="C20" s="58"/>
      <c r="D20" s="58"/>
      <c r="E20" s="58"/>
      <c r="F20" s="58"/>
      <c r="G20" s="58"/>
      <c r="H20" s="59"/>
      <c r="I20" s="227" t="s">
        <v>14</v>
      </c>
      <c r="J20" s="228"/>
      <c r="K20" s="178">
        <v>3.6</v>
      </c>
      <c r="L20" s="179"/>
      <c r="M20" s="40">
        <f>K20*12*I7</f>
        <v>26110.080000000002</v>
      </c>
    </row>
    <row r="21" spans="1:13" x14ac:dyDescent="0.25">
      <c r="A21" s="37" t="s">
        <v>26</v>
      </c>
      <c r="B21" s="48"/>
      <c r="C21" s="48"/>
      <c r="D21" s="48"/>
      <c r="E21" s="48"/>
      <c r="F21" s="48"/>
      <c r="G21" s="48"/>
      <c r="H21" s="49"/>
      <c r="I21" s="60"/>
      <c r="J21" s="61"/>
      <c r="K21" s="1"/>
      <c r="L21" s="27"/>
      <c r="M21" s="40"/>
    </row>
    <row r="22" spans="1:13" x14ac:dyDescent="0.25">
      <c r="A22" s="41" t="s">
        <v>15</v>
      </c>
      <c r="B22" s="8"/>
      <c r="C22" s="8"/>
      <c r="D22" s="8"/>
      <c r="E22" s="8"/>
      <c r="F22" s="8"/>
      <c r="G22" s="8"/>
      <c r="H22" s="9"/>
      <c r="I22" s="172" t="s">
        <v>16</v>
      </c>
      <c r="J22" s="173"/>
      <c r="K22" s="1"/>
      <c r="L22" s="27"/>
      <c r="M22" s="40"/>
    </row>
    <row r="23" spans="1:13" x14ac:dyDescent="0.25">
      <c r="A23" s="37" t="s">
        <v>17</v>
      </c>
      <c r="B23" s="38"/>
      <c r="C23" s="38"/>
      <c r="D23" s="38"/>
      <c r="E23" s="38"/>
      <c r="F23" s="38"/>
      <c r="G23" s="38"/>
      <c r="H23" s="39"/>
      <c r="I23" s="176"/>
      <c r="J23" s="177"/>
      <c r="K23" s="1"/>
      <c r="L23" s="27"/>
      <c r="M23" s="40"/>
    </row>
    <row r="24" spans="1:13" x14ac:dyDescent="0.25">
      <c r="A24" s="42" t="s">
        <v>27</v>
      </c>
      <c r="B24" s="43"/>
      <c r="C24" s="44"/>
      <c r="D24" s="8"/>
      <c r="E24" s="8"/>
      <c r="F24" s="8"/>
      <c r="G24" s="8"/>
      <c r="H24" s="9"/>
      <c r="I24" s="182" t="s">
        <v>16</v>
      </c>
      <c r="J24" s="183"/>
      <c r="K24" s="1"/>
      <c r="L24" s="27"/>
      <c r="M24" s="40"/>
    </row>
    <row r="25" spans="1:13" x14ac:dyDescent="0.25">
      <c r="A25" s="41" t="s">
        <v>28</v>
      </c>
      <c r="B25" s="8"/>
      <c r="C25" s="8"/>
      <c r="D25" s="43"/>
      <c r="E25" s="43"/>
      <c r="F25" s="43"/>
      <c r="G25" s="43"/>
      <c r="H25" s="44"/>
      <c r="I25" s="182" t="s">
        <v>19</v>
      </c>
      <c r="J25" s="183"/>
      <c r="K25" s="184">
        <v>1.58</v>
      </c>
      <c r="L25" s="185"/>
      <c r="M25" s="40">
        <f>K25*12*I7</f>
        <v>11459.424000000001</v>
      </c>
    </row>
    <row r="26" spans="1:13" x14ac:dyDescent="0.25">
      <c r="A26" s="46" t="s">
        <v>29</v>
      </c>
      <c r="B26" s="62"/>
      <c r="C26" s="62"/>
      <c r="D26" s="62"/>
      <c r="E26" s="62"/>
      <c r="F26" s="62"/>
      <c r="G26" s="62"/>
      <c r="H26" s="63"/>
      <c r="I26" s="172" t="s">
        <v>95</v>
      </c>
      <c r="J26" s="173"/>
      <c r="K26" s="1"/>
      <c r="L26" s="27"/>
      <c r="M26" s="40"/>
    </row>
    <row r="27" spans="1:13" x14ac:dyDescent="0.25">
      <c r="A27" s="37"/>
      <c r="B27" s="48"/>
      <c r="C27" s="48"/>
      <c r="D27" s="48"/>
      <c r="E27" s="48"/>
      <c r="F27" s="48"/>
      <c r="G27" s="48"/>
      <c r="H27" s="49"/>
      <c r="I27" s="50" t="s">
        <v>96</v>
      </c>
      <c r="J27" s="51"/>
      <c r="K27" s="47"/>
      <c r="L27" s="27"/>
      <c r="M27" s="40"/>
    </row>
    <row r="28" spans="1:13" x14ac:dyDescent="0.25">
      <c r="A28" s="46" t="s">
        <v>30</v>
      </c>
      <c r="B28" s="62"/>
      <c r="C28" s="62"/>
      <c r="D28" s="62"/>
      <c r="E28" s="62"/>
      <c r="F28" s="62"/>
      <c r="G28" s="62"/>
      <c r="H28" s="63"/>
      <c r="I28" s="172" t="s">
        <v>19</v>
      </c>
      <c r="J28" s="173"/>
      <c r="K28" s="184">
        <v>2.0099999999999998</v>
      </c>
      <c r="L28" s="185"/>
      <c r="M28" s="40">
        <f>K28*12*I7</f>
        <v>14578.127999999999</v>
      </c>
    </row>
    <row r="29" spans="1:13" x14ac:dyDescent="0.25">
      <c r="A29" s="37" t="s">
        <v>31</v>
      </c>
      <c r="B29" s="48"/>
      <c r="C29" s="48"/>
      <c r="D29" s="48"/>
      <c r="E29" s="48"/>
      <c r="F29" s="48"/>
      <c r="G29" s="48"/>
      <c r="H29" s="49"/>
      <c r="I29" s="50"/>
      <c r="J29" s="51"/>
      <c r="K29" s="1"/>
      <c r="L29" s="27"/>
      <c r="M29" s="40"/>
    </row>
    <row r="30" spans="1:13" x14ac:dyDescent="0.25">
      <c r="A30" s="46" t="s">
        <v>32</v>
      </c>
      <c r="B30" s="62"/>
      <c r="C30" s="62"/>
      <c r="D30" s="62"/>
      <c r="E30" s="62"/>
      <c r="F30" s="62"/>
      <c r="G30" s="62"/>
      <c r="H30" s="63"/>
      <c r="I30" s="182" t="s">
        <v>16</v>
      </c>
      <c r="J30" s="183"/>
      <c r="K30" s="1"/>
      <c r="L30" s="27"/>
      <c r="M30" s="40"/>
    </row>
    <row r="31" spans="1:13" x14ac:dyDescent="0.25">
      <c r="A31" s="46" t="s">
        <v>33</v>
      </c>
      <c r="B31" s="62"/>
      <c r="C31" s="62"/>
      <c r="D31" s="62"/>
      <c r="E31" s="62"/>
      <c r="F31" s="62"/>
      <c r="G31" s="62"/>
      <c r="H31" s="63"/>
      <c r="I31" s="172" t="s">
        <v>97</v>
      </c>
      <c r="J31" s="173"/>
      <c r="K31" s="14"/>
      <c r="L31" s="15"/>
      <c r="M31" s="64"/>
    </row>
    <row r="32" spans="1:13" ht="15.75" thickBot="1" x14ac:dyDescent="0.3">
      <c r="A32" s="37"/>
      <c r="B32" s="48"/>
      <c r="C32" s="48"/>
      <c r="D32" s="48"/>
      <c r="E32" s="48"/>
      <c r="F32" s="48"/>
      <c r="G32" s="48"/>
      <c r="H32" s="49"/>
      <c r="I32" s="241" t="s">
        <v>98</v>
      </c>
      <c r="J32" s="242"/>
      <c r="K32" s="103"/>
      <c r="L32" s="104"/>
      <c r="M32" s="105"/>
    </row>
    <row r="33" spans="1:13" x14ac:dyDescent="0.25">
      <c r="A33" s="65" t="s">
        <v>34</v>
      </c>
      <c r="B33" s="18"/>
      <c r="C33" s="18"/>
      <c r="D33" s="18"/>
      <c r="E33" s="18"/>
      <c r="F33" s="18"/>
      <c r="G33" s="66"/>
      <c r="H33" s="67"/>
      <c r="I33" s="20"/>
      <c r="J33" s="21"/>
      <c r="K33" s="204">
        <f>K35+K42+K52+K58+K59+K63</f>
        <v>93.31</v>
      </c>
      <c r="L33" s="243"/>
      <c r="M33" s="22">
        <f>M35+M42+M52+M58+M59+M63</f>
        <v>676758.76799999992</v>
      </c>
    </row>
    <row r="34" spans="1:13" ht="15.75" thickBot="1" x14ac:dyDescent="0.3">
      <c r="A34" s="106"/>
      <c r="B34" s="107"/>
      <c r="C34" s="107"/>
      <c r="D34" s="107"/>
      <c r="E34" s="107"/>
      <c r="F34" s="107"/>
      <c r="G34" s="107"/>
      <c r="H34" s="108"/>
      <c r="I34" s="32"/>
      <c r="J34" s="33"/>
      <c r="K34" s="34"/>
      <c r="L34" s="35"/>
      <c r="M34" s="36"/>
    </row>
    <row r="35" spans="1:13" ht="15.75" thickBot="1" x14ac:dyDescent="0.3">
      <c r="A35" s="205" t="s">
        <v>35</v>
      </c>
      <c r="B35" s="206"/>
      <c r="C35" s="206"/>
      <c r="D35" s="206"/>
      <c r="E35" s="206"/>
      <c r="F35" s="206"/>
      <c r="G35" s="206"/>
      <c r="H35" s="207"/>
      <c r="I35" s="68"/>
      <c r="J35" s="69"/>
      <c r="K35" s="208">
        <f>K36+K37+K38+K40+K41</f>
        <v>11.629999999999999</v>
      </c>
      <c r="L35" s="203"/>
      <c r="M35" s="70">
        <f>K35*12*I7</f>
        <v>84350.063999999998</v>
      </c>
    </row>
    <row r="36" spans="1:13" x14ac:dyDescent="0.25">
      <c r="A36" s="37" t="s">
        <v>36</v>
      </c>
      <c r="B36" s="48"/>
      <c r="C36" s="48"/>
      <c r="D36" s="48"/>
      <c r="E36" s="48"/>
      <c r="F36" s="48"/>
      <c r="G36" s="48"/>
      <c r="H36" s="49"/>
      <c r="I36" s="217" t="s">
        <v>37</v>
      </c>
      <c r="J36" s="218"/>
      <c r="K36" s="178">
        <v>2.59</v>
      </c>
      <c r="L36" s="179"/>
      <c r="M36" s="40">
        <f>K36*12*I7</f>
        <v>18784.751999999997</v>
      </c>
    </row>
    <row r="37" spans="1:13" x14ac:dyDescent="0.25">
      <c r="A37" s="42" t="s">
        <v>38</v>
      </c>
      <c r="B37" s="71"/>
      <c r="C37" s="71"/>
      <c r="D37" s="71"/>
      <c r="E37" s="71"/>
      <c r="F37" s="71"/>
      <c r="G37" s="71"/>
      <c r="H37" s="72"/>
      <c r="I37" s="182" t="s">
        <v>39</v>
      </c>
      <c r="J37" s="183"/>
      <c r="K37" s="184">
        <v>6.1</v>
      </c>
      <c r="L37" s="185"/>
      <c r="M37" s="40">
        <f>K37*12*I7</f>
        <v>44242.079999999994</v>
      </c>
    </row>
    <row r="38" spans="1:13" x14ac:dyDescent="0.25">
      <c r="A38" s="46" t="s">
        <v>40</v>
      </c>
      <c r="B38" s="62"/>
      <c r="C38" s="62"/>
      <c r="D38" s="62"/>
      <c r="E38" s="62"/>
      <c r="F38" s="62"/>
      <c r="G38" s="62"/>
      <c r="H38" s="63"/>
      <c r="I38" s="172" t="s">
        <v>19</v>
      </c>
      <c r="J38" s="173"/>
      <c r="K38" s="184">
        <v>0.69</v>
      </c>
      <c r="L38" s="185"/>
      <c r="M38" s="40">
        <f>K38*12*I7</f>
        <v>5004.4319999999998</v>
      </c>
    </row>
    <row r="39" spans="1:13" x14ac:dyDescent="0.25">
      <c r="A39" s="73" t="s">
        <v>41</v>
      </c>
      <c r="B39" s="38"/>
      <c r="C39" s="38"/>
      <c r="D39" s="38"/>
      <c r="E39" s="48"/>
      <c r="F39" s="48"/>
      <c r="G39" s="48"/>
      <c r="H39" s="49"/>
      <c r="I39" s="50"/>
      <c r="J39" s="51"/>
      <c r="K39" s="26"/>
      <c r="L39" s="27"/>
      <c r="M39" s="40"/>
    </row>
    <row r="40" spans="1:13" x14ac:dyDescent="0.25">
      <c r="A40" s="42" t="s">
        <v>42</v>
      </c>
      <c r="B40" s="71"/>
      <c r="C40" s="71"/>
      <c r="D40" s="71"/>
      <c r="E40" s="71"/>
      <c r="F40" s="71"/>
      <c r="G40" s="71"/>
      <c r="H40" s="72"/>
      <c r="I40" s="182" t="s">
        <v>14</v>
      </c>
      <c r="J40" s="183"/>
      <c r="K40" s="184">
        <v>0.21</v>
      </c>
      <c r="L40" s="185"/>
      <c r="M40" s="40">
        <f>K40*12*I7</f>
        <v>1523.088</v>
      </c>
    </row>
    <row r="41" spans="1:13" ht="15.75" thickBot="1" x14ac:dyDescent="0.3">
      <c r="A41" s="46" t="s">
        <v>43</v>
      </c>
      <c r="B41" s="62"/>
      <c r="C41" s="62"/>
      <c r="D41" s="62"/>
      <c r="E41" s="62"/>
      <c r="F41" s="62"/>
      <c r="G41" s="62"/>
      <c r="H41" s="63"/>
      <c r="I41" s="209" t="s">
        <v>14</v>
      </c>
      <c r="J41" s="210"/>
      <c r="K41" s="211">
        <v>2.04</v>
      </c>
      <c r="L41" s="212"/>
      <c r="M41" s="40">
        <f>K41*12*I7</f>
        <v>14795.712</v>
      </c>
    </row>
    <row r="42" spans="1:13" ht="15.75" thickBot="1" x14ac:dyDescent="0.3">
      <c r="A42" s="199" t="s">
        <v>44</v>
      </c>
      <c r="B42" s="200"/>
      <c r="C42" s="200"/>
      <c r="D42" s="200"/>
      <c r="E42" s="200"/>
      <c r="F42" s="200"/>
      <c r="G42" s="200"/>
      <c r="H42" s="201"/>
      <c r="I42" s="68"/>
      <c r="J42" s="69"/>
      <c r="K42" s="202">
        <f>K43+K44+K46+K47+K50+K51</f>
        <v>2.9800000000000004</v>
      </c>
      <c r="L42" s="216"/>
      <c r="M42" s="70">
        <f>K42*12*I7</f>
        <v>21613.344000000001</v>
      </c>
    </row>
    <row r="43" spans="1:13" x14ac:dyDescent="0.25">
      <c r="A43" s="74" t="s">
        <v>45</v>
      </c>
      <c r="B43" s="38"/>
      <c r="C43" s="38"/>
      <c r="D43" s="38"/>
      <c r="E43" s="38"/>
      <c r="F43" s="48"/>
      <c r="G43" s="48"/>
      <c r="H43" s="49"/>
      <c r="I43" s="75"/>
      <c r="J43" s="11"/>
      <c r="K43" s="178">
        <v>0.17</v>
      </c>
      <c r="L43" s="179"/>
      <c r="M43" s="40">
        <f>K43*12*I7</f>
        <v>1232.9759999999999</v>
      </c>
    </row>
    <row r="44" spans="1:13" x14ac:dyDescent="0.25">
      <c r="A44" s="3" t="s">
        <v>46</v>
      </c>
      <c r="B44" s="4"/>
      <c r="C44" s="4"/>
      <c r="D44" s="4"/>
      <c r="E44" s="4"/>
      <c r="F44" s="62"/>
      <c r="G44" s="62"/>
      <c r="H44" s="63"/>
      <c r="I44" s="180" t="s">
        <v>47</v>
      </c>
      <c r="J44" s="181"/>
      <c r="K44" s="184">
        <v>1.42</v>
      </c>
      <c r="L44" s="185"/>
      <c r="M44" s="40">
        <f>K44*12*I7</f>
        <v>10298.975999999999</v>
      </c>
    </row>
    <row r="45" spans="1:13" x14ac:dyDescent="0.25">
      <c r="A45" s="37" t="s">
        <v>48</v>
      </c>
      <c r="B45" s="48"/>
      <c r="C45" s="48"/>
      <c r="D45" s="48"/>
      <c r="E45" s="48"/>
      <c r="F45" s="48"/>
      <c r="G45" s="48"/>
      <c r="H45" s="49"/>
      <c r="I45" s="176" t="s">
        <v>49</v>
      </c>
      <c r="J45" s="177"/>
      <c r="K45" s="1"/>
      <c r="L45" s="27"/>
      <c r="M45" s="40"/>
    </row>
    <row r="46" spans="1:13" x14ac:dyDescent="0.25">
      <c r="A46" s="42" t="s">
        <v>50</v>
      </c>
      <c r="B46" s="71"/>
      <c r="C46" s="71"/>
      <c r="D46" s="71"/>
      <c r="E46" s="71"/>
      <c r="F46" s="71"/>
      <c r="G46" s="71"/>
      <c r="H46" s="72"/>
      <c r="I46" s="182" t="s">
        <v>51</v>
      </c>
      <c r="J46" s="183"/>
      <c r="K46" s="184">
        <v>0.87</v>
      </c>
      <c r="L46" s="185"/>
      <c r="M46" s="40">
        <f>K46*12*I7</f>
        <v>6309.9359999999997</v>
      </c>
    </row>
    <row r="47" spans="1:13" x14ac:dyDescent="0.25">
      <c r="A47" s="42" t="s">
        <v>52</v>
      </c>
      <c r="B47" s="71"/>
      <c r="C47" s="71"/>
      <c r="D47" s="71"/>
      <c r="E47" s="71"/>
      <c r="F47" s="71"/>
      <c r="G47" s="71"/>
      <c r="H47" s="72"/>
      <c r="I47" s="182" t="s">
        <v>53</v>
      </c>
      <c r="J47" s="183"/>
      <c r="K47" s="184">
        <v>0.22</v>
      </c>
      <c r="L47" s="185"/>
      <c r="M47" s="40">
        <f>K47*12*I7</f>
        <v>1595.616</v>
      </c>
    </row>
    <row r="48" spans="1:13" x14ac:dyDescent="0.25">
      <c r="A48" s="46" t="s">
        <v>54</v>
      </c>
      <c r="B48" s="62"/>
      <c r="C48" s="62"/>
      <c r="D48" s="62"/>
      <c r="E48" s="62"/>
      <c r="F48" s="62"/>
      <c r="G48" s="62"/>
      <c r="H48" s="63"/>
      <c r="I48" s="221" t="s">
        <v>55</v>
      </c>
      <c r="J48" s="222"/>
      <c r="K48" s="1"/>
      <c r="L48" s="27"/>
      <c r="M48" s="40"/>
    </row>
    <row r="49" spans="1:13" x14ac:dyDescent="0.25">
      <c r="A49" s="37" t="s">
        <v>56</v>
      </c>
      <c r="B49" s="48"/>
      <c r="C49" s="48"/>
      <c r="D49" s="48"/>
      <c r="E49" s="48"/>
      <c r="F49" s="48"/>
      <c r="G49" s="48"/>
      <c r="H49" s="49"/>
      <c r="I49" s="176" t="s">
        <v>57</v>
      </c>
      <c r="J49" s="177"/>
      <c r="K49" s="196"/>
      <c r="L49" s="197"/>
      <c r="M49" s="40"/>
    </row>
    <row r="50" spans="1:13" x14ac:dyDescent="0.25">
      <c r="A50" s="46" t="s">
        <v>58</v>
      </c>
      <c r="B50" s="62"/>
      <c r="C50" s="62"/>
      <c r="D50" s="62"/>
      <c r="E50" s="62"/>
      <c r="F50" s="62"/>
      <c r="G50" s="62"/>
      <c r="H50" s="63"/>
      <c r="I50" s="182" t="s">
        <v>59</v>
      </c>
      <c r="J50" s="183"/>
      <c r="K50" s="196">
        <v>0.12</v>
      </c>
      <c r="L50" s="197"/>
      <c r="M50" s="40">
        <f>K50*12*I7</f>
        <v>870.3359999999999</v>
      </c>
    </row>
    <row r="51" spans="1:13" ht="15.75" thickBot="1" x14ac:dyDescent="0.3">
      <c r="A51" s="46" t="s">
        <v>60</v>
      </c>
      <c r="B51" s="62"/>
      <c r="C51" s="62"/>
      <c r="D51" s="62"/>
      <c r="E51" s="62"/>
      <c r="F51" s="62"/>
      <c r="G51" s="62"/>
      <c r="H51" s="63"/>
      <c r="I51" s="209" t="s">
        <v>61</v>
      </c>
      <c r="J51" s="210"/>
      <c r="K51" s="213">
        <v>0.18</v>
      </c>
      <c r="L51" s="214"/>
      <c r="M51" s="76">
        <f>K51*12*I7</f>
        <v>1305.5040000000001</v>
      </c>
    </row>
    <row r="52" spans="1:13" ht="15.75" thickBot="1" x14ac:dyDescent="0.3">
      <c r="A52" s="199" t="s">
        <v>62</v>
      </c>
      <c r="B52" s="200"/>
      <c r="C52" s="200"/>
      <c r="D52" s="200"/>
      <c r="E52" s="200"/>
      <c r="F52" s="200"/>
      <c r="G52" s="200"/>
      <c r="H52" s="201"/>
      <c r="I52" s="77"/>
      <c r="J52" s="78"/>
      <c r="K52" s="215">
        <f>K53+K54+K56+K57</f>
        <v>1.94</v>
      </c>
      <c r="L52" s="216"/>
      <c r="M52" s="70">
        <f>K52*12*I7</f>
        <v>14070.432000000001</v>
      </c>
    </row>
    <row r="53" spans="1:13" x14ac:dyDescent="0.25">
      <c r="A53" s="37" t="s">
        <v>63</v>
      </c>
      <c r="B53" s="48"/>
      <c r="C53" s="48"/>
      <c r="D53" s="48"/>
      <c r="E53" s="48"/>
      <c r="F53" s="48"/>
      <c r="G53" s="48"/>
      <c r="H53" s="49"/>
      <c r="I53" s="217" t="s">
        <v>64</v>
      </c>
      <c r="J53" s="218"/>
      <c r="K53" s="219">
        <v>0.67</v>
      </c>
      <c r="L53" s="220"/>
      <c r="M53" s="40">
        <f>K53*12*I7</f>
        <v>4859.3760000000002</v>
      </c>
    </row>
    <row r="54" spans="1:13" x14ac:dyDescent="0.25">
      <c r="A54" s="41" t="s">
        <v>65</v>
      </c>
      <c r="B54" s="79"/>
      <c r="C54" s="79"/>
      <c r="D54" s="79"/>
      <c r="E54" s="79"/>
      <c r="F54" s="58"/>
      <c r="G54" s="79"/>
      <c r="H54" s="59"/>
      <c r="I54" s="221" t="s">
        <v>55</v>
      </c>
      <c r="J54" s="222"/>
      <c r="K54" s="196">
        <v>0.26</v>
      </c>
      <c r="L54" s="197"/>
      <c r="M54" s="40">
        <f>K54*12*I7</f>
        <v>1885.7280000000001</v>
      </c>
    </row>
    <row r="55" spans="1:13" x14ac:dyDescent="0.25">
      <c r="A55" s="37" t="s">
        <v>66</v>
      </c>
      <c r="B55" s="48"/>
      <c r="C55" s="48"/>
      <c r="D55" s="48"/>
      <c r="E55" s="48"/>
      <c r="F55" s="48"/>
      <c r="G55" s="48"/>
      <c r="H55" s="49"/>
      <c r="I55" s="176" t="s">
        <v>67</v>
      </c>
      <c r="J55" s="177"/>
      <c r="K55" s="80"/>
      <c r="L55" s="81"/>
      <c r="M55" s="40"/>
    </row>
    <row r="56" spans="1:13" x14ac:dyDescent="0.25">
      <c r="A56" s="42" t="s">
        <v>68</v>
      </c>
      <c r="B56" s="71"/>
      <c r="C56" s="71"/>
      <c r="D56" s="71"/>
      <c r="E56" s="71"/>
      <c r="F56" s="71"/>
      <c r="G56" s="71"/>
      <c r="H56" s="72"/>
      <c r="I56" s="82" t="s">
        <v>69</v>
      </c>
      <c r="J56" s="83"/>
      <c r="K56" s="196">
        <v>0.8</v>
      </c>
      <c r="L56" s="197"/>
      <c r="M56" s="40">
        <f>K56*12*I7</f>
        <v>5802.2400000000007</v>
      </c>
    </row>
    <row r="57" spans="1:13" ht="15.75" thickBot="1" x14ac:dyDescent="0.3">
      <c r="A57" s="46" t="s">
        <v>58</v>
      </c>
      <c r="B57" s="62"/>
      <c r="C57" s="62"/>
      <c r="D57" s="62"/>
      <c r="E57" s="62"/>
      <c r="F57" s="62"/>
      <c r="G57" s="62"/>
      <c r="H57" s="63"/>
      <c r="I57" s="209" t="s">
        <v>59</v>
      </c>
      <c r="J57" s="210"/>
      <c r="K57" s="213">
        <v>0.21</v>
      </c>
      <c r="L57" s="214"/>
      <c r="M57" s="40">
        <f>K57*12*I7</f>
        <v>1523.088</v>
      </c>
    </row>
    <row r="58" spans="1:13" ht="15.75" thickBot="1" x14ac:dyDescent="0.3">
      <c r="A58" s="84" t="s">
        <v>70</v>
      </c>
      <c r="B58" s="85"/>
      <c r="C58" s="85"/>
      <c r="D58" s="85"/>
      <c r="E58" s="85"/>
      <c r="F58" s="85"/>
      <c r="G58" s="85"/>
      <c r="H58" s="86"/>
      <c r="I58" s="223" t="s">
        <v>71</v>
      </c>
      <c r="J58" s="224"/>
      <c r="K58" s="225">
        <v>74.36</v>
      </c>
      <c r="L58" s="226"/>
      <c r="M58" s="70">
        <f>K58*12*I7</f>
        <v>539318.20799999998</v>
      </c>
    </row>
    <row r="59" spans="1:13" ht="15.75" thickBot="1" x14ac:dyDescent="0.3">
      <c r="A59" s="205" t="s">
        <v>72</v>
      </c>
      <c r="B59" s="206"/>
      <c r="C59" s="206"/>
      <c r="D59" s="206"/>
      <c r="E59" s="206"/>
      <c r="F59" s="206"/>
      <c r="G59" s="206"/>
      <c r="H59" s="207"/>
      <c r="I59" s="68"/>
      <c r="J59" s="69"/>
      <c r="K59" s="202">
        <v>2.29</v>
      </c>
      <c r="L59" s="216"/>
      <c r="M59" s="70">
        <f>K59*12*I7</f>
        <v>16608.912</v>
      </c>
    </row>
    <row r="60" spans="1:13" x14ac:dyDescent="0.25">
      <c r="A60" s="41" t="s">
        <v>99</v>
      </c>
      <c r="B60" s="58"/>
      <c r="C60" s="58"/>
      <c r="D60" s="58"/>
      <c r="E60" s="58"/>
      <c r="F60" s="58"/>
      <c r="G60" s="58"/>
      <c r="H60" s="59"/>
      <c r="I60" s="227" t="s">
        <v>73</v>
      </c>
      <c r="J60" s="228"/>
      <c r="K60" s="87"/>
      <c r="L60" s="81"/>
      <c r="M60" s="40"/>
    </row>
    <row r="61" spans="1:13" x14ac:dyDescent="0.25">
      <c r="A61" s="41" t="s">
        <v>100</v>
      </c>
      <c r="B61" s="58"/>
      <c r="C61" s="58"/>
      <c r="D61" s="58"/>
      <c r="E61" s="58"/>
      <c r="F61" s="58"/>
      <c r="G61" s="58"/>
      <c r="H61" s="59"/>
      <c r="I61" s="10"/>
      <c r="J61" s="11"/>
      <c r="K61" s="87"/>
      <c r="L61" s="81"/>
      <c r="M61" s="40"/>
    </row>
    <row r="62" spans="1:13" ht="15.75" thickBot="1" x14ac:dyDescent="0.3">
      <c r="A62" s="41" t="s">
        <v>101</v>
      </c>
      <c r="B62" s="58"/>
      <c r="C62" s="58"/>
      <c r="D62" s="58"/>
      <c r="E62" s="58"/>
      <c r="F62" s="58"/>
      <c r="G62" s="58"/>
      <c r="H62" s="59"/>
      <c r="I62" s="109"/>
      <c r="J62" s="11"/>
      <c r="K62" s="87"/>
      <c r="L62" s="81"/>
      <c r="M62" s="40"/>
    </row>
    <row r="63" spans="1:13" ht="15.75" thickBot="1" x14ac:dyDescent="0.3">
      <c r="A63" s="84" t="s">
        <v>74</v>
      </c>
      <c r="B63" s="85"/>
      <c r="C63" s="85"/>
      <c r="D63" s="85"/>
      <c r="E63" s="85"/>
      <c r="F63" s="85"/>
      <c r="G63" s="85"/>
      <c r="H63" s="86"/>
      <c r="I63" s="68"/>
      <c r="J63" s="69"/>
      <c r="K63" s="202">
        <v>0.11</v>
      </c>
      <c r="L63" s="216"/>
      <c r="M63" s="70">
        <f>K63*12*I7</f>
        <v>797.80799999999999</v>
      </c>
    </row>
    <row r="64" spans="1:13" x14ac:dyDescent="0.25">
      <c r="A64" s="41" t="s">
        <v>75</v>
      </c>
      <c r="B64" s="58"/>
      <c r="C64" s="58"/>
      <c r="D64" s="58"/>
      <c r="E64" s="58"/>
      <c r="F64" s="58"/>
      <c r="G64" s="58"/>
      <c r="H64" s="59"/>
      <c r="I64" s="227" t="s">
        <v>14</v>
      </c>
      <c r="J64" s="228"/>
      <c r="K64" s="80"/>
      <c r="L64" s="81"/>
      <c r="M64" s="40"/>
    </row>
    <row r="65" spans="1:13" ht="15.75" thickBot="1" x14ac:dyDescent="0.3">
      <c r="A65" s="41" t="s">
        <v>76</v>
      </c>
      <c r="B65" s="58"/>
      <c r="C65" s="58"/>
      <c r="D65" s="58"/>
      <c r="E65" s="58"/>
      <c r="F65" s="58"/>
      <c r="G65" s="58"/>
      <c r="H65" s="59"/>
      <c r="I65" s="10"/>
      <c r="J65" s="11"/>
      <c r="K65" s="80"/>
      <c r="L65" s="81"/>
      <c r="M65" s="40"/>
    </row>
    <row r="66" spans="1:13" ht="15.75" thickBot="1" x14ac:dyDescent="0.3">
      <c r="A66" s="205" t="s">
        <v>77</v>
      </c>
      <c r="B66" s="206"/>
      <c r="C66" s="206"/>
      <c r="D66" s="206"/>
      <c r="E66" s="206"/>
      <c r="F66" s="206"/>
      <c r="G66" s="206"/>
      <c r="H66" s="207"/>
      <c r="I66" s="68"/>
      <c r="J66" s="69"/>
      <c r="K66" s="202">
        <v>10.79</v>
      </c>
      <c r="L66" s="216"/>
      <c r="M66" s="70">
        <f>K66*12*I7</f>
        <v>78257.711999999985</v>
      </c>
    </row>
    <row r="67" spans="1:13" x14ac:dyDescent="0.25">
      <c r="A67" s="41" t="s">
        <v>102</v>
      </c>
      <c r="B67" s="79"/>
      <c r="C67" s="79"/>
      <c r="D67" s="79"/>
      <c r="E67" s="79"/>
      <c r="F67" s="58"/>
      <c r="G67" s="79"/>
      <c r="H67" s="59"/>
      <c r="I67" s="227" t="s">
        <v>78</v>
      </c>
      <c r="J67" s="228"/>
      <c r="K67" s="87"/>
      <c r="L67" s="81"/>
      <c r="M67" s="40"/>
    </row>
    <row r="68" spans="1:13" x14ac:dyDescent="0.25">
      <c r="A68" s="41" t="s">
        <v>103</v>
      </c>
      <c r="B68" s="79"/>
      <c r="C68" s="79"/>
      <c r="D68" s="79"/>
      <c r="E68" s="79"/>
      <c r="F68" s="58"/>
      <c r="G68" s="79"/>
      <c r="H68" s="59"/>
      <c r="I68" s="180" t="s">
        <v>79</v>
      </c>
      <c r="J68" s="181"/>
      <c r="K68" s="87"/>
      <c r="L68" s="81"/>
      <c r="M68" s="40"/>
    </row>
    <row r="69" spans="1:13" x14ac:dyDescent="0.25">
      <c r="A69" s="41" t="s">
        <v>104</v>
      </c>
      <c r="B69" s="79"/>
      <c r="C69" s="79"/>
      <c r="D69" s="79"/>
      <c r="E69" s="79"/>
      <c r="F69" s="58"/>
      <c r="G69" s="79"/>
      <c r="H69" s="59"/>
      <c r="I69" s="180" t="s">
        <v>80</v>
      </c>
      <c r="J69" s="181"/>
      <c r="K69" s="87"/>
      <c r="L69" s="81"/>
      <c r="M69" s="40"/>
    </row>
    <row r="70" spans="1:13" x14ac:dyDescent="0.25">
      <c r="A70" s="41" t="s">
        <v>105</v>
      </c>
      <c r="B70" s="79"/>
      <c r="C70" s="79"/>
      <c r="D70" s="79"/>
      <c r="E70" s="79"/>
      <c r="F70" s="58"/>
      <c r="G70" s="79"/>
      <c r="H70" s="59"/>
      <c r="I70" s="180" t="s">
        <v>81</v>
      </c>
      <c r="J70" s="181"/>
      <c r="K70" s="87"/>
      <c r="L70" s="81"/>
      <c r="M70" s="40"/>
    </row>
    <row r="71" spans="1:13" x14ac:dyDescent="0.25">
      <c r="A71" s="41" t="s">
        <v>106</v>
      </c>
      <c r="B71" s="79"/>
      <c r="C71" s="79"/>
      <c r="D71" s="79"/>
      <c r="E71" s="79"/>
      <c r="F71" s="58"/>
      <c r="G71" s="79"/>
      <c r="H71" s="59"/>
      <c r="I71" s="180" t="s">
        <v>82</v>
      </c>
      <c r="J71" s="181"/>
      <c r="K71" s="87"/>
      <c r="L71" s="81"/>
      <c r="M71" s="40"/>
    </row>
    <row r="72" spans="1:13" x14ac:dyDescent="0.25">
      <c r="A72" s="41" t="s">
        <v>107</v>
      </c>
      <c r="B72" s="79"/>
      <c r="C72" s="79"/>
      <c r="D72" s="79"/>
      <c r="E72" s="79"/>
      <c r="F72" s="58"/>
      <c r="G72" s="79"/>
      <c r="H72" s="59"/>
      <c r="I72" s="10"/>
      <c r="J72" s="11"/>
      <c r="K72" s="87"/>
      <c r="L72" s="88"/>
      <c r="M72" s="40"/>
    </row>
    <row r="73" spans="1:13" x14ac:dyDescent="0.25">
      <c r="A73" s="41" t="s">
        <v>108</v>
      </c>
      <c r="B73" s="79"/>
      <c r="C73" s="79"/>
      <c r="D73" s="79"/>
      <c r="E73" s="79"/>
      <c r="F73" s="58"/>
      <c r="G73" s="79"/>
      <c r="H73" s="59"/>
      <c r="I73" s="10"/>
      <c r="J73" s="11"/>
      <c r="K73" s="87"/>
      <c r="L73" s="81"/>
      <c r="M73" s="40"/>
    </row>
    <row r="74" spans="1:13" x14ac:dyDescent="0.25">
      <c r="A74" s="41" t="s">
        <v>109</v>
      </c>
      <c r="B74" s="79"/>
      <c r="C74" s="79"/>
      <c r="D74" s="79"/>
      <c r="E74" s="79"/>
      <c r="F74" s="58"/>
      <c r="G74" s="79"/>
      <c r="H74" s="59"/>
      <c r="I74" s="10"/>
      <c r="J74" s="11"/>
      <c r="K74" s="87"/>
      <c r="L74" s="81"/>
      <c r="M74" s="40"/>
    </row>
    <row r="75" spans="1:13" x14ac:dyDescent="0.25">
      <c r="A75" s="41" t="s">
        <v>83</v>
      </c>
      <c r="B75" s="79"/>
      <c r="C75" s="79"/>
      <c r="D75" s="79"/>
      <c r="E75" s="79"/>
      <c r="F75" s="58"/>
      <c r="G75" s="79"/>
      <c r="H75" s="59"/>
      <c r="I75" s="10"/>
      <c r="J75" s="11"/>
      <c r="K75" s="87"/>
      <c r="L75" s="81"/>
      <c r="M75" s="40"/>
    </row>
    <row r="76" spans="1:13" x14ac:dyDescent="0.25">
      <c r="A76" s="41" t="s">
        <v>110</v>
      </c>
      <c r="B76" s="79"/>
      <c r="C76" s="79"/>
      <c r="D76" s="79"/>
      <c r="E76" s="79"/>
      <c r="F76" s="58"/>
      <c r="G76" s="79"/>
      <c r="H76" s="59"/>
      <c r="I76" s="10"/>
      <c r="J76" s="11"/>
      <c r="K76" s="87"/>
      <c r="L76" s="81"/>
      <c r="M76" s="40"/>
    </row>
    <row r="77" spans="1:13" ht="15.75" thickBot="1" x14ac:dyDescent="0.3">
      <c r="A77" s="246" t="s">
        <v>111</v>
      </c>
      <c r="B77" s="247"/>
      <c r="C77" s="247"/>
      <c r="D77" s="247"/>
      <c r="E77" s="247"/>
      <c r="F77" s="247"/>
      <c r="G77" s="247"/>
      <c r="H77" s="248"/>
      <c r="I77" s="10"/>
      <c r="J77" s="11"/>
      <c r="K77" s="26"/>
      <c r="L77" s="27"/>
      <c r="M77" s="40"/>
    </row>
    <row r="78" spans="1:13" x14ac:dyDescent="0.25">
      <c r="A78" s="89" t="s">
        <v>84</v>
      </c>
      <c r="B78" s="90"/>
      <c r="C78" s="90"/>
      <c r="D78" s="90"/>
      <c r="E78" s="90"/>
      <c r="F78" s="90"/>
      <c r="G78" s="90"/>
      <c r="H78" s="90"/>
      <c r="I78" s="227" t="s">
        <v>85</v>
      </c>
      <c r="J78" s="228"/>
      <c r="K78" s="91"/>
      <c r="L78" s="92"/>
      <c r="M78" s="22"/>
    </row>
    <row r="79" spans="1:13" ht="15.75" thickBot="1" x14ac:dyDescent="0.3">
      <c r="A79" s="93" t="s">
        <v>86</v>
      </c>
      <c r="B79" s="94"/>
      <c r="C79" s="94"/>
      <c r="D79" s="94"/>
      <c r="E79" s="94"/>
      <c r="F79" s="94"/>
      <c r="G79" s="94"/>
      <c r="H79" s="94"/>
      <c r="I79" s="95"/>
      <c r="J79" s="33"/>
      <c r="K79" s="34"/>
      <c r="L79" s="35"/>
      <c r="M79" s="36"/>
    </row>
    <row r="80" spans="1:13" ht="15.75" thickBot="1" x14ac:dyDescent="0.3">
      <c r="A80" s="205" t="s">
        <v>87</v>
      </c>
      <c r="B80" s="206"/>
      <c r="C80" s="206"/>
      <c r="D80" s="206"/>
      <c r="E80" s="206"/>
      <c r="F80" s="206"/>
      <c r="G80" s="206"/>
      <c r="H80" s="229"/>
      <c r="I80" s="230" t="s">
        <v>88</v>
      </c>
      <c r="J80" s="244"/>
      <c r="K80" s="231">
        <v>0</v>
      </c>
      <c r="L80" s="232"/>
      <c r="M80" s="96">
        <f>K80*12*I7</f>
        <v>0</v>
      </c>
    </row>
    <row r="81" spans="1:13" ht="15.75" thickBot="1" x14ac:dyDescent="0.3">
      <c r="A81" s="245" t="s">
        <v>89</v>
      </c>
      <c r="B81" s="206"/>
      <c r="C81" s="206"/>
      <c r="D81" s="206"/>
      <c r="E81" s="206"/>
      <c r="F81" s="206"/>
      <c r="G81" s="206"/>
      <c r="H81" s="207"/>
      <c r="I81" s="223" t="s">
        <v>85</v>
      </c>
      <c r="J81" s="224"/>
      <c r="K81" s="208">
        <v>2.21</v>
      </c>
      <c r="L81" s="203"/>
      <c r="M81" s="40">
        <f>K81*I7*12</f>
        <v>16028.687999999998</v>
      </c>
    </row>
    <row r="82" spans="1:13" ht="15.75" thickBot="1" x14ac:dyDescent="0.3">
      <c r="A82" s="97" t="s">
        <v>90</v>
      </c>
      <c r="B82" s="98"/>
      <c r="C82" s="98"/>
      <c r="D82" s="98"/>
      <c r="E82" s="98"/>
      <c r="F82" s="98"/>
      <c r="G82" s="98"/>
      <c r="H82" s="98"/>
      <c r="I82" s="99"/>
      <c r="J82" s="100"/>
      <c r="K82" s="237"/>
      <c r="L82" s="238"/>
      <c r="M82" s="96"/>
    </row>
    <row r="83" spans="1:13" ht="15.75" thickBot="1" x14ac:dyDescent="0.3">
      <c r="A83" s="239" t="s">
        <v>91</v>
      </c>
      <c r="B83" s="240"/>
      <c r="C83" s="240"/>
      <c r="D83" s="240"/>
      <c r="E83" s="240"/>
      <c r="F83" s="240"/>
      <c r="G83" s="240"/>
      <c r="H83" s="250"/>
      <c r="I83" s="110"/>
      <c r="J83" s="111"/>
      <c r="K83" s="233">
        <v>118.66</v>
      </c>
      <c r="L83" s="234"/>
      <c r="M83" s="112">
        <f>K83*I7*12</f>
        <v>860617.24799999991</v>
      </c>
    </row>
    <row r="84" spans="1:13" ht="16.5" thickBot="1" x14ac:dyDescent="0.3">
      <c r="A84" s="251" t="s">
        <v>92</v>
      </c>
      <c r="B84" s="252"/>
      <c r="C84" s="252"/>
      <c r="D84" s="252"/>
      <c r="E84" s="252"/>
      <c r="F84" s="252"/>
      <c r="G84" s="252"/>
      <c r="H84" s="252"/>
      <c r="I84" s="110"/>
      <c r="J84" s="111"/>
      <c r="K84" s="233">
        <f>K85-K83</f>
        <v>5.9300000000000068</v>
      </c>
      <c r="L84" s="234"/>
      <c r="M84" s="112">
        <f>K84*I7*12</f>
        <v>43009.10400000005</v>
      </c>
    </row>
    <row r="85" spans="1:13" ht="16.5" thickBot="1" x14ac:dyDescent="0.3">
      <c r="A85" s="235" t="s">
        <v>93</v>
      </c>
      <c r="B85" s="236"/>
      <c r="C85" s="236"/>
      <c r="D85" s="236"/>
      <c r="E85" s="236"/>
      <c r="F85" s="236"/>
      <c r="G85" s="236"/>
      <c r="H85" s="236"/>
      <c r="I85" s="110"/>
      <c r="J85" s="111"/>
      <c r="K85" s="233">
        <f>K81+K80+K66+K33+K18+K8</f>
        <v>124.59</v>
      </c>
      <c r="L85" s="234"/>
      <c r="M85" s="112">
        <f>M81+M80+M66+M33+M18+M8</f>
        <v>903626.35199999996</v>
      </c>
    </row>
    <row r="86" spans="1:13" ht="15.75" x14ac:dyDescent="0.25">
      <c r="A86" s="168" t="s">
        <v>0</v>
      </c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"/>
    </row>
    <row r="87" spans="1:13" ht="15.75" x14ac:dyDescent="0.25">
      <c r="A87" s="169" t="s">
        <v>1</v>
      </c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"/>
    </row>
    <row r="88" spans="1:13" ht="15.75" x14ac:dyDescent="0.25">
      <c r="A88" s="2"/>
      <c r="B88" s="2"/>
      <c r="C88" s="2"/>
      <c r="D88" s="2"/>
      <c r="E88" s="2"/>
      <c r="F88" s="2" t="s">
        <v>112</v>
      </c>
      <c r="G88" s="2"/>
      <c r="H88" s="2"/>
      <c r="I88" s="2"/>
      <c r="J88" s="2"/>
      <c r="K88" s="249">
        <v>46023</v>
      </c>
      <c r="L88" s="249"/>
      <c r="M88" s="249"/>
    </row>
    <row r="89" spans="1:13" x14ac:dyDescent="0.25">
      <c r="A89" s="3"/>
      <c r="B89" s="4"/>
      <c r="C89" s="171" t="s">
        <v>2</v>
      </c>
      <c r="D89" s="171"/>
      <c r="E89" s="171"/>
      <c r="F89" s="4"/>
      <c r="G89" s="4"/>
      <c r="H89" s="5"/>
      <c r="I89" s="172" t="s">
        <v>3</v>
      </c>
      <c r="J89" s="173"/>
      <c r="K89" s="174" t="s">
        <v>4</v>
      </c>
      <c r="L89" s="175"/>
      <c r="M89" s="6"/>
    </row>
    <row r="90" spans="1:13" x14ac:dyDescent="0.25">
      <c r="A90" s="7"/>
      <c r="B90" s="8"/>
      <c r="C90" s="8"/>
      <c r="D90" s="8"/>
      <c r="E90" s="8"/>
      <c r="F90" s="8"/>
      <c r="G90" s="8"/>
      <c r="H90" s="9"/>
      <c r="I90" s="10"/>
      <c r="J90" s="11"/>
      <c r="K90" s="186" t="s">
        <v>5</v>
      </c>
      <c r="L90" s="187"/>
      <c r="M90" s="12" t="s">
        <v>6</v>
      </c>
    </row>
    <row r="91" spans="1:13" x14ac:dyDescent="0.25">
      <c r="A91" s="7"/>
      <c r="B91" s="8"/>
      <c r="C91" s="8"/>
      <c r="D91" s="8"/>
      <c r="E91" s="8"/>
      <c r="F91" s="8"/>
      <c r="G91" s="8"/>
      <c r="H91" s="9"/>
      <c r="I91" s="176" t="s">
        <v>7</v>
      </c>
      <c r="J91" s="177"/>
      <c r="K91" s="188" t="s">
        <v>8</v>
      </c>
      <c r="L91" s="189"/>
      <c r="M91" s="12" t="s">
        <v>9</v>
      </c>
    </row>
    <row r="92" spans="1:13" ht="16.5" thickBot="1" x14ac:dyDescent="0.3">
      <c r="A92" s="13"/>
      <c r="B92" s="14"/>
      <c r="C92" s="14"/>
      <c r="D92" s="14"/>
      <c r="E92" s="14"/>
      <c r="F92" s="14"/>
      <c r="G92" s="14"/>
      <c r="H92" s="15"/>
      <c r="I92" s="190">
        <v>796.2</v>
      </c>
      <c r="J92" s="191"/>
      <c r="K92" s="192"/>
      <c r="L92" s="193"/>
      <c r="M92" s="16"/>
    </row>
    <row r="93" spans="1:13" x14ac:dyDescent="0.25">
      <c r="A93" s="17" t="s">
        <v>10</v>
      </c>
      <c r="B93" s="18"/>
      <c r="C93" s="18"/>
      <c r="D93" s="18"/>
      <c r="E93" s="18"/>
      <c r="F93" s="18"/>
      <c r="G93" s="18"/>
      <c r="H93" s="19"/>
      <c r="I93" s="20"/>
      <c r="J93" s="21"/>
      <c r="K93" s="194">
        <f>K96+K99</f>
        <v>8.7799999999999994</v>
      </c>
      <c r="L93" s="195"/>
      <c r="M93" s="22">
        <f>K93*12*I92</f>
        <v>83887.631999999998</v>
      </c>
    </row>
    <row r="94" spans="1:13" x14ac:dyDescent="0.25">
      <c r="A94" s="23" t="s">
        <v>11</v>
      </c>
      <c r="B94" s="24"/>
      <c r="C94" s="24"/>
      <c r="D94" s="24"/>
      <c r="E94" s="24"/>
      <c r="F94" s="24"/>
      <c r="G94" s="24"/>
      <c r="H94" s="25"/>
      <c r="I94" s="10"/>
      <c r="J94" s="11"/>
      <c r="K94" s="26"/>
      <c r="L94" s="27"/>
      <c r="M94" s="28"/>
    </row>
    <row r="95" spans="1:13" ht="15.75" thickBot="1" x14ac:dyDescent="0.3">
      <c r="A95" s="29" t="s">
        <v>12</v>
      </c>
      <c r="B95" s="30"/>
      <c r="C95" s="30"/>
      <c r="D95" s="30"/>
      <c r="E95" s="30"/>
      <c r="F95" s="30"/>
      <c r="G95" s="30"/>
      <c r="H95" s="31"/>
      <c r="I95" s="32"/>
      <c r="J95" s="33"/>
      <c r="K95" s="34"/>
      <c r="L95" s="35"/>
      <c r="M95" s="36"/>
    </row>
    <row r="96" spans="1:13" x14ac:dyDescent="0.25">
      <c r="A96" s="37" t="s">
        <v>13</v>
      </c>
      <c r="B96" s="38"/>
      <c r="C96" s="38"/>
      <c r="D96" s="38"/>
      <c r="E96" s="38"/>
      <c r="F96" s="38"/>
      <c r="G96" s="38"/>
      <c r="H96" s="39"/>
      <c r="I96" s="217" t="s">
        <v>14</v>
      </c>
      <c r="J96" s="218"/>
      <c r="K96" s="178">
        <v>5.25</v>
      </c>
      <c r="L96" s="179"/>
      <c r="M96" s="40">
        <f>K96*12*I92</f>
        <v>50160.600000000006</v>
      </c>
    </row>
    <row r="97" spans="1:13" x14ac:dyDescent="0.25">
      <c r="A97" s="41" t="s">
        <v>15</v>
      </c>
      <c r="B97" s="8"/>
      <c r="C97" s="8"/>
      <c r="D97" s="8"/>
      <c r="E97" s="8"/>
      <c r="F97" s="8"/>
      <c r="G97" s="8"/>
      <c r="H97" s="9"/>
      <c r="I97" s="172" t="s">
        <v>16</v>
      </c>
      <c r="J97" s="173"/>
      <c r="K97" s="1"/>
      <c r="L97" s="27"/>
      <c r="M97" s="40"/>
    </row>
    <row r="98" spans="1:13" x14ac:dyDescent="0.25">
      <c r="A98" s="37" t="s">
        <v>17</v>
      </c>
      <c r="B98" s="38"/>
      <c r="C98" s="38"/>
      <c r="D98" s="38"/>
      <c r="E98" s="38"/>
      <c r="F98" s="38"/>
      <c r="G98" s="38"/>
      <c r="H98" s="39"/>
      <c r="I98" s="176"/>
      <c r="J98" s="177"/>
      <c r="K98" s="1"/>
      <c r="L98" s="27"/>
      <c r="M98" s="40"/>
    </row>
    <row r="99" spans="1:13" x14ac:dyDescent="0.25">
      <c r="A99" s="37" t="s">
        <v>18</v>
      </c>
      <c r="B99" s="38"/>
      <c r="C99" s="38"/>
      <c r="D99" s="38"/>
      <c r="E99" s="38"/>
      <c r="F99" s="38"/>
      <c r="G99" s="38"/>
      <c r="H99" s="39"/>
      <c r="I99" s="182" t="s">
        <v>19</v>
      </c>
      <c r="J99" s="183"/>
      <c r="K99" s="184">
        <v>3.53</v>
      </c>
      <c r="L99" s="185"/>
      <c r="M99" s="40">
        <f>K99*12*I92</f>
        <v>33727.031999999999</v>
      </c>
    </row>
    <row r="100" spans="1:13" ht="15.75" x14ac:dyDescent="0.25">
      <c r="A100" s="42" t="s">
        <v>20</v>
      </c>
      <c r="B100" s="43"/>
      <c r="C100" s="43"/>
      <c r="D100" s="43"/>
      <c r="E100" s="43"/>
      <c r="F100" s="43"/>
      <c r="G100" s="43"/>
      <c r="H100" s="44"/>
      <c r="I100" s="172" t="s">
        <v>16</v>
      </c>
      <c r="J100" s="173"/>
      <c r="K100" s="2"/>
      <c r="L100" s="45"/>
      <c r="M100" s="40"/>
    </row>
    <row r="101" spans="1:13" x14ac:dyDescent="0.25">
      <c r="A101" s="46" t="s">
        <v>21</v>
      </c>
      <c r="B101" s="4"/>
      <c r="C101" s="4"/>
      <c r="D101" s="4"/>
      <c r="E101" s="4"/>
      <c r="F101" s="4"/>
      <c r="G101" s="4"/>
      <c r="H101" s="5"/>
      <c r="I101" s="180"/>
      <c r="J101" s="181"/>
      <c r="K101" s="47"/>
      <c r="L101" s="27"/>
      <c r="M101" s="40"/>
    </row>
    <row r="102" spans="1:13" ht="15.75" thickBot="1" x14ac:dyDescent="0.3">
      <c r="A102" s="37" t="s">
        <v>22</v>
      </c>
      <c r="B102" s="48"/>
      <c r="C102" s="48"/>
      <c r="D102" s="48"/>
      <c r="E102" s="48"/>
      <c r="F102" s="48"/>
      <c r="G102" s="48"/>
      <c r="H102" s="49"/>
      <c r="I102" s="50"/>
      <c r="J102" s="51"/>
      <c r="K102" s="213"/>
      <c r="L102" s="214"/>
      <c r="M102" s="40"/>
    </row>
    <row r="103" spans="1:13" x14ac:dyDescent="0.25">
      <c r="A103" s="17" t="s">
        <v>23</v>
      </c>
      <c r="B103" s="52"/>
      <c r="C103" s="52"/>
      <c r="D103" s="52"/>
      <c r="E103" s="52"/>
      <c r="F103" s="52"/>
      <c r="G103" s="52"/>
      <c r="H103" s="53"/>
      <c r="I103" s="20"/>
      <c r="J103" s="54"/>
      <c r="K103" s="198">
        <f>K105+K110+K113</f>
        <v>7.18</v>
      </c>
      <c r="L103" s="195"/>
      <c r="M103" s="22">
        <f>K103*12*I92</f>
        <v>68600.592000000004</v>
      </c>
    </row>
    <row r="104" spans="1:13" ht="15.75" thickBot="1" x14ac:dyDescent="0.3">
      <c r="A104" s="29" t="s">
        <v>24</v>
      </c>
      <c r="B104" s="55"/>
      <c r="C104" s="55"/>
      <c r="D104" s="55"/>
      <c r="E104" s="55"/>
      <c r="F104" s="55"/>
      <c r="G104" s="55"/>
      <c r="H104" s="56"/>
      <c r="I104" s="32"/>
      <c r="J104" s="57"/>
      <c r="K104" s="34"/>
      <c r="L104" s="35"/>
      <c r="M104" s="36"/>
    </row>
    <row r="105" spans="1:13" x14ac:dyDescent="0.25">
      <c r="A105" s="41" t="s">
        <v>25</v>
      </c>
      <c r="B105" s="58"/>
      <c r="C105" s="58"/>
      <c r="D105" s="58"/>
      <c r="E105" s="58"/>
      <c r="F105" s="58"/>
      <c r="G105" s="58"/>
      <c r="H105" s="59"/>
      <c r="I105" s="227" t="s">
        <v>14</v>
      </c>
      <c r="J105" s="228"/>
      <c r="K105" s="178">
        <v>3.6</v>
      </c>
      <c r="L105" s="179"/>
      <c r="M105" s="40">
        <f>K105*12*I92</f>
        <v>34395.840000000004</v>
      </c>
    </row>
    <row r="106" spans="1:13" x14ac:dyDescent="0.25">
      <c r="A106" s="37" t="s">
        <v>26</v>
      </c>
      <c r="B106" s="48"/>
      <c r="C106" s="48"/>
      <c r="D106" s="48"/>
      <c r="E106" s="48"/>
      <c r="F106" s="48"/>
      <c r="G106" s="48"/>
      <c r="H106" s="49"/>
      <c r="I106" s="60"/>
      <c r="J106" s="61"/>
      <c r="K106" s="1"/>
      <c r="L106" s="27"/>
      <c r="M106" s="40"/>
    </row>
    <row r="107" spans="1:13" x14ac:dyDescent="0.25">
      <c r="A107" s="41" t="s">
        <v>15</v>
      </c>
      <c r="B107" s="8"/>
      <c r="C107" s="8"/>
      <c r="D107" s="8"/>
      <c r="E107" s="8"/>
      <c r="F107" s="8"/>
      <c r="G107" s="8"/>
      <c r="H107" s="9"/>
      <c r="I107" s="172" t="s">
        <v>16</v>
      </c>
      <c r="J107" s="173"/>
      <c r="K107" s="1"/>
      <c r="L107" s="27"/>
      <c r="M107" s="40"/>
    </row>
    <row r="108" spans="1:13" x14ac:dyDescent="0.25">
      <c r="A108" s="37" t="s">
        <v>17</v>
      </c>
      <c r="B108" s="38"/>
      <c r="C108" s="38"/>
      <c r="D108" s="38"/>
      <c r="E108" s="38"/>
      <c r="F108" s="38"/>
      <c r="G108" s="38"/>
      <c r="H108" s="39"/>
      <c r="I108" s="176"/>
      <c r="J108" s="177"/>
      <c r="K108" s="1"/>
      <c r="L108" s="27"/>
      <c r="M108" s="40"/>
    </row>
    <row r="109" spans="1:13" x14ac:dyDescent="0.25">
      <c r="A109" s="42" t="s">
        <v>27</v>
      </c>
      <c r="B109" s="43"/>
      <c r="C109" s="44"/>
      <c r="D109" s="8"/>
      <c r="E109" s="8"/>
      <c r="F109" s="8"/>
      <c r="G109" s="8"/>
      <c r="H109" s="9"/>
      <c r="I109" s="182" t="s">
        <v>16</v>
      </c>
      <c r="J109" s="183"/>
      <c r="K109" s="1"/>
      <c r="L109" s="27"/>
      <c r="M109" s="40"/>
    </row>
    <row r="110" spans="1:13" x14ac:dyDescent="0.25">
      <c r="A110" s="41" t="s">
        <v>28</v>
      </c>
      <c r="B110" s="8"/>
      <c r="C110" s="8"/>
      <c r="D110" s="43"/>
      <c r="E110" s="43"/>
      <c r="F110" s="43"/>
      <c r="G110" s="43"/>
      <c r="H110" s="44"/>
      <c r="I110" s="182" t="s">
        <v>19</v>
      </c>
      <c r="J110" s="183"/>
      <c r="K110" s="184">
        <v>1.58</v>
      </c>
      <c r="L110" s="185"/>
      <c r="M110" s="40">
        <f>K110*12*I92</f>
        <v>15095.952000000001</v>
      </c>
    </row>
    <row r="111" spans="1:13" x14ac:dyDescent="0.25">
      <c r="A111" s="46" t="s">
        <v>29</v>
      </c>
      <c r="B111" s="62"/>
      <c r="C111" s="62"/>
      <c r="D111" s="62"/>
      <c r="E111" s="62"/>
      <c r="F111" s="62"/>
      <c r="G111" s="62"/>
      <c r="H111" s="63"/>
      <c r="I111" s="172" t="s">
        <v>95</v>
      </c>
      <c r="J111" s="173"/>
      <c r="K111" s="1"/>
      <c r="L111" s="27"/>
      <c r="M111" s="40"/>
    </row>
    <row r="112" spans="1:13" x14ac:dyDescent="0.25">
      <c r="A112" s="37"/>
      <c r="B112" s="48"/>
      <c r="C112" s="48"/>
      <c r="D112" s="48"/>
      <c r="E112" s="48"/>
      <c r="F112" s="48"/>
      <c r="G112" s="48"/>
      <c r="H112" s="49"/>
      <c r="I112" s="50" t="s">
        <v>96</v>
      </c>
      <c r="J112" s="51"/>
      <c r="K112" s="47"/>
      <c r="L112" s="27"/>
      <c r="M112" s="40"/>
    </row>
    <row r="113" spans="1:13" x14ac:dyDescent="0.25">
      <c r="A113" s="46" t="s">
        <v>30</v>
      </c>
      <c r="B113" s="62"/>
      <c r="C113" s="62"/>
      <c r="D113" s="62"/>
      <c r="E113" s="62"/>
      <c r="F113" s="62"/>
      <c r="G113" s="62"/>
      <c r="H113" s="63"/>
      <c r="I113" s="172" t="s">
        <v>19</v>
      </c>
      <c r="J113" s="173"/>
      <c r="K113" s="184">
        <v>2</v>
      </c>
      <c r="L113" s="185"/>
      <c r="M113" s="40">
        <f>K113*12*I92</f>
        <v>19108.800000000003</v>
      </c>
    </row>
    <row r="114" spans="1:13" x14ac:dyDescent="0.25">
      <c r="A114" s="37" t="s">
        <v>31</v>
      </c>
      <c r="B114" s="48"/>
      <c r="C114" s="48"/>
      <c r="D114" s="48"/>
      <c r="E114" s="48"/>
      <c r="F114" s="48"/>
      <c r="G114" s="48"/>
      <c r="H114" s="49"/>
      <c r="I114" s="50"/>
      <c r="J114" s="51"/>
      <c r="K114" s="1"/>
      <c r="L114" s="27"/>
      <c r="M114" s="40"/>
    </row>
    <row r="115" spans="1:13" x14ac:dyDescent="0.25">
      <c r="A115" s="46" t="s">
        <v>32</v>
      </c>
      <c r="B115" s="62"/>
      <c r="C115" s="62"/>
      <c r="D115" s="62"/>
      <c r="E115" s="62"/>
      <c r="F115" s="62"/>
      <c r="G115" s="62"/>
      <c r="H115" s="63"/>
      <c r="I115" s="182" t="s">
        <v>16</v>
      </c>
      <c r="J115" s="183"/>
      <c r="K115" s="1"/>
      <c r="L115" s="27"/>
      <c r="M115" s="40"/>
    </row>
    <row r="116" spans="1:13" x14ac:dyDescent="0.25">
      <c r="A116" s="46" t="s">
        <v>33</v>
      </c>
      <c r="B116" s="62"/>
      <c r="C116" s="62"/>
      <c r="D116" s="62"/>
      <c r="E116" s="62"/>
      <c r="F116" s="62"/>
      <c r="G116" s="62"/>
      <c r="H116" s="63"/>
      <c r="I116" s="172" t="s">
        <v>97</v>
      </c>
      <c r="J116" s="173"/>
      <c r="K116" s="14"/>
      <c r="L116" s="15"/>
      <c r="M116" s="64"/>
    </row>
    <row r="117" spans="1:13" ht="15.75" thickBot="1" x14ac:dyDescent="0.3">
      <c r="A117" s="37"/>
      <c r="B117" s="48"/>
      <c r="C117" s="48"/>
      <c r="D117" s="48"/>
      <c r="E117" s="48"/>
      <c r="F117" s="48"/>
      <c r="G117" s="48"/>
      <c r="H117" s="49"/>
      <c r="I117" s="241" t="s">
        <v>98</v>
      </c>
      <c r="J117" s="242"/>
      <c r="K117" s="103"/>
      <c r="L117" s="104"/>
      <c r="M117" s="105"/>
    </row>
    <row r="118" spans="1:13" x14ac:dyDescent="0.25">
      <c r="A118" s="65" t="s">
        <v>34</v>
      </c>
      <c r="B118" s="18"/>
      <c r="C118" s="18"/>
      <c r="D118" s="18"/>
      <c r="E118" s="18"/>
      <c r="F118" s="18"/>
      <c r="G118" s="66"/>
      <c r="H118" s="67"/>
      <c r="I118" s="20"/>
      <c r="J118" s="21"/>
      <c r="K118" s="204">
        <f>K120+K127+K137+K143+K144+K148</f>
        <v>53.87</v>
      </c>
      <c r="L118" s="243"/>
      <c r="M118" s="22">
        <f>M120+M127+M137+M143+M144+M148</f>
        <v>514695.52799999999</v>
      </c>
    </row>
    <row r="119" spans="1:13" ht="15.75" thickBot="1" x14ac:dyDescent="0.3">
      <c r="A119" s="106"/>
      <c r="B119" s="107"/>
      <c r="C119" s="107"/>
      <c r="D119" s="107"/>
      <c r="E119" s="107"/>
      <c r="F119" s="107"/>
      <c r="G119" s="107"/>
      <c r="H119" s="108"/>
      <c r="I119" s="32"/>
      <c r="J119" s="33"/>
      <c r="K119" s="34"/>
      <c r="L119" s="35"/>
      <c r="M119" s="36"/>
    </row>
    <row r="120" spans="1:13" ht="15.75" thickBot="1" x14ac:dyDescent="0.3">
      <c r="A120" s="205" t="s">
        <v>35</v>
      </c>
      <c r="B120" s="206"/>
      <c r="C120" s="206"/>
      <c r="D120" s="206"/>
      <c r="E120" s="206"/>
      <c r="F120" s="206"/>
      <c r="G120" s="206"/>
      <c r="H120" s="207"/>
      <c r="I120" s="68"/>
      <c r="J120" s="69"/>
      <c r="K120" s="208">
        <f>K121+K122+K123+K125+K126</f>
        <v>11.58</v>
      </c>
      <c r="L120" s="203"/>
      <c r="M120" s="70">
        <f>K120*12*I92</f>
        <v>110639.95200000002</v>
      </c>
    </row>
    <row r="121" spans="1:13" x14ac:dyDescent="0.25">
      <c r="A121" s="37" t="s">
        <v>36</v>
      </c>
      <c r="B121" s="48"/>
      <c r="C121" s="48"/>
      <c r="D121" s="48"/>
      <c r="E121" s="48"/>
      <c r="F121" s="48"/>
      <c r="G121" s="48"/>
      <c r="H121" s="49"/>
      <c r="I121" s="217" t="s">
        <v>37</v>
      </c>
      <c r="J121" s="218"/>
      <c r="K121" s="178">
        <v>2.6</v>
      </c>
      <c r="L121" s="179"/>
      <c r="M121" s="40">
        <f>K121*12*I92</f>
        <v>24841.440000000002</v>
      </c>
    </row>
    <row r="122" spans="1:13" x14ac:dyDescent="0.25">
      <c r="A122" s="42" t="s">
        <v>38</v>
      </c>
      <c r="B122" s="71"/>
      <c r="C122" s="71"/>
      <c r="D122" s="71"/>
      <c r="E122" s="71"/>
      <c r="F122" s="71"/>
      <c r="G122" s="71"/>
      <c r="H122" s="72"/>
      <c r="I122" s="182" t="s">
        <v>39</v>
      </c>
      <c r="J122" s="183"/>
      <c r="K122" s="184">
        <v>6.1</v>
      </c>
      <c r="L122" s="185"/>
      <c r="M122" s="40">
        <f>K122*12*I92</f>
        <v>58281.84</v>
      </c>
    </row>
    <row r="123" spans="1:13" x14ac:dyDescent="0.25">
      <c r="A123" s="46" t="s">
        <v>40</v>
      </c>
      <c r="B123" s="62"/>
      <c r="C123" s="62"/>
      <c r="D123" s="62"/>
      <c r="E123" s="62"/>
      <c r="F123" s="62"/>
      <c r="G123" s="62"/>
      <c r="H123" s="63"/>
      <c r="I123" s="172" t="s">
        <v>19</v>
      </c>
      <c r="J123" s="173"/>
      <c r="K123" s="184">
        <v>0.69</v>
      </c>
      <c r="L123" s="185"/>
      <c r="M123" s="40">
        <f>K123*12*I92</f>
        <v>6592.5360000000001</v>
      </c>
    </row>
    <row r="124" spans="1:13" x14ac:dyDescent="0.25">
      <c r="A124" s="73" t="s">
        <v>41</v>
      </c>
      <c r="B124" s="38"/>
      <c r="C124" s="38"/>
      <c r="D124" s="38"/>
      <c r="E124" s="48"/>
      <c r="F124" s="48"/>
      <c r="G124" s="48"/>
      <c r="H124" s="49"/>
      <c r="I124" s="50"/>
      <c r="J124" s="51"/>
      <c r="K124" s="26"/>
      <c r="L124" s="27"/>
      <c r="M124" s="40"/>
    </row>
    <row r="125" spans="1:13" x14ac:dyDescent="0.25">
      <c r="A125" s="42" t="s">
        <v>42</v>
      </c>
      <c r="B125" s="71"/>
      <c r="C125" s="71"/>
      <c r="D125" s="71"/>
      <c r="E125" s="71"/>
      <c r="F125" s="71"/>
      <c r="G125" s="71"/>
      <c r="H125" s="72"/>
      <c r="I125" s="182" t="s">
        <v>14</v>
      </c>
      <c r="J125" s="183"/>
      <c r="K125" s="184">
        <v>0.21</v>
      </c>
      <c r="L125" s="185"/>
      <c r="M125" s="40">
        <f>K125*12*I92</f>
        <v>2006.4240000000002</v>
      </c>
    </row>
    <row r="126" spans="1:13" ht="15.75" thickBot="1" x14ac:dyDescent="0.3">
      <c r="A126" s="46" t="s">
        <v>43</v>
      </c>
      <c r="B126" s="62"/>
      <c r="C126" s="62"/>
      <c r="D126" s="62"/>
      <c r="E126" s="62"/>
      <c r="F126" s="62"/>
      <c r="G126" s="62"/>
      <c r="H126" s="63"/>
      <c r="I126" s="209" t="s">
        <v>14</v>
      </c>
      <c r="J126" s="210"/>
      <c r="K126" s="211">
        <v>1.98</v>
      </c>
      <c r="L126" s="212"/>
      <c r="M126" s="40">
        <f>K126*12*I92</f>
        <v>18917.712</v>
      </c>
    </row>
    <row r="127" spans="1:13" ht="15.75" thickBot="1" x14ac:dyDescent="0.3">
      <c r="A127" s="199" t="s">
        <v>44</v>
      </c>
      <c r="B127" s="200"/>
      <c r="C127" s="200"/>
      <c r="D127" s="200"/>
      <c r="E127" s="200"/>
      <c r="F127" s="200"/>
      <c r="G127" s="200"/>
      <c r="H127" s="201"/>
      <c r="I127" s="68"/>
      <c r="J127" s="69"/>
      <c r="K127" s="202">
        <f>K128+K129+K131+K132+K135+K136</f>
        <v>2.9800000000000004</v>
      </c>
      <c r="L127" s="216"/>
      <c r="M127" s="70">
        <f>K127*12*I92</f>
        <v>28472.112000000005</v>
      </c>
    </row>
    <row r="128" spans="1:13" x14ac:dyDescent="0.25">
      <c r="A128" s="74" t="s">
        <v>45</v>
      </c>
      <c r="B128" s="38"/>
      <c r="C128" s="38"/>
      <c r="D128" s="38"/>
      <c r="E128" s="38"/>
      <c r="F128" s="48"/>
      <c r="G128" s="48"/>
      <c r="H128" s="49"/>
      <c r="I128" s="75"/>
      <c r="J128" s="11"/>
      <c r="K128" s="178">
        <v>0.17</v>
      </c>
      <c r="L128" s="179"/>
      <c r="M128" s="40">
        <f>K128*12*I92</f>
        <v>1624.248</v>
      </c>
    </row>
    <row r="129" spans="1:13" x14ac:dyDescent="0.25">
      <c r="A129" s="3" t="s">
        <v>46</v>
      </c>
      <c r="B129" s="4"/>
      <c r="C129" s="4"/>
      <c r="D129" s="4"/>
      <c r="E129" s="4"/>
      <c r="F129" s="62"/>
      <c r="G129" s="62"/>
      <c r="H129" s="63"/>
      <c r="I129" s="180" t="s">
        <v>47</v>
      </c>
      <c r="J129" s="181"/>
      <c r="K129" s="184">
        <v>1.42</v>
      </c>
      <c r="L129" s="185"/>
      <c r="M129" s="40">
        <f>K129*12*I92</f>
        <v>13567.248</v>
      </c>
    </row>
    <row r="130" spans="1:13" x14ac:dyDescent="0.25">
      <c r="A130" s="37" t="s">
        <v>48</v>
      </c>
      <c r="B130" s="48"/>
      <c r="C130" s="48"/>
      <c r="D130" s="48"/>
      <c r="E130" s="48"/>
      <c r="F130" s="48"/>
      <c r="G130" s="48"/>
      <c r="H130" s="49"/>
      <c r="I130" s="176" t="s">
        <v>49</v>
      </c>
      <c r="J130" s="177"/>
      <c r="K130" s="1"/>
      <c r="L130" s="27"/>
      <c r="M130" s="40"/>
    </row>
    <row r="131" spans="1:13" x14ac:dyDescent="0.25">
      <c r="A131" s="42" t="s">
        <v>50</v>
      </c>
      <c r="B131" s="71"/>
      <c r="C131" s="71"/>
      <c r="D131" s="71"/>
      <c r="E131" s="71"/>
      <c r="F131" s="71"/>
      <c r="G131" s="71"/>
      <c r="H131" s="72"/>
      <c r="I131" s="182" t="s">
        <v>51</v>
      </c>
      <c r="J131" s="183"/>
      <c r="K131" s="184">
        <v>0.87</v>
      </c>
      <c r="L131" s="185"/>
      <c r="M131" s="40">
        <f>K131*12*I92</f>
        <v>8312.3279999999995</v>
      </c>
    </row>
    <row r="132" spans="1:13" x14ac:dyDescent="0.25">
      <c r="A132" s="42" t="s">
        <v>52</v>
      </c>
      <c r="B132" s="71"/>
      <c r="C132" s="71"/>
      <c r="D132" s="71"/>
      <c r="E132" s="71"/>
      <c r="F132" s="71"/>
      <c r="G132" s="71"/>
      <c r="H132" s="72"/>
      <c r="I132" s="182" t="s">
        <v>53</v>
      </c>
      <c r="J132" s="183"/>
      <c r="K132" s="184">
        <v>0.22</v>
      </c>
      <c r="L132" s="185"/>
      <c r="M132" s="40">
        <f>K132*12*I92</f>
        <v>2101.9680000000003</v>
      </c>
    </row>
    <row r="133" spans="1:13" x14ac:dyDescent="0.25">
      <c r="A133" s="46" t="s">
        <v>54</v>
      </c>
      <c r="B133" s="62"/>
      <c r="C133" s="62"/>
      <c r="D133" s="62"/>
      <c r="E133" s="62"/>
      <c r="F133" s="62"/>
      <c r="G133" s="62"/>
      <c r="H133" s="63"/>
      <c r="I133" s="221" t="s">
        <v>55</v>
      </c>
      <c r="J133" s="222"/>
      <c r="K133" s="1"/>
      <c r="L133" s="27"/>
      <c r="M133" s="40"/>
    </row>
    <row r="134" spans="1:13" x14ac:dyDescent="0.25">
      <c r="A134" s="37" t="s">
        <v>56</v>
      </c>
      <c r="B134" s="48"/>
      <c r="C134" s="48"/>
      <c r="D134" s="48"/>
      <c r="E134" s="48"/>
      <c r="F134" s="48"/>
      <c r="G134" s="48"/>
      <c r="H134" s="49"/>
      <c r="I134" s="176" t="s">
        <v>57</v>
      </c>
      <c r="J134" s="177"/>
      <c r="K134" s="196"/>
      <c r="L134" s="197"/>
      <c r="M134" s="40"/>
    </row>
    <row r="135" spans="1:13" x14ac:dyDescent="0.25">
      <c r="A135" s="46" t="s">
        <v>58</v>
      </c>
      <c r="B135" s="62"/>
      <c r="C135" s="62"/>
      <c r="D135" s="62"/>
      <c r="E135" s="62"/>
      <c r="F135" s="62"/>
      <c r="G135" s="62"/>
      <c r="H135" s="63"/>
      <c r="I135" s="182" t="s">
        <v>59</v>
      </c>
      <c r="J135" s="183"/>
      <c r="K135" s="196">
        <v>0.12</v>
      </c>
      <c r="L135" s="197"/>
      <c r="M135" s="40">
        <f>K135*12*I92</f>
        <v>1146.528</v>
      </c>
    </row>
    <row r="136" spans="1:13" ht="15.75" thickBot="1" x14ac:dyDescent="0.3">
      <c r="A136" s="46" t="s">
        <v>60</v>
      </c>
      <c r="B136" s="62"/>
      <c r="C136" s="62"/>
      <c r="D136" s="62"/>
      <c r="E136" s="62"/>
      <c r="F136" s="62"/>
      <c r="G136" s="62"/>
      <c r="H136" s="63"/>
      <c r="I136" s="209" t="s">
        <v>61</v>
      </c>
      <c r="J136" s="210"/>
      <c r="K136" s="213">
        <v>0.18</v>
      </c>
      <c r="L136" s="214"/>
      <c r="M136" s="76">
        <f>K136*12*I92</f>
        <v>1719.7920000000001</v>
      </c>
    </row>
    <row r="137" spans="1:13" ht="15.75" thickBot="1" x14ac:dyDescent="0.3">
      <c r="A137" s="199" t="s">
        <v>62</v>
      </c>
      <c r="B137" s="200"/>
      <c r="C137" s="200"/>
      <c r="D137" s="200"/>
      <c r="E137" s="200"/>
      <c r="F137" s="200"/>
      <c r="G137" s="200"/>
      <c r="H137" s="201"/>
      <c r="I137" s="77"/>
      <c r="J137" s="78"/>
      <c r="K137" s="215">
        <f>K138+K139+K141+K142</f>
        <v>1.94</v>
      </c>
      <c r="L137" s="216"/>
      <c r="M137" s="70">
        <f>K137*12*I92</f>
        <v>18535.536000000004</v>
      </c>
    </row>
    <row r="138" spans="1:13" x14ac:dyDescent="0.25">
      <c r="A138" s="37" t="s">
        <v>63</v>
      </c>
      <c r="B138" s="48"/>
      <c r="C138" s="48"/>
      <c r="D138" s="48"/>
      <c r="E138" s="48"/>
      <c r="F138" s="48"/>
      <c r="G138" s="48"/>
      <c r="H138" s="49"/>
      <c r="I138" s="217" t="s">
        <v>64</v>
      </c>
      <c r="J138" s="218"/>
      <c r="K138" s="219">
        <v>0.67</v>
      </c>
      <c r="L138" s="220"/>
      <c r="M138" s="40">
        <f>K138*12*I92</f>
        <v>6401.4480000000012</v>
      </c>
    </row>
    <row r="139" spans="1:13" x14ac:dyDescent="0.25">
      <c r="A139" s="41" t="s">
        <v>65</v>
      </c>
      <c r="B139" s="79"/>
      <c r="C139" s="79"/>
      <c r="D139" s="79"/>
      <c r="E139" s="79"/>
      <c r="F139" s="58"/>
      <c r="G139" s="79"/>
      <c r="H139" s="59"/>
      <c r="I139" s="221" t="s">
        <v>55</v>
      </c>
      <c r="J139" s="222"/>
      <c r="K139" s="196">
        <v>0.26</v>
      </c>
      <c r="L139" s="197"/>
      <c r="M139" s="40">
        <f>K139*12*I92</f>
        <v>2484.1440000000002</v>
      </c>
    </row>
    <row r="140" spans="1:13" x14ac:dyDescent="0.25">
      <c r="A140" s="37" t="s">
        <v>66</v>
      </c>
      <c r="B140" s="48"/>
      <c r="C140" s="48"/>
      <c r="D140" s="48"/>
      <c r="E140" s="48"/>
      <c r="F140" s="48"/>
      <c r="G140" s="48"/>
      <c r="H140" s="49"/>
      <c r="I140" s="176" t="s">
        <v>67</v>
      </c>
      <c r="J140" s="177"/>
      <c r="K140" s="80"/>
      <c r="L140" s="81"/>
      <c r="M140" s="40"/>
    </row>
    <row r="141" spans="1:13" x14ac:dyDescent="0.25">
      <c r="A141" s="42" t="s">
        <v>68</v>
      </c>
      <c r="B141" s="71"/>
      <c r="C141" s="71"/>
      <c r="D141" s="71"/>
      <c r="E141" s="71"/>
      <c r="F141" s="71"/>
      <c r="G141" s="71"/>
      <c r="H141" s="72"/>
      <c r="I141" s="82" t="s">
        <v>69</v>
      </c>
      <c r="J141" s="83"/>
      <c r="K141" s="196">
        <v>0.8</v>
      </c>
      <c r="L141" s="197"/>
      <c r="M141" s="40">
        <f>K141*12*I92</f>
        <v>7643.5200000000013</v>
      </c>
    </row>
    <row r="142" spans="1:13" ht="15.75" thickBot="1" x14ac:dyDescent="0.3">
      <c r="A142" s="46" t="s">
        <v>58</v>
      </c>
      <c r="B142" s="62"/>
      <c r="C142" s="62"/>
      <c r="D142" s="62"/>
      <c r="E142" s="62"/>
      <c r="F142" s="62"/>
      <c r="G142" s="62"/>
      <c r="H142" s="63"/>
      <c r="I142" s="209" t="s">
        <v>59</v>
      </c>
      <c r="J142" s="210"/>
      <c r="K142" s="213">
        <v>0.21</v>
      </c>
      <c r="L142" s="214"/>
      <c r="M142" s="40">
        <f>K142*12*I92</f>
        <v>2006.4240000000002</v>
      </c>
    </row>
    <row r="143" spans="1:13" ht="15.75" thickBot="1" x14ac:dyDescent="0.3">
      <c r="A143" s="84" t="s">
        <v>70</v>
      </c>
      <c r="B143" s="85"/>
      <c r="C143" s="85"/>
      <c r="D143" s="85"/>
      <c r="E143" s="85"/>
      <c r="F143" s="85"/>
      <c r="G143" s="85"/>
      <c r="H143" s="86"/>
      <c r="I143" s="223" t="s">
        <v>71</v>
      </c>
      <c r="J143" s="224"/>
      <c r="K143" s="225">
        <v>34.96</v>
      </c>
      <c r="L143" s="226"/>
      <c r="M143" s="70">
        <f>K143*12*I92</f>
        <v>334021.82400000002</v>
      </c>
    </row>
    <row r="144" spans="1:13" ht="15.75" thickBot="1" x14ac:dyDescent="0.3">
      <c r="A144" s="205" t="s">
        <v>72</v>
      </c>
      <c r="B144" s="206"/>
      <c r="C144" s="206"/>
      <c r="D144" s="206"/>
      <c r="E144" s="206"/>
      <c r="F144" s="206"/>
      <c r="G144" s="206"/>
      <c r="H144" s="207"/>
      <c r="I144" s="68"/>
      <c r="J144" s="69"/>
      <c r="K144" s="202">
        <v>2.2999999999999998</v>
      </c>
      <c r="L144" s="216"/>
      <c r="M144" s="70">
        <f>K144*12*I92</f>
        <v>21975.119999999999</v>
      </c>
    </row>
    <row r="145" spans="1:13" x14ac:dyDescent="0.25">
      <c r="A145" s="41" t="s">
        <v>99</v>
      </c>
      <c r="B145" s="58"/>
      <c r="C145" s="58"/>
      <c r="D145" s="58"/>
      <c r="E145" s="58"/>
      <c r="F145" s="58"/>
      <c r="G145" s="58"/>
      <c r="H145" s="59"/>
      <c r="I145" s="227" t="s">
        <v>73</v>
      </c>
      <c r="J145" s="228"/>
      <c r="K145" s="87"/>
      <c r="L145" s="81"/>
      <c r="M145" s="40"/>
    </row>
    <row r="146" spans="1:13" x14ac:dyDescent="0.25">
      <c r="A146" s="41" t="s">
        <v>100</v>
      </c>
      <c r="B146" s="58"/>
      <c r="C146" s="58"/>
      <c r="D146" s="58"/>
      <c r="E146" s="58"/>
      <c r="F146" s="58"/>
      <c r="G146" s="58"/>
      <c r="H146" s="59"/>
      <c r="I146" s="10"/>
      <c r="J146" s="11"/>
      <c r="K146" s="87"/>
      <c r="L146" s="81"/>
      <c r="M146" s="40"/>
    </row>
    <row r="147" spans="1:13" ht="15.75" thickBot="1" x14ac:dyDescent="0.3">
      <c r="A147" s="41" t="s">
        <v>101</v>
      </c>
      <c r="B147" s="58"/>
      <c r="C147" s="58"/>
      <c r="D147" s="58"/>
      <c r="E147" s="58"/>
      <c r="F147" s="58"/>
      <c r="G147" s="58"/>
      <c r="H147" s="59"/>
      <c r="I147" s="109"/>
      <c r="J147" s="11"/>
      <c r="K147" s="87"/>
      <c r="L147" s="81"/>
      <c r="M147" s="40"/>
    </row>
    <row r="148" spans="1:13" ht="15.75" thickBot="1" x14ac:dyDescent="0.3">
      <c r="A148" s="84" t="s">
        <v>74</v>
      </c>
      <c r="B148" s="85"/>
      <c r="C148" s="85"/>
      <c r="D148" s="85"/>
      <c r="E148" s="85"/>
      <c r="F148" s="85"/>
      <c r="G148" s="85"/>
      <c r="H148" s="86"/>
      <c r="I148" s="68"/>
      <c r="J148" s="69"/>
      <c r="K148" s="202">
        <v>0.11</v>
      </c>
      <c r="L148" s="216"/>
      <c r="M148" s="70">
        <f>K148*12*I92</f>
        <v>1050.9840000000002</v>
      </c>
    </row>
    <row r="149" spans="1:13" x14ac:dyDescent="0.25">
      <c r="A149" s="41" t="s">
        <v>75</v>
      </c>
      <c r="B149" s="58"/>
      <c r="C149" s="58"/>
      <c r="D149" s="58"/>
      <c r="E149" s="58"/>
      <c r="F149" s="58"/>
      <c r="G149" s="58"/>
      <c r="H149" s="59"/>
      <c r="I149" s="227" t="s">
        <v>14</v>
      </c>
      <c r="J149" s="228"/>
      <c r="K149" s="80"/>
      <c r="L149" s="81"/>
      <c r="M149" s="40"/>
    </row>
    <row r="150" spans="1:13" ht="15.75" thickBot="1" x14ac:dyDescent="0.3">
      <c r="A150" s="41" t="s">
        <v>76</v>
      </c>
      <c r="B150" s="58"/>
      <c r="C150" s="58"/>
      <c r="D150" s="58"/>
      <c r="E150" s="58"/>
      <c r="F150" s="58"/>
      <c r="G150" s="58"/>
      <c r="H150" s="59"/>
      <c r="I150" s="10"/>
      <c r="J150" s="11"/>
      <c r="K150" s="80"/>
      <c r="L150" s="81"/>
      <c r="M150" s="40"/>
    </row>
    <row r="151" spans="1:13" ht="15.75" thickBot="1" x14ac:dyDescent="0.3">
      <c r="A151" s="205" t="s">
        <v>77</v>
      </c>
      <c r="B151" s="206"/>
      <c r="C151" s="206"/>
      <c r="D151" s="206"/>
      <c r="E151" s="206"/>
      <c r="F151" s="206"/>
      <c r="G151" s="206"/>
      <c r="H151" s="207"/>
      <c r="I151" s="68"/>
      <c r="J151" s="69"/>
      <c r="K151" s="202">
        <v>9.64</v>
      </c>
      <c r="L151" s="216"/>
      <c r="M151" s="70">
        <f>K151*12*I92</f>
        <v>92104.416000000012</v>
      </c>
    </row>
    <row r="152" spans="1:13" x14ac:dyDescent="0.25">
      <c r="A152" s="41" t="s">
        <v>102</v>
      </c>
      <c r="B152" s="79"/>
      <c r="C152" s="79"/>
      <c r="D152" s="79"/>
      <c r="E152" s="79"/>
      <c r="F152" s="58"/>
      <c r="G152" s="79"/>
      <c r="H152" s="59"/>
      <c r="I152" s="227" t="s">
        <v>78</v>
      </c>
      <c r="J152" s="228"/>
      <c r="K152" s="87"/>
      <c r="L152" s="81"/>
      <c r="M152" s="40"/>
    </row>
    <row r="153" spans="1:13" x14ac:dyDescent="0.25">
      <c r="A153" s="41" t="s">
        <v>103</v>
      </c>
      <c r="B153" s="79"/>
      <c r="C153" s="79"/>
      <c r="D153" s="79"/>
      <c r="E153" s="79"/>
      <c r="F153" s="58"/>
      <c r="G153" s="79"/>
      <c r="H153" s="59"/>
      <c r="I153" s="180" t="s">
        <v>79</v>
      </c>
      <c r="J153" s="181"/>
      <c r="K153" s="87"/>
      <c r="L153" s="81"/>
      <c r="M153" s="40"/>
    </row>
    <row r="154" spans="1:13" x14ac:dyDescent="0.25">
      <c r="A154" s="41" t="s">
        <v>104</v>
      </c>
      <c r="B154" s="79"/>
      <c r="C154" s="79"/>
      <c r="D154" s="79"/>
      <c r="E154" s="79"/>
      <c r="F154" s="58"/>
      <c r="G154" s="79"/>
      <c r="H154" s="59"/>
      <c r="I154" s="180" t="s">
        <v>80</v>
      </c>
      <c r="J154" s="181"/>
      <c r="K154" s="87"/>
      <c r="L154" s="81"/>
      <c r="M154" s="40"/>
    </row>
    <row r="155" spans="1:13" x14ac:dyDescent="0.25">
      <c r="A155" s="41" t="s">
        <v>105</v>
      </c>
      <c r="B155" s="79"/>
      <c r="C155" s="79"/>
      <c r="D155" s="79"/>
      <c r="E155" s="79"/>
      <c r="F155" s="58"/>
      <c r="G155" s="79"/>
      <c r="H155" s="59"/>
      <c r="I155" s="180" t="s">
        <v>81</v>
      </c>
      <c r="J155" s="181"/>
      <c r="K155" s="87"/>
      <c r="L155" s="81"/>
      <c r="M155" s="40"/>
    </row>
    <row r="156" spans="1:13" x14ac:dyDescent="0.25">
      <c r="A156" s="41" t="s">
        <v>106</v>
      </c>
      <c r="B156" s="79"/>
      <c r="C156" s="79"/>
      <c r="D156" s="79"/>
      <c r="E156" s="79"/>
      <c r="F156" s="58"/>
      <c r="G156" s="79"/>
      <c r="H156" s="59"/>
      <c r="I156" s="180" t="s">
        <v>82</v>
      </c>
      <c r="J156" s="181"/>
      <c r="K156" s="87"/>
      <c r="L156" s="81"/>
      <c r="M156" s="40"/>
    </row>
    <row r="157" spans="1:13" x14ac:dyDescent="0.25">
      <c r="A157" s="41" t="s">
        <v>107</v>
      </c>
      <c r="B157" s="79"/>
      <c r="C157" s="79"/>
      <c r="D157" s="79"/>
      <c r="E157" s="79"/>
      <c r="F157" s="58"/>
      <c r="G157" s="79"/>
      <c r="H157" s="59"/>
      <c r="I157" s="10"/>
      <c r="J157" s="11"/>
      <c r="K157" s="87"/>
      <c r="L157" s="88"/>
      <c r="M157" s="40"/>
    </row>
    <row r="158" spans="1:13" x14ac:dyDescent="0.25">
      <c r="A158" s="41" t="s">
        <v>108</v>
      </c>
      <c r="B158" s="79"/>
      <c r="C158" s="79"/>
      <c r="D158" s="79"/>
      <c r="E158" s="79"/>
      <c r="F158" s="58"/>
      <c r="G158" s="79"/>
      <c r="H158" s="59"/>
      <c r="I158" s="10"/>
      <c r="J158" s="11"/>
      <c r="K158" s="87"/>
      <c r="L158" s="81"/>
      <c r="M158" s="40"/>
    </row>
    <row r="159" spans="1:13" x14ac:dyDescent="0.25">
      <c r="A159" s="41" t="s">
        <v>109</v>
      </c>
      <c r="B159" s="79"/>
      <c r="C159" s="79"/>
      <c r="D159" s="79"/>
      <c r="E159" s="79"/>
      <c r="F159" s="58"/>
      <c r="G159" s="79"/>
      <c r="H159" s="59"/>
      <c r="I159" s="10"/>
      <c r="J159" s="11"/>
      <c r="K159" s="87"/>
      <c r="L159" s="81"/>
      <c r="M159" s="40"/>
    </row>
    <row r="160" spans="1:13" x14ac:dyDescent="0.25">
      <c r="A160" s="41" t="s">
        <v>83</v>
      </c>
      <c r="B160" s="79"/>
      <c r="C160" s="79"/>
      <c r="D160" s="79"/>
      <c r="E160" s="79"/>
      <c r="F160" s="58"/>
      <c r="G160" s="79"/>
      <c r="H160" s="59"/>
      <c r="I160" s="10"/>
      <c r="J160" s="11"/>
      <c r="K160" s="87"/>
      <c r="L160" s="81"/>
      <c r="M160" s="40"/>
    </row>
    <row r="161" spans="1:13" x14ac:dyDescent="0.25">
      <c r="A161" s="41" t="s">
        <v>110</v>
      </c>
      <c r="B161" s="79"/>
      <c r="C161" s="79"/>
      <c r="D161" s="79"/>
      <c r="E161" s="79"/>
      <c r="F161" s="58"/>
      <c r="G161" s="79"/>
      <c r="H161" s="59"/>
      <c r="I161" s="10"/>
      <c r="J161" s="11"/>
      <c r="K161" s="87"/>
      <c r="L161" s="81"/>
      <c r="M161" s="40"/>
    </row>
    <row r="162" spans="1:13" ht="15.75" thickBot="1" x14ac:dyDescent="0.3">
      <c r="A162" s="246" t="s">
        <v>111</v>
      </c>
      <c r="B162" s="247"/>
      <c r="C162" s="247"/>
      <c r="D162" s="247"/>
      <c r="E162" s="247"/>
      <c r="F162" s="247"/>
      <c r="G162" s="247"/>
      <c r="H162" s="248"/>
      <c r="I162" s="10"/>
      <c r="J162" s="11"/>
      <c r="K162" s="26"/>
      <c r="L162" s="27"/>
      <c r="M162" s="40"/>
    </row>
    <row r="163" spans="1:13" x14ac:dyDescent="0.25">
      <c r="A163" s="89" t="s">
        <v>84</v>
      </c>
      <c r="B163" s="90"/>
      <c r="C163" s="90"/>
      <c r="D163" s="90"/>
      <c r="E163" s="90"/>
      <c r="F163" s="90"/>
      <c r="G163" s="90"/>
      <c r="H163" s="90"/>
      <c r="I163" s="227" t="s">
        <v>85</v>
      </c>
      <c r="J163" s="228"/>
      <c r="K163" s="91"/>
      <c r="L163" s="92"/>
      <c r="M163" s="22"/>
    </row>
    <row r="164" spans="1:13" ht="15.75" thickBot="1" x14ac:dyDescent="0.3">
      <c r="A164" s="93" t="s">
        <v>86</v>
      </c>
      <c r="B164" s="94"/>
      <c r="C164" s="94"/>
      <c r="D164" s="94"/>
      <c r="E164" s="94"/>
      <c r="F164" s="94"/>
      <c r="G164" s="94"/>
      <c r="H164" s="94"/>
      <c r="I164" s="95"/>
      <c r="J164" s="33"/>
      <c r="K164" s="34"/>
      <c r="L164" s="35"/>
      <c r="M164" s="36"/>
    </row>
    <row r="165" spans="1:13" ht="15.75" thickBot="1" x14ac:dyDescent="0.3">
      <c r="A165" s="205" t="s">
        <v>87</v>
      </c>
      <c r="B165" s="206"/>
      <c r="C165" s="206"/>
      <c r="D165" s="206"/>
      <c r="E165" s="206"/>
      <c r="F165" s="206"/>
      <c r="G165" s="206"/>
      <c r="H165" s="229"/>
      <c r="I165" s="230" t="s">
        <v>88</v>
      </c>
      <c r="J165" s="244"/>
      <c r="K165" s="231">
        <v>1.84</v>
      </c>
      <c r="L165" s="232"/>
      <c r="M165" s="96">
        <f>K165*12*I92</f>
        <v>17580.096000000001</v>
      </c>
    </row>
    <row r="166" spans="1:13" ht="15.75" thickBot="1" x14ac:dyDescent="0.3">
      <c r="A166" s="245" t="s">
        <v>89</v>
      </c>
      <c r="B166" s="206"/>
      <c r="C166" s="206"/>
      <c r="D166" s="206"/>
      <c r="E166" s="206"/>
      <c r="F166" s="206"/>
      <c r="G166" s="206"/>
      <c r="H166" s="207"/>
      <c r="I166" s="223" t="s">
        <v>85</v>
      </c>
      <c r="J166" s="224"/>
      <c r="K166" s="208">
        <v>0.5</v>
      </c>
      <c r="L166" s="203"/>
      <c r="M166" s="40">
        <f>K166*I92*12</f>
        <v>4777.2000000000007</v>
      </c>
    </row>
    <row r="167" spans="1:13" ht="15.75" thickBot="1" x14ac:dyDescent="0.3">
      <c r="A167" s="97" t="s">
        <v>90</v>
      </c>
      <c r="B167" s="98"/>
      <c r="C167" s="98"/>
      <c r="D167" s="98"/>
      <c r="E167" s="98"/>
      <c r="F167" s="98"/>
      <c r="G167" s="98"/>
      <c r="H167" s="98"/>
      <c r="I167" s="99"/>
      <c r="J167" s="100"/>
      <c r="K167" s="237">
        <v>0</v>
      </c>
      <c r="L167" s="238"/>
      <c r="M167" s="96"/>
    </row>
    <row r="168" spans="1:13" ht="15.75" thickBot="1" x14ac:dyDescent="0.3">
      <c r="A168" s="239" t="s">
        <v>91</v>
      </c>
      <c r="B168" s="240"/>
      <c r="C168" s="240"/>
      <c r="D168" s="240"/>
      <c r="E168" s="240"/>
      <c r="F168" s="240"/>
      <c r="G168" s="240"/>
      <c r="H168" s="250"/>
      <c r="I168" s="110"/>
      <c r="J168" s="111"/>
      <c r="K168" s="233">
        <v>77.91</v>
      </c>
      <c r="L168" s="234"/>
      <c r="M168" s="112">
        <f>K168*I92*12</f>
        <v>744383.304</v>
      </c>
    </row>
    <row r="169" spans="1:13" ht="16.5" thickBot="1" x14ac:dyDescent="0.3">
      <c r="A169" s="251" t="s">
        <v>92</v>
      </c>
      <c r="B169" s="252"/>
      <c r="C169" s="252"/>
      <c r="D169" s="252"/>
      <c r="E169" s="252"/>
      <c r="F169" s="252"/>
      <c r="G169" s="252"/>
      <c r="H169" s="252"/>
      <c r="I169" s="110"/>
      <c r="J169" s="111"/>
      <c r="K169" s="233">
        <v>3.9</v>
      </c>
      <c r="L169" s="234"/>
      <c r="M169" s="112">
        <f>K169*I92*12</f>
        <v>37262.160000000003</v>
      </c>
    </row>
    <row r="170" spans="1:13" ht="16.5" thickBot="1" x14ac:dyDescent="0.3">
      <c r="A170" s="235" t="s">
        <v>93</v>
      </c>
      <c r="B170" s="236"/>
      <c r="C170" s="236"/>
      <c r="D170" s="236"/>
      <c r="E170" s="236"/>
      <c r="F170" s="236"/>
      <c r="G170" s="236"/>
      <c r="H170" s="236"/>
      <c r="I170" s="110"/>
      <c r="J170" s="111"/>
      <c r="K170" s="233">
        <f>K166+K167+K165+K151+K118+K103+K93</f>
        <v>81.81</v>
      </c>
      <c r="L170" s="234"/>
      <c r="M170" s="112">
        <f>M167+M166+M165+M151+M118+M103+M93</f>
        <v>781645.46399999992</v>
      </c>
    </row>
    <row r="172" spans="1:13" ht="15.75" x14ac:dyDescent="0.25">
      <c r="A172" s="168" t="s">
        <v>0</v>
      </c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"/>
    </row>
    <row r="173" spans="1:13" ht="15.75" x14ac:dyDescent="0.25">
      <c r="A173" s="169" t="s">
        <v>1</v>
      </c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"/>
    </row>
    <row r="174" spans="1:13" ht="15.75" x14ac:dyDescent="0.25">
      <c r="A174" s="2"/>
      <c r="B174" s="2"/>
      <c r="C174" s="2"/>
      <c r="D174" s="2"/>
      <c r="E174" s="2"/>
      <c r="F174" s="2" t="s">
        <v>113</v>
      </c>
      <c r="G174" s="2"/>
      <c r="H174" s="2"/>
      <c r="I174" s="2"/>
      <c r="J174" s="2"/>
      <c r="K174" s="249">
        <v>46023</v>
      </c>
      <c r="L174" s="249"/>
      <c r="M174" s="249"/>
    </row>
    <row r="175" spans="1:13" x14ac:dyDescent="0.25">
      <c r="A175" s="3"/>
      <c r="B175" s="4"/>
      <c r="C175" s="171" t="s">
        <v>2</v>
      </c>
      <c r="D175" s="171"/>
      <c r="E175" s="171"/>
      <c r="F175" s="4"/>
      <c r="G175" s="4"/>
      <c r="H175" s="5"/>
      <c r="I175" s="172" t="s">
        <v>3</v>
      </c>
      <c r="J175" s="173"/>
      <c r="K175" s="174" t="s">
        <v>4</v>
      </c>
      <c r="L175" s="175"/>
      <c r="M175" s="6"/>
    </row>
    <row r="176" spans="1:13" x14ac:dyDescent="0.25">
      <c r="A176" s="7"/>
      <c r="B176" s="8"/>
      <c r="C176" s="8"/>
      <c r="D176" s="8"/>
      <c r="E176" s="8"/>
      <c r="F176" s="8"/>
      <c r="G176" s="8"/>
      <c r="H176" s="9"/>
      <c r="I176" s="10"/>
      <c r="J176" s="11"/>
      <c r="K176" s="186" t="s">
        <v>5</v>
      </c>
      <c r="L176" s="187"/>
      <c r="M176" s="12" t="s">
        <v>6</v>
      </c>
    </row>
    <row r="177" spans="1:13" x14ac:dyDescent="0.25">
      <c r="A177" s="7"/>
      <c r="B177" s="8"/>
      <c r="C177" s="8"/>
      <c r="D177" s="8"/>
      <c r="E177" s="8"/>
      <c r="F177" s="8"/>
      <c r="G177" s="8"/>
      <c r="H177" s="9"/>
      <c r="I177" s="176" t="s">
        <v>7</v>
      </c>
      <c r="J177" s="177"/>
      <c r="K177" s="188" t="s">
        <v>8</v>
      </c>
      <c r="L177" s="189"/>
      <c r="M177" s="12" t="s">
        <v>9</v>
      </c>
    </row>
    <row r="178" spans="1:13" ht="16.5" thickBot="1" x14ac:dyDescent="0.3">
      <c r="A178" s="13"/>
      <c r="B178" s="14"/>
      <c r="C178" s="14"/>
      <c r="D178" s="14"/>
      <c r="E178" s="14"/>
      <c r="F178" s="14"/>
      <c r="G178" s="14"/>
      <c r="H178" s="15"/>
      <c r="I178" s="190">
        <v>447.2</v>
      </c>
      <c r="J178" s="191"/>
      <c r="K178" s="192"/>
      <c r="L178" s="193"/>
      <c r="M178" s="16"/>
    </row>
    <row r="179" spans="1:13" x14ac:dyDescent="0.25">
      <c r="A179" s="17" t="s">
        <v>10</v>
      </c>
      <c r="B179" s="18"/>
      <c r="C179" s="18"/>
      <c r="D179" s="18"/>
      <c r="E179" s="18"/>
      <c r="F179" s="18"/>
      <c r="G179" s="18"/>
      <c r="H179" s="19"/>
      <c r="I179" s="20"/>
      <c r="J179" s="21"/>
      <c r="K179" s="194">
        <f>K182+K185</f>
        <v>11.09</v>
      </c>
      <c r="L179" s="195"/>
      <c r="M179" s="22">
        <f>K179*12*I178</f>
        <v>59513.375999999989</v>
      </c>
    </row>
    <row r="180" spans="1:13" x14ac:dyDescent="0.25">
      <c r="A180" s="23" t="s">
        <v>11</v>
      </c>
      <c r="B180" s="24"/>
      <c r="C180" s="24"/>
      <c r="D180" s="24"/>
      <c r="E180" s="24"/>
      <c r="F180" s="24"/>
      <c r="G180" s="24"/>
      <c r="H180" s="25"/>
      <c r="I180" s="10"/>
      <c r="J180" s="11"/>
      <c r="K180" s="26"/>
      <c r="L180" s="27"/>
      <c r="M180" s="28"/>
    </row>
    <row r="181" spans="1:13" ht="15.75" thickBot="1" x14ac:dyDescent="0.3">
      <c r="A181" s="29" t="s">
        <v>12</v>
      </c>
      <c r="B181" s="30"/>
      <c r="C181" s="30"/>
      <c r="D181" s="30"/>
      <c r="E181" s="30"/>
      <c r="F181" s="30"/>
      <c r="G181" s="30"/>
      <c r="H181" s="31"/>
      <c r="I181" s="32"/>
      <c r="J181" s="33"/>
      <c r="K181" s="34"/>
      <c r="L181" s="35"/>
      <c r="M181" s="36"/>
    </row>
    <row r="182" spans="1:13" x14ac:dyDescent="0.25">
      <c r="A182" s="37" t="s">
        <v>13</v>
      </c>
      <c r="B182" s="38"/>
      <c r="C182" s="38"/>
      <c r="D182" s="38"/>
      <c r="E182" s="38"/>
      <c r="F182" s="38"/>
      <c r="G182" s="38"/>
      <c r="H182" s="39"/>
      <c r="I182" s="217" t="s">
        <v>14</v>
      </c>
      <c r="J182" s="218"/>
      <c r="K182" s="178">
        <v>6.41</v>
      </c>
      <c r="L182" s="179"/>
      <c r="M182" s="40">
        <f>K182*12*I178</f>
        <v>34398.624000000003</v>
      </c>
    </row>
    <row r="183" spans="1:13" x14ac:dyDescent="0.25">
      <c r="A183" s="41" t="s">
        <v>15</v>
      </c>
      <c r="B183" s="8"/>
      <c r="C183" s="8"/>
      <c r="D183" s="8"/>
      <c r="E183" s="8"/>
      <c r="F183" s="8"/>
      <c r="G183" s="8"/>
      <c r="H183" s="9"/>
      <c r="I183" s="172" t="s">
        <v>16</v>
      </c>
      <c r="J183" s="173"/>
      <c r="K183" s="1"/>
      <c r="L183" s="27"/>
      <c r="M183" s="40"/>
    </row>
    <row r="184" spans="1:13" x14ac:dyDescent="0.25">
      <c r="A184" s="37" t="s">
        <v>17</v>
      </c>
      <c r="B184" s="38"/>
      <c r="C184" s="38"/>
      <c r="D184" s="38"/>
      <c r="E184" s="38"/>
      <c r="F184" s="38"/>
      <c r="G184" s="38"/>
      <c r="H184" s="39"/>
      <c r="I184" s="176"/>
      <c r="J184" s="177"/>
      <c r="K184" s="1"/>
      <c r="L184" s="27"/>
      <c r="M184" s="40"/>
    </row>
    <row r="185" spans="1:13" x14ac:dyDescent="0.25">
      <c r="A185" s="37" t="s">
        <v>18</v>
      </c>
      <c r="B185" s="38"/>
      <c r="C185" s="38"/>
      <c r="D185" s="38"/>
      <c r="E185" s="38"/>
      <c r="F185" s="38"/>
      <c r="G185" s="38"/>
      <c r="H185" s="39"/>
      <c r="I185" s="182" t="s">
        <v>19</v>
      </c>
      <c r="J185" s="183"/>
      <c r="K185" s="184">
        <v>4.68</v>
      </c>
      <c r="L185" s="185"/>
      <c r="M185" s="40">
        <f>K185*12*I178</f>
        <v>25114.751999999997</v>
      </c>
    </row>
    <row r="186" spans="1:13" ht="15.75" x14ac:dyDescent="0.25">
      <c r="A186" s="42" t="s">
        <v>20</v>
      </c>
      <c r="B186" s="43"/>
      <c r="C186" s="43"/>
      <c r="D186" s="43"/>
      <c r="E186" s="43"/>
      <c r="F186" s="43"/>
      <c r="G186" s="43"/>
      <c r="H186" s="44"/>
      <c r="I186" s="172" t="s">
        <v>16</v>
      </c>
      <c r="J186" s="173"/>
      <c r="K186" s="2"/>
      <c r="L186" s="45"/>
      <c r="M186" s="40"/>
    </row>
    <row r="187" spans="1:13" x14ac:dyDescent="0.25">
      <c r="A187" s="46" t="s">
        <v>21</v>
      </c>
      <c r="B187" s="4"/>
      <c r="C187" s="4"/>
      <c r="D187" s="4"/>
      <c r="E187" s="4"/>
      <c r="F187" s="4"/>
      <c r="G187" s="4"/>
      <c r="H187" s="5"/>
      <c r="I187" s="180"/>
      <c r="J187" s="181"/>
      <c r="K187" s="47"/>
      <c r="L187" s="27"/>
      <c r="M187" s="40"/>
    </row>
    <row r="188" spans="1:13" ht="15.75" thickBot="1" x14ac:dyDescent="0.3">
      <c r="A188" s="37" t="s">
        <v>22</v>
      </c>
      <c r="B188" s="48"/>
      <c r="C188" s="48"/>
      <c r="D188" s="48"/>
      <c r="E188" s="48"/>
      <c r="F188" s="48"/>
      <c r="G188" s="48"/>
      <c r="H188" s="49"/>
      <c r="I188" s="50"/>
      <c r="J188" s="51"/>
      <c r="K188" s="213"/>
      <c r="L188" s="214"/>
      <c r="M188" s="40"/>
    </row>
    <row r="189" spans="1:13" x14ac:dyDescent="0.25">
      <c r="A189" s="17" t="s">
        <v>23</v>
      </c>
      <c r="B189" s="52"/>
      <c r="C189" s="52"/>
      <c r="D189" s="52"/>
      <c r="E189" s="52"/>
      <c r="F189" s="52"/>
      <c r="G189" s="52"/>
      <c r="H189" s="53"/>
      <c r="I189" s="20"/>
      <c r="J189" s="54"/>
      <c r="K189" s="198">
        <f>K191+K196+K199</f>
        <v>7.1899999999999995</v>
      </c>
      <c r="L189" s="195"/>
      <c r="M189" s="22">
        <f>K189*12*I178</f>
        <v>38584.415999999997</v>
      </c>
    </row>
    <row r="190" spans="1:13" ht="15.75" thickBot="1" x14ac:dyDescent="0.3">
      <c r="A190" s="29" t="s">
        <v>24</v>
      </c>
      <c r="B190" s="55"/>
      <c r="C190" s="55"/>
      <c r="D190" s="55"/>
      <c r="E190" s="55"/>
      <c r="F190" s="55"/>
      <c r="G190" s="55"/>
      <c r="H190" s="56"/>
      <c r="I190" s="32"/>
      <c r="J190" s="57"/>
      <c r="K190" s="34"/>
      <c r="L190" s="35"/>
      <c r="M190" s="36"/>
    </row>
    <row r="191" spans="1:13" x14ac:dyDescent="0.25">
      <c r="A191" s="41" t="s">
        <v>25</v>
      </c>
      <c r="B191" s="58"/>
      <c r="C191" s="58"/>
      <c r="D191" s="58"/>
      <c r="E191" s="58"/>
      <c r="F191" s="58"/>
      <c r="G191" s="58"/>
      <c r="H191" s="59"/>
      <c r="I191" s="227" t="s">
        <v>14</v>
      </c>
      <c r="J191" s="228"/>
      <c r="K191" s="178">
        <v>3.6</v>
      </c>
      <c r="L191" s="179"/>
      <c r="M191" s="40">
        <f>K191*12*I178</f>
        <v>19319.04</v>
      </c>
    </row>
    <row r="192" spans="1:13" x14ac:dyDescent="0.25">
      <c r="A192" s="37" t="s">
        <v>26</v>
      </c>
      <c r="B192" s="48"/>
      <c r="C192" s="48"/>
      <c r="D192" s="48"/>
      <c r="E192" s="48"/>
      <c r="F192" s="48"/>
      <c r="G192" s="48"/>
      <c r="H192" s="49"/>
      <c r="I192" s="60"/>
      <c r="J192" s="61"/>
      <c r="K192" s="1"/>
      <c r="L192" s="27"/>
      <c r="M192" s="40"/>
    </row>
    <row r="193" spans="1:13" x14ac:dyDescent="0.25">
      <c r="A193" s="41" t="s">
        <v>15</v>
      </c>
      <c r="B193" s="8"/>
      <c r="C193" s="8"/>
      <c r="D193" s="8"/>
      <c r="E193" s="8"/>
      <c r="F193" s="8"/>
      <c r="G193" s="8"/>
      <c r="H193" s="9"/>
      <c r="I193" s="172" t="s">
        <v>16</v>
      </c>
      <c r="J193" s="173"/>
      <c r="K193" s="1"/>
      <c r="L193" s="27"/>
      <c r="M193" s="40"/>
    </row>
    <row r="194" spans="1:13" x14ac:dyDescent="0.25">
      <c r="A194" s="37" t="s">
        <v>17</v>
      </c>
      <c r="B194" s="38"/>
      <c r="C194" s="38"/>
      <c r="D194" s="38"/>
      <c r="E194" s="38"/>
      <c r="F194" s="38"/>
      <c r="G194" s="38"/>
      <c r="H194" s="39"/>
      <c r="I194" s="176"/>
      <c r="J194" s="177"/>
      <c r="K194" s="1"/>
      <c r="L194" s="27"/>
      <c r="M194" s="40"/>
    </row>
    <row r="195" spans="1:13" x14ac:dyDescent="0.25">
      <c r="A195" s="42" t="s">
        <v>27</v>
      </c>
      <c r="B195" s="43"/>
      <c r="C195" s="44"/>
      <c r="D195" s="8"/>
      <c r="E195" s="8"/>
      <c r="F195" s="8"/>
      <c r="G195" s="8"/>
      <c r="H195" s="9"/>
      <c r="I195" s="182" t="s">
        <v>16</v>
      </c>
      <c r="J195" s="183"/>
      <c r="K195" s="1"/>
      <c r="L195" s="27"/>
      <c r="M195" s="40"/>
    </row>
    <row r="196" spans="1:13" x14ac:dyDescent="0.25">
      <c r="A196" s="41" t="s">
        <v>28</v>
      </c>
      <c r="B196" s="8"/>
      <c r="C196" s="8"/>
      <c r="D196" s="43"/>
      <c r="E196" s="43"/>
      <c r="F196" s="43"/>
      <c r="G196" s="43"/>
      <c r="H196" s="44"/>
      <c r="I196" s="182" t="s">
        <v>19</v>
      </c>
      <c r="J196" s="183"/>
      <c r="K196" s="184">
        <v>1.58</v>
      </c>
      <c r="L196" s="185"/>
      <c r="M196" s="40">
        <f>K196*12*I178</f>
        <v>8478.9120000000003</v>
      </c>
    </row>
    <row r="197" spans="1:13" x14ac:dyDescent="0.25">
      <c r="A197" s="46" t="s">
        <v>29</v>
      </c>
      <c r="B197" s="62"/>
      <c r="C197" s="62"/>
      <c r="D197" s="62"/>
      <c r="E197" s="62"/>
      <c r="F197" s="62"/>
      <c r="G197" s="62"/>
      <c r="H197" s="63"/>
      <c r="I197" s="172" t="s">
        <v>95</v>
      </c>
      <c r="J197" s="173"/>
      <c r="K197" s="1"/>
      <c r="L197" s="27"/>
      <c r="M197" s="40"/>
    </row>
    <row r="198" spans="1:13" x14ac:dyDescent="0.25">
      <c r="A198" s="37"/>
      <c r="B198" s="48"/>
      <c r="C198" s="48"/>
      <c r="D198" s="48"/>
      <c r="E198" s="48"/>
      <c r="F198" s="48"/>
      <c r="G198" s="48"/>
      <c r="H198" s="49"/>
      <c r="I198" s="50" t="s">
        <v>96</v>
      </c>
      <c r="J198" s="51"/>
      <c r="K198" s="47"/>
      <c r="L198" s="27"/>
      <c r="M198" s="40"/>
    </row>
    <row r="199" spans="1:13" x14ac:dyDescent="0.25">
      <c r="A199" s="46" t="s">
        <v>30</v>
      </c>
      <c r="B199" s="62"/>
      <c r="C199" s="62"/>
      <c r="D199" s="62"/>
      <c r="E199" s="62"/>
      <c r="F199" s="62"/>
      <c r="G199" s="62"/>
      <c r="H199" s="63"/>
      <c r="I199" s="172" t="s">
        <v>19</v>
      </c>
      <c r="J199" s="173"/>
      <c r="K199" s="184">
        <v>2.0099999999999998</v>
      </c>
      <c r="L199" s="185"/>
      <c r="M199" s="40">
        <f>K199*12*I178</f>
        <v>10786.463999999998</v>
      </c>
    </row>
    <row r="200" spans="1:13" x14ac:dyDescent="0.25">
      <c r="A200" s="37" t="s">
        <v>31</v>
      </c>
      <c r="B200" s="48"/>
      <c r="C200" s="48"/>
      <c r="D200" s="48"/>
      <c r="E200" s="48"/>
      <c r="F200" s="48"/>
      <c r="G200" s="48"/>
      <c r="H200" s="49"/>
      <c r="I200" s="50"/>
      <c r="J200" s="51"/>
      <c r="K200" s="1"/>
      <c r="L200" s="27"/>
      <c r="M200" s="40"/>
    </row>
    <row r="201" spans="1:13" x14ac:dyDescent="0.25">
      <c r="A201" s="46" t="s">
        <v>32</v>
      </c>
      <c r="B201" s="62"/>
      <c r="C201" s="62"/>
      <c r="D201" s="62"/>
      <c r="E201" s="62"/>
      <c r="F201" s="62"/>
      <c r="G201" s="62"/>
      <c r="H201" s="63"/>
      <c r="I201" s="182" t="s">
        <v>16</v>
      </c>
      <c r="J201" s="183"/>
      <c r="K201" s="1"/>
      <c r="L201" s="27"/>
      <c r="M201" s="40"/>
    </row>
    <row r="202" spans="1:13" x14ac:dyDescent="0.25">
      <c r="A202" s="46" t="s">
        <v>33</v>
      </c>
      <c r="B202" s="62"/>
      <c r="C202" s="62"/>
      <c r="D202" s="62"/>
      <c r="E202" s="62"/>
      <c r="F202" s="62"/>
      <c r="G202" s="62"/>
      <c r="H202" s="63"/>
      <c r="I202" s="172" t="s">
        <v>97</v>
      </c>
      <c r="J202" s="173"/>
      <c r="K202" s="14"/>
      <c r="L202" s="15"/>
      <c r="M202" s="64"/>
    </row>
    <row r="203" spans="1:13" ht="15.75" thickBot="1" x14ac:dyDescent="0.3">
      <c r="A203" s="37"/>
      <c r="B203" s="48"/>
      <c r="C203" s="48"/>
      <c r="D203" s="48"/>
      <c r="E203" s="48"/>
      <c r="F203" s="48"/>
      <c r="G203" s="48"/>
      <c r="H203" s="49"/>
      <c r="I203" s="241" t="s">
        <v>98</v>
      </c>
      <c r="J203" s="242"/>
      <c r="K203" s="103"/>
      <c r="L203" s="104"/>
      <c r="M203" s="105"/>
    </row>
    <row r="204" spans="1:13" x14ac:dyDescent="0.25">
      <c r="A204" s="65" t="s">
        <v>34</v>
      </c>
      <c r="B204" s="18"/>
      <c r="C204" s="18"/>
      <c r="D204" s="18"/>
      <c r="E204" s="18"/>
      <c r="F204" s="18"/>
      <c r="G204" s="66"/>
      <c r="H204" s="67"/>
      <c r="I204" s="20"/>
      <c r="J204" s="21"/>
      <c r="K204" s="204">
        <f>K206+K213+K221+K225+K226+K230</f>
        <v>60.21</v>
      </c>
      <c r="L204" s="243"/>
      <c r="M204" s="22">
        <f>M206+M213+M221+M225+M226+M230</f>
        <v>323110.94400000002</v>
      </c>
    </row>
    <row r="205" spans="1:13" ht="15.75" thickBot="1" x14ac:dyDescent="0.3">
      <c r="A205" s="106"/>
      <c r="B205" s="107"/>
      <c r="C205" s="107"/>
      <c r="D205" s="107"/>
      <c r="E205" s="107"/>
      <c r="F205" s="107"/>
      <c r="G205" s="107"/>
      <c r="H205" s="108"/>
      <c r="I205" s="32"/>
      <c r="J205" s="33"/>
      <c r="K205" s="34"/>
      <c r="L205" s="35"/>
      <c r="M205" s="36"/>
    </row>
    <row r="206" spans="1:13" ht="15.75" thickBot="1" x14ac:dyDescent="0.3">
      <c r="A206" s="205" t="s">
        <v>35</v>
      </c>
      <c r="B206" s="206"/>
      <c r="C206" s="206"/>
      <c r="D206" s="206"/>
      <c r="E206" s="206"/>
      <c r="F206" s="206"/>
      <c r="G206" s="206"/>
      <c r="H206" s="207"/>
      <c r="I206" s="68"/>
      <c r="J206" s="69"/>
      <c r="K206" s="208">
        <f>K207+K208+K209+K211+K212</f>
        <v>12.03</v>
      </c>
      <c r="L206" s="203"/>
      <c r="M206" s="70">
        <f>K206*12*I178</f>
        <v>64557.791999999994</v>
      </c>
    </row>
    <row r="207" spans="1:13" x14ac:dyDescent="0.25">
      <c r="A207" s="37" t="s">
        <v>36</v>
      </c>
      <c r="B207" s="48"/>
      <c r="C207" s="48"/>
      <c r="D207" s="48"/>
      <c r="E207" s="48"/>
      <c r="F207" s="48"/>
      <c r="G207" s="48"/>
      <c r="H207" s="49"/>
      <c r="I207" s="217" t="s">
        <v>37</v>
      </c>
      <c r="J207" s="218"/>
      <c r="K207" s="178">
        <v>2.59</v>
      </c>
      <c r="L207" s="179"/>
      <c r="M207" s="40">
        <f>K207*12*I178</f>
        <v>13898.975999999999</v>
      </c>
    </row>
    <row r="208" spans="1:13" x14ac:dyDescent="0.25">
      <c r="A208" s="42" t="s">
        <v>38</v>
      </c>
      <c r="B208" s="71"/>
      <c r="C208" s="71"/>
      <c r="D208" s="71"/>
      <c r="E208" s="71"/>
      <c r="F208" s="71"/>
      <c r="G208" s="71"/>
      <c r="H208" s="72"/>
      <c r="I208" s="182" t="s">
        <v>39</v>
      </c>
      <c r="J208" s="183"/>
      <c r="K208" s="184">
        <v>6.1</v>
      </c>
      <c r="L208" s="185"/>
      <c r="M208" s="40">
        <f>K208*12*I178</f>
        <v>32735.039999999994</v>
      </c>
    </row>
    <row r="209" spans="1:13" x14ac:dyDescent="0.25">
      <c r="A209" s="46" t="s">
        <v>40</v>
      </c>
      <c r="B209" s="62"/>
      <c r="C209" s="62"/>
      <c r="D209" s="62"/>
      <c r="E209" s="62"/>
      <c r="F209" s="62"/>
      <c r="G209" s="62"/>
      <c r="H209" s="63"/>
      <c r="I209" s="172" t="s">
        <v>19</v>
      </c>
      <c r="J209" s="173"/>
      <c r="K209" s="184">
        <v>0.69</v>
      </c>
      <c r="L209" s="185"/>
      <c r="M209" s="40">
        <f>K209*12*I178</f>
        <v>3702.8159999999998</v>
      </c>
    </row>
    <row r="210" spans="1:13" x14ac:dyDescent="0.25">
      <c r="A210" s="73" t="s">
        <v>41</v>
      </c>
      <c r="B210" s="38"/>
      <c r="C210" s="38"/>
      <c r="D210" s="38"/>
      <c r="E210" s="48"/>
      <c r="F210" s="48"/>
      <c r="G210" s="48"/>
      <c r="H210" s="49"/>
      <c r="I210" s="50"/>
      <c r="J210" s="51"/>
      <c r="K210" s="26"/>
      <c r="L210" s="27"/>
      <c r="M210" s="40"/>
    </row>
    <row r="211" spans="1:13" x14ac:dyDescent="0.25">
      <c r="A211" s="42" t="s">
        <v>42</v>
      </c>
      <c r="B211" s="71"/>
      <c r="C211" s="71"/>
      <c r="D211" s="71"/>
      <c r="E211" s="71"/>
      <c r="F211" s="71"/>
      <c r="G211" s="71"/>
      <c r="H211" s="72"/>
      <c r="I211" s="182" t="s">
        <v>14</v>
      </c>
      <c r="J211" s="183"/>
      <c r="K211" s="184">
        <v>0.21</v>
      </c>
      <c r="L211" s="185"/>
      <c r="M211" s="40">
        <f>K211*12*I178</f>
        <v>1126.944</v>
      </c>
    </row>
    <row r="212" spans="1:13" ht="15.75" thickBot="1" x14ac:dyDescent="0.3">
      <c r="A212" s="46" t="s">
        <v>43</v>
      </c>
      <c r="B212" s="62"/>
      <c r="C212" s="62"/>
      <c r="D212" s="62"/>
      <c r="E212" s="62"/>
      <c r="F212" s="62"/>
      <c r="G212" s="62"/>
      <c r="H212" s="63"/>
      <c r="I212" s="209" t="s">
        <v>14</v>
      </c>
      <c r="J212" s="210"/>
      <c r="K212" s="211">
        <v>2.44</v>
      </c>
      <c r="L212" s="212"/>
      <c r="M212" s="40">
        <f>K212*12*I178</f>
        <v>13094.016</v>
      </c>
    </row>
    <row r="213" spans="1:13" ht="15.75" thickBot="1" x14ac:dyDescent="0.3">
      <c r="A213" s="199" t="s">
        <v>44</v>
      </c>
      <c r="B213" s="200"/>
      <c r="C213" s="200"/>
      <c r="D213" s="200"/>
      <c r="E213" s="200"/>
      <c r="F213" s="200"/>
      <c r="G213" s="200"/>
      <c r="H213" s="201"/>
      <c r="I213" s="68"/>
      <c r="J213" s="69"/>
      <c r="K213" s="202">
        <f>K214+K215+K217+K218+K219+K220</f>
        <v>2.9800000000000004</v>
      </c>
      <c r="L213" s="216"/>
      <c r="M213" s="70">
        <f>K213*12*I178</f>
        <v>15991.872000000001</v>
      </c>
    </row>
    <row r="214" spans="1:13" x14ac:dyDescent="0.25">
      <c r="A214" s="74" t="s">
        <v>45</v>
      </c>
      <c r="B214" s="38"/>
      <c r="C214" s="38"/>
      <c r="D214" s="38"/>
      <c r="E214" s="38"/>
      <c r="F214" s="48"/>
      <c r="G214" s="48"/>
      <c r="H214" s="49"/>
      <c r="I214" s="75"/>
      <c r="J214" s="11"/>
      <c r="K214" s="178">
        <v>0.17</v>
      </c>
      <c r="L214" s="179"/>
      <c r="M214" s="40">
        <f>K214*12*I178</f>
        <v>912.28800000000001</v>
      </c>
    </row>
    <row r="215" spans="1:13" x14ac:dyDescent="0.25">
      <c r="A215" s="3" t="s">
        <v>46</v>
      </c>
      <c r="B215" s="4"/>
      <c r="C215" s="4"/>
      <c r="D215" s="4"/>
      <c r="E215" s="4"/>
      <c r="F215" s="62"/>
      <c r="G215" s="62"/>
      <c r="H215" s="63"/>
      <c r="I215" s="180" t="s">
        <v>47</v>
      </c>
      <c r="J215" s="181"/>
      <c r="K215" s="184">
        <v>1.42</v>
      </c>
      <c r="L215" s="185"/>
      <c r="M215" s="40">
        <f>K215*12*I178</f>
        <v>7620.2879999999996</v>
      </c>
    </row>
    <row r="216" spans="1:13" x14ac:dyDescent="0.25">
      <c r="A216" s="37" t="s">
        <v>48</v>
      </c>
      <c r="B216" s="48"/>
      <c r="C216" s="48"/>
      <c r="D216" s="48"/>
      <c r="E216" s="48"/>
      <c r="F216" s="48"/>
      <c r="G216" s="48"/>
      <c r="H216" s="49"/>
      <c r="I216" s="176" t="s">
        <v>49</v>
      </c>
      <c r="J216" s="177"/>
      <c r="K216" s="1"/>
      <c r="L216" s="27"/>
      <c r="M216" s="40"/>
    </row>
    <row r="217" spans="1:13" x14ac:dyDescent="0.25">
      <c r="A217" s="42" t="s">
        <v>50</v>
      </c>
      <c r="B217" s="71"/>
      <c r="C217" s="71"/>
      <c r="D217" s="71"/>
      <c r="E217" s="71"/>
      <c r="F217" s="71"/>
      <c r="G217" s="71"/>
      <c r="H217" s="72"/>
      <c r="I217" s="182" t="s">
        <v>51</v>
      </c>
      <c r="J217" s="183"/>
      <c r="K217" s="184">
        <v>0.87</v>
      </c>
      <c r="L217" s="185"/>
      <c r="M217" s="40">
        <f>K217*12*I178</f>
        <v>4668.768</v>
      </c>
    </row>
    <row r="218" spans="1:13" x14ac:dyDescent="0.25">
      <c r="A218" s="42" t="s">
        <v>52</v>
      </c>
      <c r="B218" s="71"/>
      <c r="C218" s="71"/>
      <c r="D218" s="71"/>
      <c r="E218" s="71"/>
      <c r="F218" s="71"/>
      <c r="G218" s="71"/>
      <c r="H218" s="72"/>
      <c r="I218" s="182" t="s">
        <v>53</v>
      </c>
      <c r="J218" s="183"/>
      <c r="K218" s="184">
        <v>0.22</v>
      </c>
      <c r="L218" s="185"/>
      <c r="M218" s="40">
        <f>K218*12*I178</f>
        <v>1180.6079999999999</v>
      </c>
    </row>
    <row r="219" spans="1:13" x14ac:dyDescent="0.25">
      <c r="A219" s="46" t="s">
        <v>58</v>
      </c>
      <c r="B219" s="62"/>
      <c r="C219" s="62"/>
      <c r="D219" s="62"/>
      <c r="E219" s="62"/>
      <c r="F219" s="62"/>
      <c r="G219" s="62"/>
      <c r="H219" s="63"/>
      <c r="I219" s="182" t="s">
        <v>59</v>
      </c>
      <c r="J219" s="183"/>
      <c r="K219" s="196">
        <v>0.12</v>
      </c>
      <c r="L219" s="197"/>
      <c r="M219" s="40">
        <f>K219*12*I178</f>
        <v>643.96799999999996</v>
      </c>
    </row>
    <row r="220" spans="1:13" ht="15.75" thickBot="1" x14ac:dyDescent="0.3">
      <c r="A220" s="46" t="s">
        <v>60</v>
      </c>
      <c r="B220" s="62"/>
      <c r="C220" s="62"/>
      <c r="D220" s="62"/>
      <c r="E220" s="62"/>
      <c r="F220" s="62"/>
      <c r="G220" s="62"/>
      <c r="H220" s="63"/>
      <c r="I220" s="209" t="s">
        <v>61</v>
      </c>
      <c r="J220" s="210"/>
      <c r="K220" s="213">
        <v>0.18</v>
      </c>
      <c r="L220" s="214"/>
      <c r="M220" s="76">
        <f>K220*12*I178</f>
        <v>965.952</v>
      </c>
    </row>
    <row r="221" spans="1:13" ht="15.75" thickBot="1" x14ac:dyDescent="0.3">
      <c r="A221" s="199" t="s">
        <v>62</v>
      </c>
      <c r="B221" s="200"/>
      <c r="C221" s="200"/>
      <c r="D221" s="200"/>
      <c r="E221" s="200"/>
      <c r="F221" s="200"/>
      <c r="G221" s="200"/>
      <c r="H221" s="201"/>
      <c r="I221" s="77"/>
      <c r="J221" s="78"/>
      <c r="K221" s="215">
        <f>K222+K223+K224</f>
        <v>1.85</v>
      </c>
      <c r="L221" s="216"/>
      <c r="M221" s="70">
        <f>K221*12*I178</f>
        <v>9927.84</v>
      </c>
    </row>
    <row r="222" spans="1:13" x14ac:dyDescent="0.25">
      <c r="A222" s="37" t="s">
        <v>63</v>
      </c>
      <c r="B222" s="48"/>
      <c r="C222" s="48"/>
      <c r="D222" s="48"/>
      <c r="E222" s="48"/>
      <c r="F222" s="48"/>
      <c r="G222" s="48"/>
      <c r="H222" s="49"/>
      <c r="I222" s="217" t="s">
        <v>64</v>
      </c>
      <c r="J222" s="218"/>
      <c r="K222" s="219">
        <v>0.67</v>
      </c>
      <c r="L222" s="220"/>
      <c r="M222" s="40">
        <f>K222*12*I178</f>
        <v>3595.4880000000003</v>
      </c>
    </row>
    <row r="223" spans="1:13" x14ac:dyDescent="0.25">
      <c r="A223" s="42" t="s">
        <v>68</v>
      </c>
      <c r="B223" s="71"/>
      <c r="C223" s="71"/>
      <c r="D223" s="71"/>
      <c r="E223" s="71"/>
      <c r="F223" s="71"/>
      <c r="G223" s="71"/>
      <c r="H223" s="72"/>
      <c r="I223" s="82" t="s">
        <v>69</v>
      </c>
      <c r="J223" s="83"/>
      <c r="K223" s="196">
        <v>0.97</v>
      </c>
      <c r="L223" s="197"/>
      <c r="M223" s="40">
        <f>K223*12*I178</f>
        <v>5205.4080000000004</v>
      </c>
    </row>
    <row r="224" spans="1:13" ht="15.75" thickBot="1" x14ac:dyDescent="0.3">
      <c r="A224" s="46" t="s">
        <v>58</v>
      </c>
      <c r="B224" s="62"/>
      <c r="C224" s="62"/>
      <c r="D224" s="62"/>
      <c r="E224" s="62"/>
      <c r="F224" s="62"/>
      <c r="G224" s="62"/>
      <c r="H224" s="63"/>
      <c r="I224" s="209" t="s">
        <v>59</v>
      </c>
      <c r="J224" s="210"/>
      <c r="K224" s="213">
        <v>0.21</v>
      </c>
      <c r="L224" s="214"/>
      <c r="M224" s="40">
        <f>K224*12*I178</f>
        <v>1126.944</v>
      </c>
    </row>
    <row r="225" spans="1:13" ht="15.75" thickBot="1" x14ac:dyDescent="0.3">
      <c r="A225" s="84" t="s">
        <v>70</v>
      </c>
      <c r="B225" s="85"/>
      <c r="C225" s="85"/>
      <c r="D225" s="85"/>
      <c r="E225" s="85"/>
      <c r="F225" s="85"/>
      <c r="G225" s="85"/>
      <c r="H225" s="86"/>
      <c r="I225" s="223" t="s">
        <v>71</v>
      </c>
      <c r="J225" s="224"/>
      <c r="K225" s="225">
        <v>40.950000000000003</v>
      </c>
      <c r="L225" s="226"/>
      <c r="M225" s="70">
        <f>K225*12*I178</f>
        <v>219754.08000000002</v>
      </c>
    </row>
    <row r="226" spans="1:13" ht="15.75" thickBot="1" x14ac:dyDescent="0.3">
      <c r="A226" s="205" t="s">
        <v>72</v>
      </c>
      <c r="B226" s="206"/>
      <c r="C226" s="206"/>
      <c r="D226" s="206"/>
      <c r="E226" s="206"/>
      <c r="F226" s="206"/>
      <c r="G226" s="206"/>
      <c r="H226" s="207"/>
      <c r="I226" s="68"/>
      <c r="J226" s="69"/>
      <c r="K226" s="202">
        <v>2.29</v>
      </c>
      <c r="L226" s="216"/>
      <c r="M226" s="70">
        <f>K226*12*I178</f>
        <v>12289.056</v>
      </c>
    </row>
    <row r="227" spans="1:13" x14ac:dyDescent="0.25">
      <c r="A227" s="41" t="s">
        <v>99</v>
      </c>
      <c r="B227" s="58"/>
      <c r="C227" s="58"/>
      <c r="D227" s="58"/>
      <c r="E227" s="58"/>
      <c r="F227" s="58"/>
      <c r="G227" s="58"/>
      <c r="H227" s="59"/>
      <c r="I227" s="227" t="s">
        <v>73</v>
      </c>
      <c r="J227" s="228"/>
      <c r="K227" s="87"/>
      <c r="L227" s="81"/>
      <c r="M227" s="40"/>
    </row>
    <row r="228" spans="1:13" x14ac:dyDescent="0.25">
      <c r="A228" s="41" t="s">
        <v>100</v>
      </c>
      <c r="B228" s="58"/>
      <c r="C228" s="58"/>
      <c r="D228" s="58"/>
      <c r="E228" s="58"/>
      <c r="F228" s="58"/>
      <c r="G228" s="58"/>
      <c r="H228" s="59"/>
      <c r="I228" s="10"/>
      <c r="J228" s="11"/>
      <c r="K228" s="87"/>
      <c r="L228" s="81"/>
      <c r="M228" s="40"/>
    </row>
    <row r="229" spans="1:13" ht="15.75" thickBot="1" x14ac:dyDescent="0.3">
      <c r="A229" s="41" t="s">
        <v>101</v>
      </c>
      <c r="B229" s="58"/>
      <c r="C229" s="58"/>
      <c r="D229" s="58"/>
      <c r="E229" s="58"/>
      <c r="F229" s="58"/>
      <c r="G229" s="58"/>
      <c r="H229" s="59"/>
      <c r="I229" s="109"/>
      <c r="J229" s="11"/>
      <c r="K229" s="87"/>
      <c r="L229" s="81"/>
      <c r="M229" s="40"/>
    </row>
    <row r="230" spans="1:13" ht="15.75" thickBot="1" x14ac:dyDescent="0.3">
      <c r="A230" s="84" t="s">
        <v>74</v>
      </c>
      <c r="B230" s="85"/>
      <c r="C230" s="85"/>
      <c r="D230" s="85"/>
      <c r="E230" s="85"/>
      <c r="F230" s="85"/>
      <c r="G230" s="85"/>
      <c r="H230" s="86"/>
      <c r="I230" s="68"/>
      <c r="J230" s="69"/>
      <c r="K230" s="202">
        <v>0.11</v>
      </c>
      <c r="L230" s="216"/>
      <c r="M230" s="70">
        <f>K230*12*I178</f>
        <v>590.30399999999997</v>
      </c>
    </row>
    <row r="231" spans="1:13" x14ac:dyDescent="0.25">
      <c r="A231" s="41" t="s">
        <v>75</v>
      </c>
      <c r="B231" s="58"/>
      <c r="C231" s="58"/>
      <c r="D231" s="58"/>
      <c r="E231" s="58"/>
      <c r="F231" s="58"/>
      <c r="G231" s="58"/>
      <c r="H231" s="59"/>
      <c r="I231" s="227" t="s">
        <v>14</v>
      </c>
      <c r="J231" s="228"/>
      <c r="K231" s="80"/>
      <c r="L231" s="81"/>
      <c r="M231" s="40"/>
    </row>
    <row r="232" spans="1:13" ht="15.75" thickBot="1" x14ac:dyDescent="0.3">
      <c r="A232" s="41" t="s">
        <v>76</v>
      </c>
      <c r="B232" s="58"/>
      <c r="C232" s="58"/>
      <c r="D232" s="58"/>
      <c r="E232" s="58"/>
      <c r="F232" s="58"/>
      <c r="G232" s="58"/>
      <c r="H232" s="59"/>
      <c r="I232" s="10"/>
      <c r="J232" s="11"/>
      <c r="K232" s="80"/>
      <c r="L232" s="81"/>
      <c r="M232" s="40"/>
    </row>
    <row r="233" spans="1:13" ht="15.75" thickBot="1" x14ac:dyDescent="0.3">
      <c r="A233" s="205" t="s">
        <v>77</v>
      </c>
      <c r="B233" s="206"/>
      <c r="C233" s="206"/>
      <c r="D233" s="206"/>
      <c r="E233" s="206"/>
      <c r="F233" s="206"/>
      <c r="G233" s="206"/>
      <c r="H233" s="207"/>
      <c r="I233" s="68"/>
      <c r="J233" s="69"/>
      <c r="K233" s="202">
        <v>9.64</v>
      </c>
      <c r="L233" s="216"/>
      <c r="M233" s="70">
        <f>K233*12*I178</f>
        <v>51732.096000000005</v>
      </c>
    </row>
    <row r="234" spans="1:13" x14ac:dyDescent="0.25">
      <c r="A234" s="41" t="s">
        <v>102</v>
      </c>
      <c r="B234" s="79"/>
      <c r="C234" s="79"/>
      <c r="D234" s="79"/>
      <c r="E234" s="79"/>
      <c r="F234" s="58"/>
      <c r="G234" s="79"/>
      <c r="H234" s="59"/>
      <c r="I234" s="227" t="s">
        <v>78</v>
      </c>
      <c r="J234" s="228"/>
      <c r="K234" s="87"/>
      <c r="L234" s="81"/>
      <c r="M234" s="40"/>
    </row>
    <row r="235" spans="1:13" x14ac:dyDescent="0.25">
      <c r="A235" s="41" t="s">
        <v>103</v>
      </c>
      <c r="B235" s="79"/>
      <c r="C235" s="79"/>
      <c r="D235" s="79"/>
      <c r="E235" s="79"/>
      <c r="F235" s="58"/>
      <c r="G235" s="79"/>
      <c r="H235" s="59"/>
      <c r="I235" s="180" t="s">
        <v>79</v>
      </c>
      <c r="J235" s="181"/>
      <c r="K235" s="87"/>
      <c r="L235" s="81"/>
      <c r="M235" s="40"/>
    </row>
    <row r="236" spans="1:13" x14ac:dyDescent="0.25">
      <c r="A236" s="41" t="s">
        <v>104</v>
      </c>
      <c r="B236" s="79"/>
      <c r="C236" s="79"/>
      <c r="D236" s="79"/>
      <c r="E236" s="79"/>
      <c r="F236" s="58"/>
      <c r="G236" s="79"/>
      <c r="H236" s="59"/>
      <c r="I236" s="180" t="s">
        <v>80</v>
      </c>
      <c r="J236" s="181"/>
      <c r="K236" s="87"/>
      <c r="L236" s="81"/>
      <c r="M236" s="40"/>
    </row>
    <row r="237" spans="1:13" x14ac:dyDescent="0.25">
      <c r="A237" s="41" t="s">
        <v>105</v>
      </c>
      <c r="B237" s="79"/>
      <c r="C237" s="79"/>
      <c r="D237" s="79"/>
      <c r="E237" s="79"/>
      <c r="F237" s="58"/>
      <c r="G237" s="79"/>
      <c r="H237" s="59"/>
      <c r="I237" s="180" t="s">
        <v>81</v>
      </c>
      <c r="J237" s="181"/>
      <c r="K237" s="87"/>
      <c r="L237" s="81"/>
      <c r="M237" s="40"/>
    </row>
    <row r="238" spans="1:13" x14ac:dyDescent="0.25">
      <c r="A238" s="41" t="s">
        <v>106</v>
      </c>
      <c r="B238" s="79"/>
      <c r="C238" s="79"/>
      <c r="D238" s="79"/>
      <c r="E238" s="79"/>
      <c r="F238" s="58"/>
      <c r="G238" s="79"/>
      <c r="H238" s="59"/>
      <c r="I238" s="180" t="s">
        <v>82</v>
      </c>
      <c r="J238" s="181"/>
      <c r="K238" s="87"/>
      <c r="L238" s="81"/>
      <c r="M238" s="40"/>
    </row>
    <row r="239" spans="1:13" x14ac:dyDescent="0.25">
      <c r="A239" s="41" t="s">
        <v>107</v>
      </c>
      <c r="B239" s="79"/>
      <c r="C239" s="79"/>
      <c r="D239" s="79"/>
      <c r="E239" s="79"/>
      <c r="F239" s="58"/>
      <c r="G239" s="79"/>
      <c r="H239" s="59"/>
      <c r="I239" s="10"/>
      <c r="J239" s="11"/>
      <c r="K239" s="87"/>
      <c r="L239" s="88"/>
      <c r="M239" s="40"/>
    </row>
    <row r="240" spans="1:13" x14ac:dyDescent="0.25">
      <c r="A240" s="41" t="s">
        <v>108</v>
      </c>
      <c r="B240" s="79"/>
      <c r="C240" s="79"/>
      <c r="D240" s="79"/>
      <c r="E240" s="79"/>
      <c r="F240" s="58"/>
      <c r="G240" s="79"/>
      <c r="H240" s="59"/>
      <c r="I240" s="10"/>
      <c r="J240" s="11"/>
      <c r="K240" s="87"/>
      <c r="L240" s="81"/>
      <c r="M240" s="40"/>
    </row>
    <row r="241" spans="1:16" x14ac:dyDescent="0.25">
      <c r="A241" s="41" t="s">
        <v>109</v>
      </c>
      <c r="B241" s="79"/>
      <c r="C241" s="79"/>
      <c r="D241" s="79"/>
      <c r="E241" s="79"/>
      <c r="F241" s="58"/>
      <c r="G241" s="79"/>
      <c r="H241" s="59"/>
      <c r="I241" s="10"/>
      <c r="J241" s="11"/>
      <c r="K241" s="87"/>
      <c r="L241" s="81"/>
      <c r="M241" s="40"/>
    </row>
    <row r="242" spans="1:16" x14ac:dyDescent="0.25">
      <c r="A242" s="41" t="s">
        <v>83</v>
      </c>
      <c r="B242" s="79"/>
      <c r="C242" s="79"/>
      <c r="D242" s="79"/>
      <c r="E242" s="79"/>
      <c r="F242" s="58"/>
      <c r="G242" s="79"/>
      <c r="H242" s="59"/>
      <c r="I242" s="10"/>
      <c r="J242" s="11"/>
      <c r="K242" s="87"/>
      <c r="L242" s="81"/>
      <c r="M242" s="40"/>
    </row>
    <row r="243" spans="1:16" x14ac:dyDescent="0.25">
      <c r="A243" s="41" t="s">
        <v>110</v>
      </c>
      <c r="B243" s="79"/>
      <c r="C243" s="79"/>
      <c r="D243" s="79"/>
      <c r="E243" s="79"/>
      <c r="F243" s="58"/>
      <c r="G243" s="79"/>
      <c r="H243" s="59"/>
      <c r="I243" s="10"/>
      <c r="J243" s="11"/>
      <c r="K243" s="87"/>
      <c r="L243" s="81"/>
      <c r="M243" s="40"/>
    </row>
    <row r="244" spans="1:16" ht="15.75" thickBot="1" x14ac:dyDescent="0.3">
      <c r="A244" s="246" t="s">
        <v>111</v>
      </c>
      <c r="B244" s="247"/>
      <c r="C244" s="247"/>
      <c r="D244" s="247"/>
      <c r="E244" s="247"/>
      <c r="F244" s="247"/>
      <c r="G244" s="247"/>
      <c r="H244" s="248"/>
      <c r="I244" s="10"/>
      <c r="J244" s="11"/>
      <c r="K244" s="26"/>
      <c r="L244" s="27"/>
      <c r="M244" s="40"/>
    </row>
    <row r="245" spans="1:16" x14ac:dyDescent="0.25">
      <c r="A245" s="89" t="s">
        <v>84</v>
      </c>
      <c r="B245" s="90"/>
      <c r="C245" s="90"/>
      <c r="D245" s="90"/>
      <c r="E245" s="90"/>
      <c r="F245" s="90"/>
      <c r="G245" s="90"/>
      <c r="H245" s="90"/>
      <c r="I245" s="227" t="s">
        <v>85</v>
      </c>
      <c r="J245" s="228"/>
      <c r="K245" s="91"/>
      <c r="L245" s="92"/>
      <c r="M245" s="22"/>
    </row>
    <row r="246" spans="1:16" ht="15.75" thickBot="1" x14ac:dyDescent="0.3">
      <c r="A246" s="93" t="s">
        <v>86</v>
      </c>
      <c r="B246" s="94"/>
      <c r="C246" s="94"/>
      <c r="D246" s="94"/>
      <c r="E246" s="94"/>
      <c r="F246" s="94"/>
      <c r="G246" s="94"/>
      <c r="H246" s="94"/>
      <c r="I246" s="95"/>
      <c r="J246" s="33"/>
      <c r="K246" s="34"/>
      <c r="L246" s="35"/>
      <c r="M246" s="36"/>
    </row>
    <row r="247" spans="1:16" ht="15.75" thickBot="1" x14ac:dyDescent="0.3">
      <c r="A247" s="205" t="s">
        <v>87</v>
      </c>
      <c r="B247" s="206"/>
      <c r="C247" s="206"/>
      <c r="D247" s="206"/>
      <c r="E247" s="206"/>
      <c r="F247" s="206"/>
      <c r="G247" s="206"/>
      <c r="H247" s="229"/>
      <c r="I247" s="230" t="s">
        <v>88</v>
      </c>
      <c r="J247" s="244"/>
      <c r="K247" s="231">
        <v>1.84</v>
      </c>
      <c r="L247" s="232"/>
      <c r="M247" s="96">
        <f>K247*12*I178</f>
        <v>9874.1760000000013</v>
      </c>
      <c r="O247" s="113"/>
      <c r="P247" s="113"/>
    </row>
    <row r="248" spans="1:16" ht="15.75" thickBot="1" x14ac:dyDescent="0.3">
      <c r="A248" s="245" t="s">
        <v>89</v>
      </c>
      <c r="B248" s="206"/>
      <c r="C248" s="206"/>
      <c r="D248" s="206"/>
      <c r="E248" s="206"/>
      <c r="F248" s="206"/>
      <c r="G248" s="206"/>
      <c r="H248" s="207"/>
      <c r="I248" s="223" t="s">
        <v>85</v>
      </c>
      <c r="J248" s="224"/>
      <c r="K248" s="208">
        <v>0.55000000000000004</v>
      </c>
      <c r="L248" s="203"/>
      <c r="M248" s="40">
        <f>I178*K248*12</f>
        <v>2951.52</v>
      </c>
    </row>
    <row r="249" spans="1:16" ht="15.75" thickBot="1" x14ac:dyDescent="0.3">
      <c r="A249" s="97" t="s">
        <v>90</v>
      </c>
      <c r="B249" s="98"/>
      <c r="C249" s="98"/>
      <c r="D249" s="98"/>
      <c r="E249" s="98"/>
      <c r="F249" s="98"/>
      <c r="G249" s="98"/>
      <c r="H249" s="98"/>
      <c r="I249" s="99"/>
      <c r="J249" s="100"/>
      <c r="K249" s="237"/>
      <c r="L249" s="238"/>
      <c r="M249" s="96">
        <f>K249*I178*12</f>
        <v>0</v>
      </c>
    </row>
    <row r="250" spans="1:16" ht="15.75" thickBot="1" x14ac:dyDescent="0.3">
      <c r="A250" s="239" t="s">
        <v>91</v>
      </c>
      <c r="B250" s="240"/>
      <c r="C250" s="240"/>
      <c r="D250" s="240"/>
      <c r="E250" s="240"/>
      <c r="F250" s="240"/>
      <c r="G250" s="240"/>
      <c r="H250" s="250"/>
      <c r="I250" s="110"/>
      <c r="J250" s="111"/>
      <c r="K250" s="233">
        <v>86.212999999999994</v>
      </c>
      <c r="L250" s="234"/>
      <c r="M250" s="112">
        <f>K250*I178*12</f>
        <v>462653.44319999992</v>
      </c>
    </row>
    <row r="251" spans="1:16" ht="16.5" thickBot="1" x14ac:dyDescent="0.3">
      <c r="A251" s="251" t="s">
        <v>92</v>
      </c>
      <c r="B251" s="252"/>
      <c r="C251" s="252"/>
      <c r="D251" s="252"/>
      <c r="E251" s="252"/>
      <c r="F251" s="252"/>
      <c r="G251" s="252"/>
      <c r="H251" s="252"/>
      <c r="I251" s="110"/>
      <c r="J251" s="111"/>
      <c r="K251" s="233">
        <f>K252-K250</f>
        <v>4.3070000000000164</v>
      </c>
      <c r="L251" s="234"/>
      <c r="M251" s="112">
        <f>K251*I178*12</f>
        <v>23113.084800000088</v>
      </c>
    </row>
    <row r="252" spans="1:16" ht="16.5" thickBot="1" x14ac:dyDescent="0.3">
      <c r="A252" s="235" t="s">
        <v>93</v>
      </c>
      <c r="B252" s="236"/>
      <c r="C252" s="236"/>
      <c r="D252" s="236"/>
      <c r="E252" s="236"/>
      <c r="F252" s="236"/>
      <c r="G252" s="236"/>
      <c r="H252" s="236"/>
      <c r="I252" s="110"/>
      <c r="J252" s="111"/>
      <c r="K252" s="233">
        <f>K248+K249+K247+K233+K204+K189+K179</f>
        <v>90.52000000000001</v>
      </c>
      <c r="L252" s="234"/>
      <c r="M252" s="112">
        <f>M249+M248+M247+M233+M230+M226+M225+M221+M213+M206+M189+M179</f>
        <v>485766.52799999999</v>
      </c>
    </row>
    <row r="253" spans="1:16" ht="15.75" x14ac:dyDescent="0.25">
      <c r="A253" s="168" t="s">
        <v>0</v>
      </c>
      <c r="B253" s="168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"/>
    </row>
    <row r="254" spans="1:16" ht="15.75" x14ac:dyDescent="0.25">
      <c r="A254" s="169" t="s">
        <v>1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"/>
    </row>
    <row r="255" spans="1:16" ht="15.75" x14ac:dyDescent="0.25">
      <c r="A255" s="2"/>
      <c r="B255" s="2"/>
      <c r="C255" s="2"/>
      <c r="D255" s="2"/>
      <c r="E255" s="2"/>
      <c r="F255" s="2" t="s">
        <v>114</v>
      </c>
      <c r="G255" s="2"/>
      <c r="H255" s="2"/>
      <c r="I255" s="2"/>
      <c r="J255" s="2"/>
      <c r="K255" s="249">
        <v>46023</v>
      </c>
      <c r="L255" s="249"/>
      <c r="M255" s="249"/>
    </row>
    <row r="256" spans="1:16" x14ac:dyDescent="0.25">
      <c r="A256" s="3"/>
      <c r="B256" s="4"/>
      <c r="C256" s="171" t="s">
        <v>2</v>
      </c>
      <c r="D256" s="171"/>
      <c r="E256" s="171"/>
      <c r="F256" s="4"/>
      <c r="G256" s="4"/>
      <c r="H256" s="5"/>
      <c r="I256" s="172" t="s">
        <v>3</v>
      </c>
      <c r="J256" s="173"/>
      <c r="K256" s="174" t="s">
        <v>4</v>
      </c>
      <c r="L256" s="175"/>
      <c r="M256" s="6"/>
    </row>
    <row r="257" spans="1:13" x14ac:dyDescent="0.25">
      <c r="A257" s="7"/>
      <c r="B257" s="8"/>
      <c r="C257" s="8"/>
      <c r="D257" s="8"/>
      <c r="E257" s="8"/>
      <c r="F257" s="8"/>
      <c r="G257" s="8"/>
      <c r="H257" s="9"/>
      <c r="I257" s="10"/>
      <c r="J257" s="11"/>
      <c r="K257" s="186" t="s">
        <v>5</v>
      </c>
      <c r="L257" s="187"/>
      <c r="M257" s="12" t="s">
        <v>6</v>
      </c>
    </row>
    <row r="258" spans="1:13" x14ac:dyDescent="0.25">
      <c r="A258" s="7"/>
      <c r="B258" s="8"/>
      <c r="C258" s="8"/>
      <c r="D258" s="8"/>
      <c r="E258" s="8"/>
      <c r="F258" s="8"/>
      <c r="G258" s="8"/>
      <c r="H258" s="9"/>
      <c r="I258" s="176" t="s">
        <v>7</v>
      </c>
      <c r="J258" s="177"/>
      <c r="K258" s="188" t="s">
        <v>8</v>
      </c>
      <c r="L258" s="189"/>
      <c r="M258" s="12" t="s">
        <v>9</v>
      </c>
    </row>
    <row r="259" spans="1:13" ht="16.5" thickBot="1" x14ac:dyDescent="0.3">
      <c r="A259" s="13"/>
      <c r="B259" s="14"/>
      <c r="C259" s="14"/>
      <c r="D259" s="14"/>
      <c r="E259" s="14"/>
      <c r="F259" s="14"/>
      <c r="G259" s="14"/>
      <c r="H259" s="15"/>
      <c r="I259" s="190">
        <v>500.3</v>
      </c>
      <c r="J259" s="191"/>
      <c r="K259" s="192"/>
      <c r="L259" s="193"/>
      <c r="M259" s="16"/>
    </row>
    <row r="260" spans="1:13" x14ac:dyDescent="0.25">
      <c r="A260" s="17" t="s">
        <v>10</v>
      </c>
      <c r="B260" s="18"/>
      <c r="C260" s="18"/>
      <c r="D260" s="18"/>
      <c r="E260" s="18"/>
      <c r="F260" s="18"/>
      <c r="G260" s="18"/>
      <c r="H260" s="19"/>
      <c r="I260" s="20"/>
      <c r="J260" s="21"/>
      <c r="K260" s="194">
        <f>K263+K266</f>
        <v>10.14</v>
      </c>
      <c r="L260" s="195"/>
      <c r="M260" s="22">
        <f>K260*12*I259</f>
        <v>60876.504000000008</v>
      </c>
    </row>
    <row r="261" spans="1:13" x14ac:dyDescent="0.25">
      <c r="A261" s="23" t="s">
        <v>11</v>
      </c>
      <c r="B261" s="24"/>
      <c r="C261" s="24"/>
      <c r="D261" s="24"/>
      <c r="E261" s="24"/>
      <c r="F261" s="24"/>
      <c r="G261" s="24"/>
      <c r="H261" s="25"/>
      <c r="I261" s="10"/>
      <c r="J261" s="11"/>
      <c r="K261" s="26"/>
      <c r="L261" s="27"/>
      <c r="M261" s="28"/>
    </row>
    <row r="262" spans="1:13" ht="15.75" thickBot="1" x14ac:dyDescent="0.3">
      <c r="A262" s="29" t="s">
        <v>12</v>
      </c>
      <c r="B262" s="30"/>
      <c r="C262" s="30"/>
      <c r="D262" s="30"/>
      <c r="E262" s="30"/>
      <c r="F262" s="30"/>
      <c r="G262" s="30"/>
      <c r="H262" s="31"/>
      <c r="I262" s="32"/>
      <c r="J262" s="33"/>
      <c r="K262" s="34"/>
      <c r="L262" s="35"/>
      <c r="M262" s="36"/>
    </row>
    <row r="263" spans="1:13" x14ac:dyDescent="0.25">
      <c r="A263" s="37" t="s">
        <v>13</v>
      </c>
      <c r="B263" s="38"/>
      <c r="C263" s="38"/>
      <c r="D263" s="38"/>
      <c r="E263" s="38"/>
      <c r="F263" s="38"/>
      <c r="G263" s="38"/>
      <c r="H263" s="39"/>
      <c r="I263" s="217" t="s">
        <v>14</v>
      </c>
      <c r="J263" s="218"/>
      <c r="K263" s="178">
        <v>6.17</v>
      </c>
      <c r="L263" s="179"/>
      <c r="M263" s="40">
        <f>K263*12*I259</f>
        <v>37042.212</v>
      </c>
    </row>
    <row r="264" spans="1:13" x14ac:dyDescent="0.25">
      <c r="A264" s="41" t="s">
        <v>15</v>
      </c>
      <c r="B264" s="8"/>
      <c r="C264" s="8"/>
      <c r="D264" s="8"/>
      <c r="E264" s="8"/>
      <c r="F264" s="8"/>
      <c r="G264" s="8"/>
      <c r="H264" s="9"/>
      <c r="I264" s="172" t="s">
        <v>16</v>
      </c>
      <c r="J264" s="173"/>
      <c r="K264" s="1"/>
      <c r="L264" s="27"/>
      <c r="M264" s="40"/>
    </row>
    <row r="265" spans="1:13" x14ac:dyDescent="0.25">
      <c r="A265" s="37" t="s">
        <v>17</v>
      </c>
      <c r="B265" s="38"/>
      <c r="C265" s="38"/>
      <c r="D265" s="38"/>
      <c r="E265" s="38"/>
      <c r="F265" s="38"/>
      <c r="G265" s="38"/>
      <c r="H265" s="39"/>
      <c r="I265" s="176"/>
      <c r="J265" s="177"/>
      <c r="K265" s="1"/>
      <c r="L265" s="27"/>
      <c r="M265" s="40"/>
    </row>
    <row r="266" spans="1:13" x14ac:dyDescent="0.25">
      <c r="A266" s="37" t="s">
        <v>18</v>
      </c>
      <c r="B266" s="38"/>
      <c r="C266" s="38"/>
      <c r="D266" s="38"/>
      <c r="E266" s="38"/>
      <c r="F266" s="38"/>
      <c r="G266" s="38"/>
      <c r="H266" s="39"/>
      <c r="I266" s="182" t="s">
        <v>19</v>
      </c>
      <c r="J266" s="183"/>
      <c r="K266" s="184">
        <v>3.97</v>
      </c>
      <c r="L266" s="185"/>
      <c r="M266" s="40">
        <f>K266*12*I259</f>
        <v>23834.292000000001</v>
      </c>
    </row>
    <row r="267" spans="1:13" ht="15.75" x14ac:dyDescent="0.25">
      <c r="A267" s="42" t="s">
        <v>20</v>
      </c>
      <c r="B267" s="43"/>
      <c r="C267" s="43"/>
      <c r="D267" s="43"/>
      <c r="E267" s="43"/>
      <c r="F267" s="43"/>
      <c r="G267" s="43"/>
      <c r="H267" s="44"/>
      <c r="I267" s="172" t="s">
        <v>16</v>
      </c>
      <c r="J267" s="173"/>
      <c r="K267" s="2"/>
      <c r="L267" s="45"/>
      <c r="M267" s="40"/>
    </row>
    <row r="268" spans="1:13" x14ac:dyDescent="0.25">
      <c r="A268" s="46" t="s">
        <v>21</v>
      </c>
      <c r="B268" s="4"/>
      <c r="C268" s="4"/>
      <c r="D268" s="4"/>
      <c r="E268" s="4"/>
      <c r="F268" s="4"/>
      <c r="G268" s="4"/>
      <c r="H268" s="5"/>
      <c r="I268" s="180"/>
      <c r="J268" s="181"/>
      <c r="K268" s="47"/>
      <c r="L268" s="27"/>
      <c r="M268" s="40"/>
    </row>
    <row r="269" spans="1:13" ht="15.75" thickBot="1" x14ac:dyDescent="0.3">
      <c r="A269" s="37" t="s">
        <v>22</v>
      </c>
      <c r="B269" s="48"/>
      <c r="C269" s="48"/>
      <c r="D269" s="48"/>
      <c r="E269" s="48"/>
      <c r="F269" s="48"/>
      <c r="G269" s="48"/>
      <c r="H269" s="49"/>
      <c r="I269" s="50"/>
      <c r="J269" s="51"/>
      <c r="K269" s="213"/>
      <c r="L269" s="214"/>
      <c r="M269" s="40"/>
    </row>
    <row r="270" spans="1:13" x14ac:dyDescent="0.25">
      <c r="A270" s="17" t="s">
        <v>23</v>
      </c>
      <c r="B270" s="52"/>
      <c r="C270" s="52"/>
      <c r="D270" s="52"/>
      <c r="E270" s="52"/>
      <c r="F270" s="52"/>
      <c r="G270" s="52"/>
      <c r="H270" s="53"/>
      <c r="I270" s="20"/>
      <c r="J270" s="54"/>
      <c r="K270" s="198">
        <f>K272+K277+K280</f>
        <v>8.77</v>
      </c>
      <c r="L270" s="195"/>
      <c r="M270" s="22">
        <f>K270*12*I259</f>
        <v>52651.572</v>
      </c>
    </row>
    <row r="271" spans="1:13" ht="15.75" thickBot="1" x14ac:dyDescent="0.3">
      <c r="A271" s="29" t="s">
        <v>24</v>
      </c>
      <c r="B271" s="55"/>
      <c r="C271" s="55"/>
      <c r="D271" s="55"/>
      <c r="E271" s="55"/>
      <c r="F271" s="55"/>
      <c r="G271" s="55"/>
      <c r="H271" s="56"/>
      <c r="I271" s="32"/>
      <c r="J271" s="57"/>
      <c r="K271" s="34"/>
      <c r="L271" s="35"/>
      <c r="M271" s="36"/>
    </row>
    <row r="272" spans="1:13" x14ac:dyDescent="0.25">
      <c r="A272" s="41" t="s">
        <v>25</v>
      </c>
      <c r="B272" s="58"/>
      <c r="C272" s="58"/>
      <c r="D272" s="58"/>
      <c r="E272" s="58"/>
      <c r="F272" s="58"/>
      <c r="G272" s="58"/>
      <c r="H272" s="59"/>
      <c r="I272" s="227" t="s">
        <v>14</v>
      </c>
      <c r="J272" s="228"/>
      <c r="K272" s="178">
        <v>3.95</v>
      </c>
      <c r="L272" s="179"/>
      <c r="M272" s="40">
        <f>K272*12*I259</f>
        <v>23714.220000000005</v>
      </c>
    </row>
    <row r="273" spans="1:13" x14ac:dyDescent="0.25">
      <c r="A273" s="37" t="s">
        <v>26</v>
      </c>
      <c r="B273" s="48"/>
      <c r="C273" s="48"/>
      <c r="D273" s="48"/>
      <c r="E273" s="48"/>
      <c r="F273" s="48"/>
      <c r="G273" s="48"/>
      <c r="H273" s="49"/>
      <c r="I273" s="60"/>
      <c r="J273" s="61"/>
      <c r="K273" s="1"/>
      <c r="L273" s="27"/>
      <c r="M273" s="40"/>
    </row>
    <row r="274" spans="1:13" x14ac:dyDescent="0.25">
      <c r="A274" s="41" t="s">
        <v>15</v>
      </c>
      <c r="B274" s="8"/>
      <c r="C274" s="8"/>
      <c r="D274" s="8"/>
      <c r="E274" s="8"/>
      <c r="F274" s="8"/>
      <c r="G274" s="8"/>
      <c r="H274" s="9"/>
      <c r="I274" s="172" t="s">
        <v>16</v>
      </c>
      <c r="J274" s="173"/>
      <c r="K274" s="1"/>
      <c r="L274" s="27"/>
      <c r="M274" s="40"/>
    </row>
    <row r="275" spans="1:13" x14ac:dyDescent="0.25">
      <c r="A275" s="37" t="s">
        <v>17</v>
      </c>
      <c r="B275" s="38"/>
      <c r="C275" s="38"/>
      <c r="D275" s="38"/>
      <c r="E275" s="38"/>
      <c r="F275" s="38"/>
      <c r="G275" s="38"/>
      <c r="H275" s="39"/>
      <c r="I275" s="176"/>
      <c r="J275" s="177"/>
      <c r="K275" s="1"/>
      <c r="L275" s="27"/>
      <c r="M275" s="40"/>
    </row>
    <row r="276" spans="1:13" x14ac:dyDescent="0.25">
      <c r="A276" s="42" t="s">
        <v>27</v>
      </c>
      <c r="B276" s="43"/>
      <c r="C276" s="44"/>
      <c r="D276" s="8"/>
      <c r="E276" s="8"/>
      <c r="F276" s="8"/>
      <c r="G276" s="8"/>
      <c r="H276" s="9"/>
      <c r="I276" s="182" t="s">
        <v>16</v>
      </c>
      <c r="J276" s="183"/>
      <c r="K276" s="1"/>
      <c r="L276" s="27"/>
      <c r="M276" s="40"/>
    </row>
    <row r="277" spans="1:13" x14ac:dyDescent="0.25">
      <c r="A277" s="41" t="s">
        <v>28</v>
      </c>
      <c r="B277" s="8"/>
      <c r="C277" s="8"/>
      <c r="D277" s="43"/>
      <c r="E277" s="43"/>
      <c r="F277" s="43"/>
      <c r="G277" s="43"/>
      <c r="H277" s="44"/>
      <c r="I277" s="182" t="s">
        <v>19</v>
      </c>
      <c r="J277" s="183"/>
      <c r="K277" s="184">
        <v>1.93</v>
      </c>
      <c r="L277" s="185"/>
      <c r="M277" s="40">
        <f>K277*12*I259</f>
        <v>11586.948</v>
      </c>
    </row>
    <row r="278" spans="1:13" x14ac:dyDescent="0.25">
      <c r="A278" s="46" t="s">
        <v>29</v>
      </c>
      <c r="B278" s="62"/>
      <c r="C278" s="62"/>
      <c r="D278" s="62"/>
      <c r="E278" s="62"/>
      <c r="F278" s="62"/>
      <c r="G278" s="62"/>
      <c r="H278" s="63"/>
      <c r="I278" s="172" t="s">
        <v>95</v>
      </c>
      <c r="J278" s="173"/>
      <c r="K278" s="1"/>
      <c r="L278" s="27"/>
      <c r="M278" s="40"/>
    </row>
    <row r="279" spans="1:13" x14ac:dyDescent="0.25">
      <c r="A279" s="37"/>
      <c r="B279" s="48"/>
      <c r="C279" s="48"/>
      <c r="D279" s="48"/>
      <c r="E279" s="48"/>
      <c r="F279" s="48"/>
      <c r="G279" s="48"/>
      <c r="H279" s="49"/>
      <c r="I279" s="50" t="s">
        <v>96</v>
      </c>
      <c r="J279" s="51"/>
      <c r="K279" s="47"/>
      <c r="L279" s="27"/>
      <c r="M279" s="40"/>
    </row>
    <row r="280" spans="1:13" x14ac:dyDescent="0.25">
      <c r="A280" s="46" t="s">
        <v>30</v>
      </c>
      <c r="B280" s="62"/>
      <c r="C280" s="62"/>
      <c r="D280" s="62"/>
      <c r="E280" s="62"/>
      <c r="F280" s="62"/>
      <c r="G280" s="62"/>
      <c r="H280" s="63"/>
      <c r="I280" s="172" t="s">
        <v>19</v>
      </c>
      <c r="J280" s="173"/>
      <c r="K280" s="184">
        <v>2.89</v>
      </c>
      <c r="L280" s="185"/>
      <c r="M280" s="40">
        <f>K280*12*I259</f>
        <v>17350.403999999999</v>
      </c>
    </row>
    <row r="281" spans="1:13" x14ac:dyDescent="0.25">
      <c r="A281" s="37" t="s">
        <v>31</v>
      </c>
      <c r="B281" s="48"/>
      <c r="C281" s="48"/>
      <c r="D281" s="48"/>
      <c r="E281" s="48"/>
      <c r="F281" s="48"/>
      <c r="G281" s="48"/>
      <c r="H281" s="49"/>
      <c r="I281" s="50"/>
      <c r="J281" s="51"/>
      <c r="K281" s="1"/>
      <c r="L281" s="27"/>
      <c r="M281" s="40"/>
    </row>
    <row r="282" spans="1:13" x14ac:dyDescent="0.25">
      <c r="A282" s="46" t="s">
        <v>32</v>
      </c>
      <c r="B282" s="62"/>
      <c r="C282" s="62"/>
      <c r="D282" s="62"/>
      <c r="E282" s="62"/>
      <c r="F282" s="62"/>
      <c r="G282" s="62"/>
      <c r="H282" s="63"/>
      <c r="I282" s="182" t="s">
        <v>16</v>
      </c>
      <c r="J282" s="183"/>
      <c r="K282" s="1"/>
      <c r="L282" s="27"/>
      <c r="M282" s="40"/>
    </row>
    <row r="283" spans="1:13" x14ac:dyDescent="0.25">
      <c r="A283" s="46" t="s">
        <v>33</v>
      </c>
      <c r="B283" s="62"/>
      <c r="C283" s="62"/>
      <c r="D283" s="62"/>
      <c r="E283" s="62"/>
      <c r="F283" s="62"/>
      <c r="G283" s="62"/>
      <c r="H283" s="63"/>
      <c r="I283" s="172" t="s">
        <v>97</v>
      </c>
      <c r="J283" s="173"/>
      <c r="K283" s="14"/>
      <c r="L283" s="15"/>
      <c r="M283" s="64"/>
    </row>
    <row r="284" spans="1:13" ht="15.75" thickBot="1" x14ac:dyDescent="0.3">
      <c r="A284" s="37"/>
      <c r="B284" s="48"/>
      <c r="C284" s="48"/>
      <c r="D284" s="48"/>
      <c r="E284" s="48"/>
      <c r="F284" s="48"/>
      <c r="G284" s="48"/>
      <c r="H284" s="49"/>
      <c r="I284" s="241" t="s">
        <v>98</v>
      </c>
      <c r="J284" s="242"/>
      <c r="K284" s="103"/>
      <c r="L284" s="104"/>
      <c r="M284" s="105"/>
    </row>
    <row r="285" spans="1:13" x14ac:dyDescent="0.25">
      <c r="A285" s="65" t="s">
        <v>34</v>
      </c>
      <c r="B285" s="18"/>
      <c r="C285" s="18"/>
      <c r="D285" s="18"/>
      <c r="E285" s="18"/>
      <c r="F285" s="18"/>
      <c r="G285" s="66"/>
      <c r="H285" s="67"/>
      <c r="I285" s="20"/>
      <c r="J285" s="21"/>
      <c r="K285" s="204">
        <f>K287+K294+K304+K310+K311+K315</f>
        <v>72.77000000000001</v>
      </c>
      <c r="L285" s="243"/>
      <c r="M285" s="22">
        <f>M287+M294+M304+M310+M311+M315</f>
        <v>436881.97199999995</v>
      </c>
    </row>
    <row r="286" spans="1:13" ht="15.75" thickBot="1" x14ac:dyDescent="0.3">
      <c r="A286" s="106"/>
      <c r="B286" s="107"/>
      <c r="C286" s="107"/>
      <c r="D286" s="107"/>
      <c r="E286" s="107"/>
      <c r="F286" s="107"/>
      <c r="G286" s="107"/>
      <c r="H286" s="108"/>
      <c r="I286" s="32"/>
      <c r="J286" s="33"/>
      <c r="K286" s="34"/>
      <c r="L286" s="35"/>
      <c r="M286" s="36"/>
    </row>
    <row r="287" spans="1:13" ht="15.75" thickBot="1" x14ac:dyDescent="0.3">
      <c r="A287" s="205" t="s">
        <v>35</v>
      </c>
      <c r="B287" s="206"/>
      <c r="C287" s="206"/>
      <c r="D287" s="206"/>
      <c r="E287" s="206"/>
      <c r="F287" s="206"/>
      <c r="G287" s="206"/>
      <c r="H287" s="207"/>
      <c r="I287" s="68"/>
      <c r="J287" s="69"/>
      <c r="K287" s="208">
        <f>K288+K289+K290+K292+K293</f>
        <v>9.59</v>
      </c>
      <c r="L287" s="203"/>
      <c r="M287" s="70">
        <f>K287*12*I259</f>
        <v>57574.523999999998</v>
      </c>
    </row>
    <row r="288" spans="1:13" x14ac:dyDescent="0.25">
      <c r="A288" s="37" t="s">
        <v>36</v>
      </c>
      <c r="B288" s="48"/>
      <c r="C288" s="48"/>
      <c r="D288" s="48"/>
      <c r="E288" s="48"/>
      <c r="F288" s="48"/>
      <c r="G288" s="48"/>
      <c r="H288" s="49"/>
      <c r="I288" s="217" t="s">
        <v>37</v>
      </c>
      <c r="J288" s="218"/>
      <c r="K288" s="178">
        <v>2.59</v>
      </c>
      <c r="L288" s="179"/>
      <c r="M288" s="40">
        <f>K288*12*I259</f>
        <v>15549.323999999999</v>
      </c>
    </row>
    <row r="289" spans="1:13" x14ac:dyDescent="0.25">
      <c r="A289" s="42" t="s">
        <v>38</v>
      </c>
      <c r="B289" s="71"/>
      <c r="C289" s="71"/>
      <c r="D289" s="71"/>
      <c r="E289" s="71"/>
      <c r="F289" s="71"/>
      <c r="G289" s="71"/>
      <c r="H289" s="72"/>
      <c r="I289" s="182" t="s">
        <v>39</v>
      </c>
      <c r="J289" s="183"/>
      <c r="K289" s="184">
        <v>6.1</v>
      </c>
      <c r="L289" s="185"/>
      <c r="M289" s="40">
        <f>K289*12*I259</f>
        <v>36621.959999999992</v>
      </c>
    </row>
    <row r="290" spans="1:13" x14ac:dyDescent="0.25">
      <c r="A290" s="46" t="s">
        <v>40</v>
      </c>
      <c r="B290" s="62"/>
      <c r="C290" s="62"/>
      <c r="D290" s="62"/>
      <c r="E290" s="62"/>
      <c r="F290" s="62"/>
      <c r="G290" s="62"/>
      <c r="H290" s="63"/>
      <c r="I290" s="172" t="s">
        <v>19</v>
      </c>
      <c r="J290" s="173"/>
      <c r="K290" s="184">
        <v>0.69</v>
      </c>
      <c r="L290" s="185"/>
      <c r="M290" s="40">
        <f>K290*12*I259</f>
        <v>4142.4839999999995</v>
      </c>
    </row>
    <row r="291" spans="1:13" x14ac:dyDescent="0.25">
      <c r="A291" s="73" t="s">
        <v>41</v>
      </c>
      <c r="B291" s="38"/>
      <c r="C291" s="38"/>
      <c r="D291" s="38"/>
      <c r="E291" s="48"/>
      <c r="F291" s="48"/>
      <c r="G291" s="48"/>
      <c r="H291" s="49"/>
      <c r="I291" s="50"/>
      <c r="J291" s="51"/>
      <c r="K291" s="26"/>
      <c r="L291" s="27"/>
      <c r="M291" s="40"/>
    </row>
    <row r="292" spans="1:13" x14ac:dyDescent="0.25">
      <c r="A292" s="42" t="s">
        <v>42</v>
      </c>
      <c r="B292" s="71"/>
      <c r="C292" s="71"/>
      <c r="D292" s="71"/>
      <c r="E292" s="71"/>
      <c r="F292" s="71"/>
      <c r="G292" s="71"/>
      <c r="H292" s="72"/>
      <c r="I292" s="182" t="s">
        <v>14</v>
      </c>
      <c r="J292" s="183"/>
      <c r="K292" s="184">
        <v>0.21</v>
      </c>
      <c r="L292" s="185"/>
      <c r="M292" s="40">
        <f>K292*12*I259</f>
        <v>1260.7560000000001</v>
      </c>
    </row>
    <row r="293" spans="1:13" ht="15.75" thickBot="1" x14ac:dyDescent="0.3">
      <c r="A293" s="46" t="s">
        <v>43</v>
      </c>
      <c r="B293" s="62"/>
      <c r="C293" s="62"/>
      <c r="D293" s="62"/>
      <c r="E293" s="62"/>
      <c r="F293" s="62"/>
      <c r="G293" s="62"/>
      <c r="H293" s="63"/>
      <c r="I293" s="209" t="s">
        <v>14</v>
      </c>
      <c r="J293" s="210"/>
      <c r="K293" s="211"/>
      <c r="L293" s="212"/>
      <c r="M293" s="40"/>
    </row>
    <row r="294" spans="1:13" ht="15.75" thickBot="1" x14ac:dyDescent="0.3">
      <c r="A294" s="199" t="s">
        <v>44</v>
      </c>
      <c r="B294" s="200"/>
      <c r="C294" s="200"/>
      <c r="D294" s="200"/>
      <c r="E294" s="200"/>
      <c r="F294" s="200"/>
      <c r="G294" s="200"/>
      <c r="H294" s="201"/>
      <c r="I294" s="68"/>
      <c r="J294" s="69"/>
      <c r="K294" s="202">
        <f>K295+K296+K298+K299+K302+K303</f>
        <v>2.9800000000000004</v>
      </c>
      <c r="L294" s="216"/>
      <c r="M294" s="70">
        <f>K294*12*I259</f>
        <v>17890.728000000003</v>
      </c>
    </row>
    <row r="295" spans="1:13" x14ac:dyDescent="0.25">
      <c r="A295" s="74" t="s">
        <v>45</v>
      </c>
      <c r="B295" s="38"/>
      <c r="C295" s="38"/>
      <c r="D295" s="38"/>
      <c r="E295" s="38"/>
      <c r="F295" s="48"/>
      <c r="G295" s="48"/>
      <c r="H295" s="49"/>
      <c r="I295" s="75"/>
      <c r="J295" s="11"/>
      <c r="K295" s="178">
        <v>0.17</v>
      </c>
      <c r="L295" s="179"/>
      <c r="M295" s="40">
        <f>K295*12*I259</f>
        <v>1020.6120000000001</v>
      </c>
    </row>
    <row r="296" spans="1:13" x14ac:dyDescent="0.25">
      <c r="A296" s="3" t="s">
        <v>46</v>
      </c>
      <c r="B296" s="4"/>
      <c r="C296" s="4"/>
      <c r="D296" s="4"/>
      <c r="E296" s="4"/>
      <c r="F296" s="62"/>
      <c r="G296" s="62"/>
      <c r="H296" s="63"/>
      <c r="I296" s="180" t="s">
        <v>47</v>
      </c>
      <c r="J296" s="181"/>
      <c r="K296" s="184">
        <v>1.42</v>
      </c>
      <c r="L296" s="185"/>
      <c r="M296" s="40">
        <f>K296*12*I259</f>
        <v>8525.1119999999992</v>
      </c>
    </row>
    <row r="297" spans="1:13" x14ac:dyDescent="0.25">
      <c r="A297" s="37" t="s">
        <v>48</v>
      </c>
      <c r="B297" s="48"/>
      <c r="C297" s="48"/>
      <c r="D297" s="48"/>
      <c r="E297" s="48"/>
      <c r="F297" s="48"/>
      <c r="G297" s="48"/>
      <c r="H297" s="49"/>
      <c r="I297" s="176" t="s">
        <v>49</v>
      </c>
      <c r="J297" s="177"/>
      <c r="K297" s="1"/>
      <c r="L297" s="27"/>
      <c r="M297" s="40"/>
    </row>
    <row r="298" spans="1:13" x14ac:dyDescent="0.25">
      <c r="A298" s="42" t="s">
        <v>50</v>
      </c>
      <c r="B298" s="71"/>
      <c r="C298" s="71"/>
      <c r="D298" s="71"/>
      <c r="E298" s="71"/>
      <c r="F298" s="71"/>
      <c r="G298" s="71"/>
      <c r="H298" s="72"/>
      <c r="I298" s="182" t="s">
        <v>51</v>
      </c>
      <c r="J298" s="183"/>
      <c r="K298" s="184">
        <v>0.87</v>
      </c>
      <c r="L298" s="185"/>
      <c r="M298" s="40">
        <f>K298*12*I259</f>
        <v>5223.1319999999996</v>
      </c>
    </row>
    <row r="299" spans="1:13" x14ac:dyDescent="0.25">
      <c r="A299" s="42" t="s">
        <v>52</v>
      </c>
      <c r="B299" s="71"/>
      <c r="C299" s="71"/>
      <c r="D299" s="71"/>
      <c r="E299" s="71"/>
      <c r="F299" s="71"/>
      <c r="G299" s="71"/>
      <c r="H299" s="72"/>
      <c r="I299" s="182" t="s">
        <v>53</v>
      </c>
      <c r="J299" s="183"/>
      <c r="K299" s="184">
        <v>0.22</v>
      </c>
      <c r="L299" s="185"/>
      <c r="M299" s="40">
        <f>K299*12*I259</f>
        <v>1320.7920000000001</v>
      </c>
    </row>
    <row r="300" spans="1:13" x14ac:dyDescent="0.25">
      <c r="A300" s="46" t="s">
        <v>54</v>
      </c>
      <c r="B300" s="62"/>
      <c r="C300" s="62"/>
      <c r="D300" s="62"/>
      <c r="E300" s="62"/>
      <c r="F300" s="62"/>
      <c r="G300" s="62"/>
      <c r="H300" s="63"/>
      <c r="I300" s="221" t="s">
        <v>55</v>
      </c>
      <c r="J300" s="222"/>
      <c r="K300" s="1"/>
      <c r="L300" s="27"/>
      <c r="M300" s="40"/>
    </row>
    <row r="301" spans="1:13" x14ac:dyDescent="0.25">
      <c r="A301" s="37" t="s">
        <v>56</v>
      </c>
      <c r="B301" s="48"/>
      <c r="C301" s="48"/>
      <c r="D301" s="48"/>
      <c r="E301" s="48"/>
      <c r="F301" s="48"/>
      <c r="G301" s="48"/>
      <c r="H301" s="49"/>
      <c r="I301" s="176" t="s">
        <v>57</v>
      </c>
      <c r="J301" s="177"/>
      <c r="K301" s="196"/>
      <c r="L301" s="197"/>
      <c r="M301" s="40"/>
    </row>
    <row r="302" spans="1:13" x14ac:dyDescent="0.25">
      <c r="A302" s="46" t="s">
        <v>58</v>
      </c>
      <c r="B302" s="62"/>
      <c r="C302" s="62"/>
      <c r="D302" s="62"/>
      <c r="E302" s="62"/>
      <c r="F302" s="62"/>
      <c r="G302" s="62"/>
      <c r="H302" s="63"/>
      <c r="I302" s="182" t="s">
        <v>59</v>
      </c>
      <c r="J302" s="183"/>
      <c r="K302" s="196">
        <v>0.12</v>
      </c>
      <c r="L302" s="197"/>
      <c r="M302" s="40">
        <f>K302*12*I259</f>
        <v>720.43200000000002</v>
      </c>
    </row>
    <row r="303" spans="1:13" ht="15.75" thickBot="1" x14ac:dyDescent="0.3">
      <c r="A303" s="46" t="s">
        <v>60</v>
      </c>
      <c r="B303" s="62"/>
      <c r="C303" s="62"/>
      <c r="D303" s="62"/>
      <c r="E303" s="62"/>
      <c r="F303" s="62"/>
      <c r="G303" s="62"/>
      <c r="H303" s="63"/>
      <c r="I303" s="209" t="s">
        <v>61</v>
      </c>
      <c r="J303" s="210"/>
      <c r="K303" s="213">
        <v>0.18</v>
      </c>
      <c r="L303" s="214"/>
      <c r="M303" s="76">
        <f>K303*12*I259</f>
        <v>1080.6480000000001</v>
      </c>
    </row>
    <row r="304" spans="1:13" ht="15.75" thickBot="1" x14ac:dyDescent="0.3">
      <c r="A304" s="199" t="s">
        <v>62</v>
      </c>
      <c r="B304" s="200"/>
      <c r="C304" s="200"/>
      <c r="D304" s="200"/>
      <c r="E304" s="200"/>
      <c r="F304" s="200"/>
      <c r="G304" s="200"/>
      <c r="H304" s="201"/>
      <c r="I304" s="77"/>
      <c r="J304" s="78"/>
      <c r="K304" s="215">
        <f>K305+K306+K308+K309</f>
        <v>1.94</v>
      </c>
      <c r="L304" s="216"/>
      <c r="M304" s="70">
        <f>K304*12*I259</f>
        <v>11646.984</v>
      </c>
    </row>
    <row r="305" spans="1:13" x14ac:dyDescent="0.25">
      <c r="A305" s="37" t="s">
        <v>63</v>
      </c>
      <c r="B305" s="48"/>
      <c r="C305" s="48"/>
      <c r="D305" s="48"/>
      <c r="E305" s="48"/>
      <c r="F305" s="48"/>
      <c r="G305" s="48"/>
      <c r="H305" s="49"/>
      <c r="I305" s="217" t="s">
        <v>64</v>
      </c>
      <c r="J305" s="218"/>
      <c r="K305" s="219">
        <v>0.67</v>
      </c>
      <c r="L305" s="220"/>
      <c r="M305" s="40">
        <f>K305*12*I259</f>
        <v>4022.4120000000007</v>
      </c>
    </row>
    <row r="306" spans="1:13" x14ac:dyDescent="0.25">
      <c r="A306" s="41" t="s">
        <v>65</v>
      </c>
      <c r="B306" s="79"/>
      <c r="C306" s="79"/>
      <c r="D306" s="79"/>
      <c r="E306" s="79"/>
      <c r="F306" s="58"/>
      <c r="G306" s="79"/>
      <c r="H306" s="59"/>
      <c r="I306" s="221" t="s">
        <v>55</v>
      </c>
      <c r="J306" s="222"/>
      <c r="K306" s="196">
        <v>0.26</v>
      </c>
      <c r="L306" s="197"/>
      <c r="M306" s="40">
        <f>K306*12*I259</f>
        <v>1560.9360000000001</v>
      </c>
    </row>
    <row r="307" spans="1:13" x14ac:dyDescent="0.25">
      <c r="A307" s="37" t="s">
        <v>66</v>
      </c>
      <c r="B307" s="48"/>
      <c r="C307" s="48"/>
      <c r="D307" s="48"/>
      <c r="E307" s="48"/>
      <c r="F307" s="48"/>
      <c r="G307" s="48"/>
      <c r="H307" s="49"/>
      <c r="I307" s="176" t="s">
        <v>67</v>
      </c>
      <c r="J307" s="177"/>
      <c r="K307" s="80"/>
      <c r="L307" s="81"/>
      <c r="M307" s="40"/>
    </row>
    <row r="308" spans="1:13" x14ac:dyDescent="0.25">
      <c r="A308" s="42" t="s">
        <v>68</v>
      </c>
      <c r="B308" s="71"/>
      <c r="C308" s="71"/>
      <c r="D308" s="71"/>
      <c r="E308" s="71"/>
      <c r="F308" s="71"/>
      <c r="G308" s="71"/>
      <c r="H308" s="72"/>
      <c r="I308" s="82" t="s">
        <v>69</v>
      </c>
      <c r="J308" s="83"/>
      <c r="K308" s="196">
        <v>0.8</v>
      </c>
      <c r="L308" s="197"/>
      <c r="M308" s="40">
        <f>K308*12*I259</f>
        <v>4802.880000000001</v>
      </c>
    </row>
    <row r="309" spans="1:13" ht="15.75" thickBot="1" x14ac:dyDescent="0.3">
      <c r="A309" s="46" t="s">
        <v>58</v>
      </c>
      <c r="B309" s="62"/>
      <c r="C309" s="62"/>
      <c r="D309" s="62"/>
      <c r="E309" s="62"/>
      <c r="F309" s="62"/>
      <c r="G309" s="62"/>
      <c r="H309" s="63"/>
      <c r="I309" s="209" t="s">
        <v>59</v>
      </c>
      <c r="J309" s="210"/>
      <c r="K309" s="213">
        <v>0.21</v>
      </c>
      <c r="L309" s="214"/>
      <c r="M309" s="40">
        <f>K309*12*I259</f>
        <v>1260.7560000000001</v>
      </c>
    </row>
    <row r="310" spans="1:13" ht="15.75" thickBot="1" x14ac:dyDescent="0.3">
      <c r="A310" s="84" t="s">
        <v>70</v>
      </c>
      <c r="B310" s="85"/>
      <c r="C310" s="85"/>
      <c r="D310" s="85"/>
      <c r="E310" s="85"/>
      <c r="F310" s="85"/>
      <c r="G310" s="85"/>
      <c r="H310" s="86"/>
      <c r="I310" s="223" t="s">
        <v>71</v>
      </c>
      <c r="J310" s="224"/>
      <c r="K310" s="225">
        <v>53.8</v>
      </c>
      <c r="L310" s="226"/>
      <c r="M310" s="70">
        <f>K310*12*I259</f>
        <v>322993.67999999993</v>
      </c>
    </row>
    <row r="311" spans="1:13" ht="15.75" thickBot="1" x14ac:dyDescent="0.3">
      <c r="A311" s="205" t="s">
        <v>72</v>
      </c>
      <c r="B311" s="206"/>
      <c r="C311" s="206"/>
      <c r="D311" s="206"/>
      <c r="E311" s="206"/>
      <c r="F311" s="206"/>
      <c r="G311" s="206"/>
      <c r="H311" s="207"/>
      <c r="I311" s="68"/>
      <c r="J311" s="69"/>
      <c r="K311" s="202">
        <v>2.93</v>
      </c>
      <c r="L311" s="216"/>
      <c r="M311" s="70">
        <f>K311*12*I259</f>
        <v>17590.548000000003</v>
      </c>
    </row>
    <row r="312" spans="1:13" x14ac:dyDescent="0.25">
      <c r="A312" s="41" t="s">
        <v>99</v>
      </c>
      <c r="B312" s="58"/>
      <c r="C312" s="58"/>
      <c r="D312" s="58"/>
      <c r="E312" s="58"/>
      <c r="F312" s="58"/>
      <c r="G312" s="58"/>
      <c r="H312" s="59"/>
      <c r="I312" s="227" t="s">
        <v>73</v>
      </c>
      <c r="J312" s="228"/>
      <c r="K312" s="87"/>
      <c r="L312" s="81"/>
      <c r="M312" s="40"/>
    </row>
    <row r="313" spans="1:13" x14ac:dyDescent="0.25">
      <c r="A313" s="41" t="s">
        <v>100</v>
      </c>
      <c r="B313" s="58"/>
      <c r="C313" s="58"/>
      <c r="D313" s="58"/>
      <c r="E313" s="58"/>
      <c r="F313" s="58"/>
      <c r="G313" s="58"/>
      <c r="H313" s="59"/>
      <c r="I313" s="10"/>
      <c r="J313" s="11"/>
      <c r="K313" s="87"/>
      <c r="L313" s="81"/>
      <c r="M313" s="40"/>
    </row>
    <row r="314" spans="1:13" ht="15.75" thickBot="1" x14ac:dyDescent="0.3">
      <c r="A314" s="41" t="s">
        <v>101</v>
      </c>
      <c r="B314" s="58"/>
      <c r="C314" s="58"/>
      <c r="D314" s="58"/>
      <c r="E314" s="58"/>
      <c r="F314" s="58"/>
      <c r="G314" s="58"/>
      <c r="H314" s="59"/>
      <c r="I314" s="109"/>
      <c r="J314" s="11"/>
      <c r="K314" s="87"/>
      <c r="L314" s="81"/>
      <c r="M314" s="40"/>
    </row>
    <row r="315" spans="1:13" ht="15.75" thickBot="1" x14ac:dyDescent="0.3">
      <c r="A315" s="84" t="s">
        <v>74</v>
      </c>
      <c r="B315" s="85"/>
      <c r="C315" s="85"/>
      <c r="D315" s="85"/>
      <c r="E315" s="85"/>
      <c r="F315" s="85"/>
      <c r="G315" s="85"/>
      <c r="H315" s="86"/>
      <c r="I315" s="68"/>
      <c r="J315" s="69"/>
      <c r="K315" s="202">
        <v>1.53</v>
      </c>
      <c r="L315" s="216"/>
      <c r="M315" s="70">
        <f>K315*12*I259</f>
        <v>9185.5079999999998</v>
      </c>
    </row>
    <row r="316" spans="1:13" x14ac:dyDescent="0.25">
      <c r="A316" s="41" t="s">
        <v>75</v>
      </c>
      <c r="B316" s="58"/>
      <c r="C316" s="58"/>
      <c r="D316" s="58"/>
      <c r="E316" s="58"/>
      <c r="F316" s="58"/>
      <c r="G316" s="58"/>
      <c r="H316" s="59"/>
      <c r="I316" s="227" t="s">
        <v>14</v>
      </c>
      <c r="J316" s="228"/>
      <c r="K316" s="80"/>
      <c r="L316" s="81"/>
      <c r="M316" s="40"/>
    </row>
    <row r="317" spans="1:13" ht="15.75" thickBot="1" x14ac:dyDescent="0.3">
      <c r="A317" s="41" t="s">
        <v>76</v>
      </c>
      <c r="B317" s="58"/>
      <c r="C317" s="58"/>
      <c r="D317" s="58"/>
      <c r="E317" s="58"/>
      <c r="F317" s="58"/>
      <c r="G317" s="58"/>
      <c r="H317" s="59"/>
      <c r="I317" s="10"/>
      <c r="J317" s="11"/>
      <c r="K317" s="80"/>
      <c r="L317" s="81"/>
      <c r="M317" s="40"/>
    </row>
    <row r="318" spans="1:13" ht="15.75" thickBot="1" x14ac:dyDescent="0.3">
      <c r="A318" s="205" t="s">
        <v>77</v>
      </c>
      <c r="B318" s="206"/>
      <c r="C318" s="206"/>
      <c r="D318" s="206"/>
      <c r="E318" s="206"/>
      <c r="F318" s="206"/>
      <c r="G318" s="206"/>
      <c r="H318" s="207"/>
      <c r="I318" s="68"/>
      <c r="J318" s="69"/>
      <c r="K318" s="202">
        <v>9.66</v>
      </c>
      <c r="L318" s="216"/>
      <c r="M318" s="70">
        <f>K318*12*I259</f>
        <v>57994.776000000005</v>
      </c>
    </row>
    <row r="319" spans="1:13" x14ac:dyDescent="0.25">
      <c r="A319" s="41" t="s">
        <v>102</v>
      </c>
      <c r="B319" s="79"/>
      <c r="C319" s="79"/>
      <c r="D319" s="79"/>
      <c r="E319" s="79"/>
      <c r="F319" s="58"/>
      <c r="G319" s="79"/>
      <c r="H319" s="59"/>
      <c r="I319" s="227" t="s">
        <v>78</v>
      </c>
      <c r="J319" s="228"/>
      <c r="K319" s="87"/>
      <c r="L319" s="81"/>
      <c r="M319" s="40"/>
    </row>
    <row r="320" spans="1:13" x14ac:dyDescent="0.25">
      <c r="A320" s="41" t="s">
        <v>103</v>
      </c>
      <c r="B320" s="79"/>
      <c r="C320" s="79"/>
      <c r="D320" s="79"/>
      <c r="E320" s="79"/>
      <c r="F320" s="58"/>
      <c r="G320" s="79"/>
      <c r="H320" s="59"/>
      <c r="I320" s="180" t="s">
        <v>79</v>
      </c>
      <c r="J320" s="181"/>
      <c r="K320" s="87"/>
      <c r="L320" s="81"/>
      <c r="M320" s="40"/>
    </row>
    <row r="321" spans="1:13" x14ac:dyDescent="0.25">
      <c r="A321" s="41" t="s">
        <v>104</v>
      </c>
      <c r="B321" s="79"/>
      <c r="C321" s="79"/>
      <c r="D321" s="79"/>
      <c r="E321" s="79"/>
      <c r="F321" s="58"/>
      <c r="G321" s="79"/>
      <c r="H321" s="59"/>
      <c r="I321" s="180" t="s">
        <v>80</v>
      </c>
      <c r="J321" s="181"/>
      <c r="K321" s="87"/>
      <c r="L321" s="81"/>
      <c r="M321" s="40"/>
    </row>
    <row r="322" spans="1:13" x14ac:dyDescent="0.25">
      <c r="A322" s="41" t="s">
        <v>105</v>
      </c>
      <c r="B322" s="79"/>
      <c r="C322" s="79"/>
      <c r="D322" s="79"/>
      <c r="E322" s="79"/>
      <c r="F322" s="58"/>
      <c r="G322" s="79"/>
      <c r="H322" s="59"/>
      <c r="I322" s="180" t="s">
        <v>81</v>
      </c>
      <c r="J322" s="181"/>
      <c r="K322" s="87"/>
      <c r="L322" s="81"/>
      <c r="M322" s="40"/>
    </row>
    <row r="323" spans="1:13" x14ac:dyDescent="0.25">
      <c r="A323" s="41" t="s">
        <v>106</v>
      </c>
      <c r="B323" s="79"/>
      <c r="C323" s="79"/>
      <c r="D323" s="79"/>
      <c r="E323" s="79"/>
      <c r="F323" s="58"/>
      <c r="G323" s="79"/>
      <c r="H323" s="59"/>
      <c r="I323" s="180" t="s">
        <v>82</v>
      </c>
      <c r="J323" s="181"/>
      <c r="K323" s="87"/>
      <c r="L323" s="81"/>
      <c r="M323" s="40"/>
    </row>
    <row r="324" spans="1:13" x14ac:dyDescent="0.25">
      <c r="A324" s="41" t="s">
        <v>107</v>
      </c>
      <c r="B324" s="79"/>
      <c r="C324" s="79"/>
      <c r="D324" s="79"/>
      <c r="E324" s="79"/>
      <c r="F324" s="58"/>
      <c r="G324" s="79"/>
      <c r="H324" s="59"/>
      <c r="I324" s="10"/>
      <c r="J324" s="11"/>
      <c r="K324" s="87"/>
      <c r="L324" s="88"/>
      <c r="M324" s="40"/>
    </row>
    <row r="325" spans="1:13" x14ac:dyDescent="0.25">
      <c r="A325" s="41" t="s">
        <v>108</v>
      </c>
      <c r="B325" s="79"/>
      <c r="C325" s="79"/>
      <c r="D325" s="79"/>
      <c r="E325" s="79"/>
      <c r="F325" s="58"/>
      <c r="G325" s="79"/>
      <c r="H325" s="59"/>
      <c r="I325" s="10"/>
      <c r="J325" s="11"/>
      <c r="K325" s="87"/>
      <c r="L325" s="81"/>
      <c r="M325" s="40"/>
    </row>
    <row r="326" spans="1:13" x14ac:dyDescent="0.25">
      <c r="A326" s="41" t="s">
        <v>109</v>
      </c>
      <c r="B326" s="79"/>
      <c r="C326" s="79"/>
      <c r="D326" s="79"/>
      <c r="E326" s="79"/>
      <c r="F326" s="58"/>
      <c r="G326" s="79"/>
      <c r="H326" s="59"/>
      <c r="I326" s="10"/>
      <c r="J326" s="11"/>
      <c r="K326" s="87"/>
      <c r="L326" s="81"/>
      <c r="M326" s="40"/>
    </row>
    <row r="327" spans="1:13" x14ac:dyDescent="0.25">
      <c r="A327" s="41" t="s">
        <v>83</v>
      </c>
      <c r="B327" s="79"/>
      <c r="C327" s="79"/>
      <c r="D327" s="79"/>
      <c r="E327" s="79"/>
      <c r="F327" s="58"/>
      <c r="G327" s="79"/>
      <c r="H327" s="59"/>
      <c r="I327" s="10"/>
      <c r="J327" s="11"/>
      <c r="K327" s="87"/>
      <c r="L327" s="81"/>
      <c r="M327" s="40"/>
    </row>
    <row r="328" spans="1:13" x14ac:dyDescent="0.25">
      <c r="A328" s="41" t="s">
        <v>110</v>
      </c>
      <c r="B328" s="79"/>
      <c r="C328" s="79"/>
      <c r="D328" s="79"/>
      <c r="E328" s="79"/>
      <c r="F328" s="58"/>
      <c r="G328" s="79"/>
      <c r="H328" s="59"/>
      <c r="I328" s="10"/>
      <c r="J328" s="11"/>
      <c r="K328" s="87"/>
      <c r="L328" s="81"/>
      <c r="M328" s="40"/>
    </row>
    <row r="329" spans="1:13" ht="15.75" thickBot="1" x14ac:dyDescent="0.3">
      <c r="A329" s="246" t="s">
        <v>111</v>
      </c>
      <c r="B329" s="247"/>
      <c r="C329" s="247"/>
      <c r="D329" s="247"/>
      <c r="E329" s="247"/>
      <c r="F329" s="247"/>
      <c r="G329" s="247"/>
      <c r="H329" s="248"/>
      <c r="I329" s="10"/>
      <c r="J329" s="11"/>
      <c r="K329" s="26"/>
      <c r="L329" s="27"/>
      <c r="M329" s="40"/>
    </row>
    <row r="330" spans="1:13" x14ac:dyDescent="0.25">
      <c r="A330" s="89" t="s">
        <v>84</v>
      </c>
      <c r="B330" s="90"/>
      <c r="C330" s="90"/>
      <c r="D330" s="90"/>
      <c r="E330" s="90"/>
      <c r="F330" s="90"/>
      <c r="G330" s="90"/>
      <c r="H330" s="90"/>
      <c r="I330" s="227" t="s">
        <v>85</v>
      </c>
      <c r="J330" s="228"/>
      <c r="K330" s="91"/>
      <c r="L330" s="92"/>
      <c r="M330" s="22"/>
    </row>
    <row r="331" spans="1:13" ht="15.75" thickBot="1" x14ac:dyDescent="0.3">
      <c r="A331" s="93" t="s">
        <v>86</v>
      </c>
      <c r="B331" s="94"/>
      <c r="C331" s="94"/>
      <c r="D331" s="94"/>
      <c r="E331" s="94"/>
      <c r="F331" s="94"/>
      <c r="G331" s="94"/>
      <c r="H331" s="94"/>
      <c r="I331" s="95"/>
      <c r="J331" s="33"/>
      <c r="K331" s="34"/>
      <c r="L331" s="35"/>
      <c r="M331" s="36"/>
    </row>
    <row r="332" spans="1:13" ht="15.75" thickBot="1" x14ac:dyDescent="0.3">
      <c r="A332" s="205" t="s">
        <v>87</v>
      </c>
      <c r="B332" s="206"/>
      <c r="C332" s="206"/>
      <c r="D332" s="206"/>
      <c r="E332" s="206"/>
      <c r="F332" s="206"/>
      <c r="G332" s="206"/>
      <c r="H332" s="229"/>
      <c r="I332" s="230" t="s">
        <v>88</v>
      </c>
      <c r="J332" s="244"/>
      <c r="K332" s="231">
        <v>2.02</v>
      </c>
      <c r="L332" s="232"/>
      <c r="M332" s="96">
        <f>K332*12*I259</f>
        <v>12127.272000000001</v>
      </c>
    </row>
    <row r="333" spans="1:13" ht="15.75" thickBot="1" x14ac:dyDescent="0.3">
      <c r="A333" s="245" t="s">
        <v>89</v>
      </c>
      <c r="B333" s="206"/>
      <c r="C333" s="206"/>
      <c r="D333" s="206"/>
      <c r="E333" s="206"/>
      <c r="F333" s="206"/>
      <c r="G333" s="206"/>
      <c r="H333" s="207"/>
      <c r="I333" s="223" t="s">
        <v>85</v>
      </c>
      <c r="J333" s="224"/>
      <c r="K333" s="208">
        <v>1.78</v>
      </c>
      <c r="L333" s="203"/>
      <c r="M333" s="40">
        <f>K333*I259*12</f>
        <v>10686.407999999999</v>
      </c>
    </row>
    <row r="334" spans="1:13" ht="15.75" thickBot="1" x14ac:dyDescent="0.3">
      <c r="A334" s="97" t="s">
        <v>90</v>
      </c>
      <c r="B334" s="98"/>
      <c r="C334" s="98"/>
      <c r="D334" s="98"/>
      <c r="E334" s="98"/>
      <c r="F334" s="98"/>
      <c r="G334" s="98"/>
      <c r="H334" s="98"/>
      <c r="I334" s="99"/>
      <c r="J334" s="100"/>
      <c r="K334" s="237"/>
      <c r="L334" s="238"/>
      <c r="M334" s="96"/>
    </row>
    <row r="335" spans="1:13" ht="15.75" thickBot="1" x14ac:dyDescent="0.3">
      <c r="A335" s="239" t="s">
        <v>91</v>
      </c>
      <c r="B335" s="240"/>
      <c r="C335" s="240"/>
      <c r="D335" s="240"/>
      <c r="E335" s="240"/>
      <c r="F335" s="240"/>
      <c r="G335" s="240"/>
      <c r="H335" s="250"/>
      <c r="I335" s="110"/>
      <c r="J335" s="111"/>
      <c r="K335" s="233">
        <v>100.13</v>
      </c>
      <c r="L335" s="234"/>
      <c r="M335" s="112">
        <f>K335*I259*12</f>
        <v>601140.46799999999</v>
      </c>
    </row>
    <row r="336" spans="1:13" ht="16.5" thickBot="1" x14ac:dyDescent="0.3">
      <c r="A336" s="251" t="s">
        <v>92</v>
      </c>
      <c r="B336" s="252"/>
      <c r="C336" s="252"/>
      <c r="D336" s="252"/>
      <c r="E336" s="252"/>
      <c r="F336" s="252"/>
      <c r="G336" s="252"/>
      <c r="H336" s="252"/>
      <c r="I336" s="110"/>
      <c r="J336" s="111"/>
      <c r="K336" s="233">
        <f>K337-K335</f>
        <v>5.0100000000000193</v>
      </c>
      <c r="L336" s="234"/>
      <c r="M336" s="112">
        <f>K336*I259*12</f>
        <v>30078.036000000116</v>
      </c>
    </row>
    <row r="337" spans="1:13" ht="16.5" thickBot="1" x14ac:dyDescent="0.3">
      <c r="A337" s="235" t="s">
        <v>93</v>
      </c>
      <c r="B337" s="236"/>
      <c r="C337" s="236"/>
      <c r="D337" s="236"/>
      <c r="E337" s="236"/>
      <c r="F337" s="236"/>
      <c r="G337" s="236"/>
      <c r="H337" s="236"/>
      <c r="I337" s="110"/>
      <c r="J337" s="111"/>
      <c r="K337" s="233">
        <f>K333+K334+K332+K318+K285+K270+K260</f>
        <v>105.14000000000001</v>
      </c>
      <c r="L337" s="234"/>
      <c r="M337" s="112">
        <f>M334+M333+M332+M318+M285+M270+M260</f>
        <v>631218.50399999996</v>
      </c>
    </row>
    <row r="338" spans="1:13" ht="15.75" x14ac:dyDescent="0.25">
      <c r="A338" s="168" t="s">
        <v>0</v>
      </c>
      <c r="B338" s="168"/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"/>
    </row>
    <row r="339" spans="1:13" ht="15.75" x14ac:dyDescent="0.25">
      <c r="A339" s="169" t="s">
        <v>1</v>
      </c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"/>
    </row>
    <row r="340" spans="1:13" ht="15.75" x14ac:dyDescent="0.25">
      <c r="A340" s="2"/>
      <c r="B340" s="2"/>
      <c r="C340" s="2"/>
      <c r="D340" s="2"/>
      <c r="E340" s="2"/>
      <c r="F340" s="2" t="s">
        <v>115</v>
      </c>
      <c r="G340" s="2"/>
      <c r="H340" s="2"/>
      <c r="I340" s="2"/>
      <c r="J340" s="2"/>
      <c r="K340" s="249" t="s">
        <v>116</v>
      </c>
      <c r="L340" s="249"/>
      <c r="M340" s="249"/>
    </row>
    <row r="341" spans="1:13" x14ac:dyDescent="0.25">
      <c r="A341" s="3"/>
      <c r="B341" s="4"/>
      <c r="C341" s="171" t="s">
        <v>2</v>
      </c>
      <c r="D341" s="171"/>
      <c r="E341" s="171"/>
      <c r="F341" s="4"/>
      <c r="G341" s="4"/>
      <c r="H341" s="5"/>
      <c r="I341" s="172" t="s">
        <v>3</v>
      </c>
      <c r="J341" s="173"/>
      <c r="K341" s="174" t="s">
        <v>4</v>
      </c>
      <c r="L341" s="175"/>
      <c r="M341" s="6"/>
    </row>
    <row r="342" spans="1:13" x14ac:dyDescent="0.25">
      <c r="A342" s="7"/>
      <c r="B342" s="8"/>
      <c r="C342" s="8"/>
      <c r="D342" s="8"/>
      <c r="E342" s="8"/>
      <c r="F342" s="8"/>
      <c r="G342" s="8"/>
      <c r="H342" s="9"/>
      <c r="I342" s="10"/>
      <c r="J342" s="11"/>
      <c r="K342" s="186" t="s">
        <v>5</v>
      </c>
      <c r="L342" s="187"/>
      <c r="M342" s="12" t="s">
        <v>6</v>
      </c>
    </row>
    <row r="343" spans="1:13" x14ac:dyDescent="0.25">
      <c r="A343" s="7"/>
      <c r="B343" s="8"/>
      <c r="C343" s="8"/>
      <c r="D343" s="8"/>
      <c r="E343" s="8"/>
      <c r="F343" s="8"/>
      <c r="G343" s="8"/>
      <c r="H343" s="9"/>
      <c r="I343" s="176" t="s">
        <v>7</v>
      </c>
      <c r="J343" s="177"/>
      <c r="K343" s="188" t="s">
        <v>8</v>
      </c>
      <c r="L343" s="189"/>
      <c r="M343" s="12" t="s">
        <v>9</v>
      </c>
    </row>
    <row r="344" spans="1:13" ht="16.5" thickBot="1" x14ac:dyDescent="0.3">
      <c r="A344" s="13"/>
      <c r="B344" s="14"/>
      <c r="C344" s="14"/>
      <c r="D344" s="14"/>
      <c r="E344" s="14"/>
      <c r="F344" s="14"/>
      <c r="G344" s="14"/>
      <c r="H344" s="15"/>
      <c r="I344" s="190">
        <v>947.6</v>
      </c>
      <c r="J344" s="191"/>
      <c r="K344" s="192"/>
      <c r="L344" s="193"/>
      <c r="M344" s="16"/>
    </row>
    <row r="345" spans="1:13" x14ac:dyDescent="0.25">
      <c r="A345" s="17" t="s">
        <v>10</v>
      </c>
      <c r="B345" s="18"/>
      <c r="C345" s="18"/>
      <c r="D345" s="18"/>
      <c r="E345" s="18"/>
      <c r="F345" s="18"/>
      <c r="G345" s="18"/>
      <c r="H345" s="19"/>
      <c r="I345" s="20"/>
      <c r="J345" s="21"/>
      <c r="K345" s="194">
        <f>K348+K351</f>
        <v>8.7799999999999994</v>
      </c>
      <c r="L345" s="195"/>
      <c r="M345" s="22">
        <f>K345*12*I344</f>
        <v>99839.135999999984</v>
      </c>
    </row>
    <row r="346" spans="1:13" x14ac:dyDescent="0.25">
      <c r="A346" s="23" t="s">
        <v>11</v>
      </c>
      <c r="B346" s="24"/>
      <c r="C346" s="24"/>
      <c r="D346" s="24"/>
      <c r="E346" s="24"/>
      <c r="F346" s="24"/>
      <c r="G346" s="24"/>
      <c r="H346" s="25"/>
      <c r="I346" s="10"/>
      <c r="J346" s="11"/>
      <c r="K346" s="26"/>
      <c r="L346" s="27"/>
      <c r="M346" s="28"/>
    </row>
    <row r="347" spans="1:13" ht="15.75" thickBot="1" x14ac:dyDescent="0.3">
      <c r="A347" s="29" t="s">
        <v>12</v>
      </c>
      <c r="B347" s="30"/>
      <c r="C347" s="30"/>
      <c r="D347" s="30"/>
      <c r="E347" s="30"/>
      <c r="F347" s="30"/>
      <c r="G347" s="30"/>
      <c r="H347" s="31"/>
      <c r="I347" s="32"/>
      <c r="J347" s="33"/>
      <c r="K347" s="34"/>
      <c r="L347" s="35"/>
      <c r="M347" s="36"/>
    </row>
    <row r="348" spans="1:13" x14ac:dyDescent="0.25">
      <c r="A348" s="37" t="s">
        <v>13</v>
      </c>
      <c r="B348" s="38"/>
      <c r="C348" s="38"/>
      <c r="D348" s="38"/>
      <c r="E348" s="38"/>
      <c r="F348" s="38"/>
      <c r="G348" s="38"/>
      <c r="H348" s="39"/>
      <c r="I348" s="217" t="s">
        <v>14</v>
      </c>
      <c r="J348" s="218"/>
      <c r="K348" s="178">
        <v>5.25</v>
      </c>
      <c r="L348" s="179"/>
      <c r="M348" s="40">
        <f>K348*12*I344</f>
        <v>59698.8</v>
      </c>
    </row>
    <row r="349" spans="1:13" x14ac:dyDescent="0.25">
      <c r="A349" s="41" t="s">
        <v>15</v>
      </c>
      <c r="B349" s="8"/>
      <c r="C349" s="8"/>
      <c r="D349" s="8"/>
      <c r="E349" s="8"/>
      <c r="F349" s="8"/>
      <c r="G349" s="8"/>
      <c r="H349" s="9"/>
      <c r="I349" s="172" t="s">
        <v>16</v>
      </c>
      <c r="J349" s="173"/>
      <c r="K349" s="1"/>
      <c r="L349" s="27"/>
      <c r="M349" s="40"/>
    </row>
    <row r="350" spans="1:13" x14ac:dyDescent="0.25">
      <c r="A350" s="37" t="s">
        <v>17</v>
      </c>
      <c r="B350" s="38"/>
      <c r="C350" s="38"/>
      <c r="D350" s="38"/>
      <c r="E350" s="38"/>
      <c r="F350" s="38"/>
      <c r="G350" s="38"/>
      <c r="H350" s="39"/>
      <c r="I350" s="176"/>
      <c r="J350" s="177"/>
      <c r="K350" s="1"/>
      <c r="L350" s="27"/>
      <c r="M350" s="40"/>
    </row>
    <row r="351" spans="1:13" x14ac:dyDescent="0.25">
      <c r="A351" s="37" t="s">
        <v>18</v>
      </c>
      <c r="B351" s="38"/>
      <c r="C351" s="38"/>
      <c r="D351" s="38"/>
      <c r="E351" s="38"/>
      <c r="F351" s="38"/>
      <c r="G351" s="38"/>
      <c r="H351" s="39"/>
      <c r="I351" s="182" t="s">
        <v>19</v>
      </c>
      <c r="J351" s="183"/>
      <c r="K351" s="184">
        <v>3.53</v>
      </c>
      <c r="L351" s="185"/>
      <c r="M351" s="40">
        <f>K351*12*I344</f>
        <v>40140.336000000003</v>
      </c>
    </row>
    <row r="352" spans="1:13" ht="15.75" x14ac:dyDescent="0.25">
      <c r="A352" s="42" t="s">
        <v>20</v>
      </c>
      <c r="B352" s="43"/>
      <c r="C352" s="43"/>
      <c r="D352" s="43"/>
      <c r="E352" s="43"/>
      <c r="F352" s="43"/>
      <c r="G352" s="43"/>
      <c r="H352" s="44"/>
      <c r="I352" s="172" t="s">
        <v>16</v>
      </c>
      <c r="J352" s="173"/>
      <c r="K352" s="2"/>
      <c r="L352" s="45"/>
      <c r="M352" s="40"/>
    </row>
    <row r="353" spans="1:13" x14ac:dyDescent="0.25">
      <c r="A353" s="46" t="s">
        <v>21</v>
      </c>
      <c r="B353" s="4"/>
      <c r="C353" s="4"/>
      <c r="D353" s="4"/>
      <c r="E353" s="4"/>
      <c r="F353" s="4"/>
      <c r="G353" s="4"/>
      <c r="H353" s="5"/>
      <c r="I353" s="180"/>
      <c r="J353" s="181"/>
      <c r="K353" s="47"/>
      <c r="L353" s="27"/>
      <c r="M353" s="40"/>
    </row>
    <row r="354" spans="1:13" ht="15.75" thickBot="1" x14ac:dyDescent="0.3">
      <c r="A354" s="37" t="s">
        <v>22</v>
      </c>
      <c r="B354" s="48"/>
      <c r="C354" s="48"/>
      <c r="D354" s="48"/>
      <c r="E354" s="48"/>
      <c r="F354" s="48"/>
      <c r="G354" s="48"/>
      <c r="H354" s="49"/>
      <c r="I354" s="50"/>
      <c r="J354" s="51"/>
      <c r="K354" s="213"/>
      <c r="L354" s="214"/>
      <c r="M354" s="40"/>
    </row>
    <row r="355" spans="1:13" x14ac:dyDescent="0.25">
      <c r="A355" s="17" t="s">
        <v>23</v>
      </c>
      <c r="B355" s="52"/>
      <c r="C355" s="52"/>
      <c r="D355" s="52"/>
      <c r="E355" s="52"/>
      <c r="F355" s="52"/>
      <c r="G355" s="52"/>
      <c r="H355" s="53"/>
      <c r="I355" s="20"/>
      <c r="J355" s="54"/>
      <c r="K355" s="198">
        <f>K357+K362+K365</f>
        <v>7.1899999999999995</v>
      </c>
      <c r="L355" s="195"/>
      <c r="M355" s="22">
        <f>K355*12*I344</f>
        <v>81758.928</v>
      </c>
    </row>
    <row r="356" spans="1:13" ht="15.75" thickBot="1" x14ac:dyDescent="0.3">
      <c r="A356" s="29" t="s">
        <v>24</v>
      </c>
      <c r="B356" s="55"/>
      <c r="C356" s="55"/>
      <c r="D356" s="55"/>
      <c r="E356" s="55"/>
      <c r="F356" s="55"/>
      <c r="G356" s="55"/>
      <c r="H356" s="56"/>
      <c r="I356" s="32"/>
      <c r="J356" s="57"/>
      <c r="K356" s="34"/>
      <c r="L356" s="35"/>
      <c r="M356" s="36"/>
    </row>
    <row r="357" spans="1:13" x14ac:dyDescent="0.25">
      <c r="A357" s="41" t="s">
        <v>25</v>
      </c>
      <c r="B357" s="58"/>
      <c r="C357" s="58"/>
      <c r="D357" s="58"/>
      <c r="E357" s="58"/>
      <c r="F357" s="58"/>
      <c r="G357" s="58"/>
      <c r="H357" s="59"/>
      <c r="I357" s="227" t="s">
        <v>14</v>
      </c>
      <c r="J357" s="228"/>
      <c r="K357" s="178">
        <v>3.6</v>
      </c>
      <c r="L357" s="179"/>
      <c r="M357" s="40">
        <f>K357*12*I344</f>
        <v>40936.320000000007</v>
      </c>
    </row>
    <row r="358" spans="1:13" x14ac:dyDescent="0.25">
      <c r="A358" s="37" t="s">
        <v>26</v>
      </c>
      <c r="B358" s="48"/>
      <c r="C358" s="48"/>
      <c r="D358" s="48"/>
      <c r="E358" s="48"/>
      <c r="F358" s="48"/>
      <c r="G358" s="48"/>
      <c r="H358" s="49"/>
      <c r="I358" s="60"/>
      <c r="J358" s="61"/>
      <c r="K358" s="1"/>
      <c r="L358" s="27"/>
      <c r="M358" s="40"/>
    </row>
    <row r="359" spans="1:13" x14ac:dyDescent="0.25">
      <c r="A359" s="41" t="s">
        <v>15</v>
      </c>
      <c r="B359" s="8"/>
      <c r="C359" s="8"/>
      <c r="D359" s="8"/>
      <c r="E359" s="8"/>
      <c r="F359" s="8"/>
      <c r="G359" s="8"/>
      <c r="H359" s="9"/>
      <c r="I359" s="172" t="s">
        <v>16</v>
      </c>
      <c r="J359" s="173"/>
      <c r="K359" s="1"/>
      <c r="L359" s="27"/>
      <c r="M359" s="40"/>
    </row>
    <row r="360" spans="1:13" x14ac:dyDescent="0.25">
      <c r="A360" s="37" t="s">
        <v>17</v>
      </c>
      <c r="B360" s="38"/>
      <c r="C360" s="38"/>
      <c r="D360" s="38"/>
      <c r="E360" s="38"/>
      <c r="F360" s="38"/>
      <c r="G360" s="38"/>
      <c r="H360" s="39"/>
      <c r="I360" s="176"/>
      <c r="J360" s="177"/>
      <c r="K360" s="1"/>
      <c r="L360" s="27"/>
      <c r="M360" s="40"/>
    </row>
    <row r="361" spans="1:13" x14ac:dyDescent="0.25">
      <c r="A361" s="42" t="s">
        <v>27</v>
      </c>
      <c r="B361" s="43"/>
      <c r="C361" s="44"/>
      <c r="D361" s="8"/>
      <c r="E361" s="8"/>
      <c r="F361" s="8"/>
      <c r="G361" s="8"/>
      <c r="H361" s="9"/>
      <c r="I361" s="182" t="s">
        <v>16</v>
      </c>
      <c r="J361" s="183"/>
      <c r="K361" s="1"/>
      <c r="L361" s="27"/>
      <c r="M361" s="40"/>
    </row>
    <row r="362" spans="1:13" x14ac:dyDescent="0.25">
      <c r="A362" s="41" t="s">
        <v>28</v>
      </c>
      <c r="B362" s="8"/>
      <c r="C362" s="8"/>
      <c r="D362" s="43"/>
      <c r="E362" s="43"/>
      <c r="F362" s="43"/>
      <c r="G362" s="43"/>
      <c r="H362" s="44"/>
      <c r="I362" s="182" t="s">
        <v>19</v>
      </c>
      <c r="J362" s="183"/>
      <c r="K362" s="184">
        <v>1.58</v>
      </c>
      <c r="L362" s="185"/>
      <c r="M362" s="40">
        <f>K362*12*I344</f>
        <v>17966.496000000003</v>
      </c>
    </row>
    <row r="363" spans="1:13" x14ac:dyDescent="0.25">
      <c r="A363" s="46" t="s">
        <v>29</v>
      </c>
      <c r="B363" s="62"/>
      <c r="C363" s="62"/>
      <c r="D363" s="62"/>
      <c r="E363" s="62"/>
      <c r="F363" s="62"/>
      <c r="G363" s="62"/>
      <c r="H363" s="63"/>
      <c r="I363" s="172" t="s">
        <v>95</v>
      </c>
      <c r="J363" s="173"/>
      <c r="K363" s="1"/>
      <c r="L363" s="27"/>
      <c r="M363" s="40"/>
    </row>
    <row r="364" spans="1:13" x14ac:dyDescent="0.25">
      <c r="A364" s="37"/>
      <c r="B364" s="48"/>
      <c r="C364" s="48"/>
      <c r="D364" s="48"/>
      <c r="E364" s="48"/>
      <c r="F364" s="48"/>
      <c r="G364" s="48"/>
      <c r="H364" s="49"/>
      <c r="I364" s="50" t="s">
        <v>96</v>
      </c>
      <c r="J364" s="51"/>
      <c r="K364" s="47"/>
      <c r="L364" s="27"/>
      <c r="M364" s="40"/>
    </row>
    <row r="365" spans="1:13" x14ac:dyDescent="0.25">
      <c r="A365" s="46" t="s">
        <v>30</v>
      </c>
      <c r="B365" s="62"/>
      <c r="C365" s="62"/>
      <c r="D365" s="62"/>
      <c r="E365" s="62"/>
      <c r="F365" s="62"/>
      <c r="G365" s="62"/>
      <c r="H365" s="63"/>
      <c r="I365" s="172" t="s">
        <v>19</v>
      </c>
      <c r="J365" s="173"/>
      <c r="K365" s="184">
        <v>2.0099999999999998</v>
      </c>
      <c r="L365" s="185"/>
      <c r="M365" s="40">
        <f>K365*12*I344</f>
        <v>22856.111999999997</v>
      </c>
    </row>
    <row r="366" spans="1:13" x14ac:dyDescent="0.25">
      <c r="A366" s="37" t="s">
        <v>31</v>
      </c>
      <c r="B366" s="48"/>
      <c r="C366" s="48"/>
      <c r="D366" s="48"/>
      <c r="E366" s="48"/>
      <c r="F366" s="48"/>
      <c r="G366" s="48"/>
      <c r="H366" s="49"/>
      <c r="I366" s="50"/>
      <c r="J366" s="51"/>
      <c r="K366" s="1"/>
      <c r="L366" s="27"/>
      <c r="M366" s="40"/>
    </row>
    <row r="367" spans="1:13" x14ac:dyDescent="0.25">
      <c r="A367" s="46" t="s">
        <v>32</v>
      </c>
      <c r="B367" s="62"/>
      <c r="C367" s="62"/>
      <c r="D367" s="62"/>
      <c r="E367" s="62"/>
      <c r="F367" s="62"/>
      <c r="G367" s="62"/>
      <c r="H367" s="63"/>
      <c r="I367" s="182" t="s">
        <v>16</v>
      </c>
      <c r="J367" s="183"/>
      <c r="K367" s="1"/>
      <c r="L367" s="27"/>
      <c r="M367" s="40"/>
    </row>
    <row r="368" spans="1:13" x14ac:dyDescent="0.25">
      <c r="A368" s="46" t="s">
        <v>33</v>
      </c>
      <c r="B368" s="62"/>
      <c r="C368" s="62"/>
      <c r="D368" s="62"/>
      <c r="E368" s="62"/>
      <c r="F368" s="62"/>
      <c r="G368" s="62"/>
      <c r="H368" s="63"/>
      <c r="I368" s="172" t="s">
        <v>97</v>
      </c>
      <c r="J368" s="173"/>
      <c r="K368" s="14"/>
      <c r="L368" s="15"/>
      <c r="M368" s="64"/>
    </row>
    <row r="369" spans="1:13" ht="15.75" thickBot="1" x14ac:dyDescent="0.3">
      <c r="A369" s="37"/>
      <c r="B369" s="48"/>
      <c r="C369" s="48"/>
      <c r="D369" s="48"/>
      <c r="E369" s="48"/>
      <c r="F369" s="48"/>
      <c r="G369" s="48"/>
      <c r="H369" s="49"/>
      <c r="I369" s="241" t="s">
        <v>98</v>
      </c>
      <c r="J369" s="242"/>
      <c r="K369" s="103"/>
      <c r="L369" s="104"/>
      <c r="M369" s="105"/>
    </row>
    <row r="370" spans="1:13" x14ac:dyDescent="0.25">
      <c r="A370" s="65" t="s">
        <v>34</v>
      </c>
      <c r="B370" s="18"/>
      <c r="C370" s="18"/>
      <c r="D370" s="18"/>
      <c r="E370" s="18"/>
      <c r="F370" s="18"/>
      <c r="G370" s="66"/>
      <c r="H370" s="67"/>
      <c r="I370" s="20"/>
      <c r="J370" s="21"/>
      <c r="K370" s="204">
        <f>K372+K379+K387+K391+K392+K396</f>
        <v>59.05</v>
      </c>
      <c r="L370" s="243"/>
      <c r="M370" s="22">
        <f>M372+M379+M387+M391+M392+M396</f>
        <v>671469.36</v>
      </c>
    </row>
    <row r="371" spans="1:13" ht="15.75" thickBot="1" x14ac:dyDescent="0.3">
      <c r="A371" s="106"/>
      <c r="B371" s="107"/>
      <c r="C371" s="107"/>
      <c r="D371" s="107"/>
      <c r="E371" s="107"/>
      <c r="F371" s="107"/>
      <c r="G371" s="107"/>
      <c r="H371" s="108"/>
      <c r="I371" s="32"/>
      <c r="J371" s="33"/>
      <c r="K371" s="34"/>
      <c r="L371" s="35"/>
      <c r="M371" s="36"/>
    </row>
    <row r="372" spans="1:13" ht="15.75" thickBot="1" x14ac:dyDescent="0.3">
      <c r="A372" s="205" t="s">
        <v>35</v>
      </c>
      <c r="B372" s="206"/>
      <c r="C372" s="206"/>
      <c r="D372" s="206"/>
      <c r="E372" s="206"/>
      <c r="F372" s="206"/>
      <c r="G372" s="206"/>
      <c r="H372" s="207"/>
      <c r="I372" s="68"/>
      <c r="J372" s="69"/>
      <c r="K372" s="208">
        <f>K373+K374+K375+K377+K378</f>
        <v>12</v>
      </c>
      <c r="L372" s="203"/>
      <c r="M372" s="70">
        <f>K372*12*I344</f>
        <v>136454.39999999999</v>
      </c>
    </row>
    <row r="373" spans="1:13" x14ac:dyDescent="0.25">
      <c r="A373" s="37" t="s">
        <v>36</v>
      </c>
      <c r="B373" s="48"/>
      <c r="C373" s="48"/>
      <c r="D373" s="48"/>
      <c r="E373" s="48"/>
      <c r="F373" s="48"/>
      <c r="G373" s="48"/>
      <c r="H373" s="49"/>
      <c r="I373" s="217" t="s">
        <v>37</v>
      </c>
      <c r="J373" s="218"/>
      <c r="K373" s="178">
        <v>2.59</v>
      </c>
      <c r="L373" s="179"/>
      <c r="M373" s="40">
        <f>K373*12*I344</f>
        <v>29451.407999999999</v>
      </c>
    </row>
    <row r="374" spans="1:13" x14ac:dyDescent="0.25">
      <c r="A374" s="42" t="s">
        <v>38</v>
      </c>
      <c r="B374" s="71"/>
      <c r="C374" s="71"/>
      <c r="D374" s="71"/>
      <c r="E374" s="71"/>
      <c r="F374" s="71"/>
      <c r="G374" s="71"/>
      <c r="H374" s="72"/>
      <c r="I374" s="182" t="s">
        <v>39</v>
      </c>
      <c r="J374" s="183"/>
      <c r="K374" s="184">
        <v>6.1</v>
      </c>
      <c r="L374" s="185"/>
      <c r="M374" s="40">
        <f>K374*12*I344</f>
        <v>69364.319999999992</v>
      </c>
    </row>
    <row r="375" spans="1:13" x14ac:dyDescent="0.25">
      <c r="A375" s="46" t="s">
        <v>40</v>
      </c>
      <c r="B375" s="62"/>
      <c r="C375" s="62"/>
      <c r="D375" s="62"/>
      <c r="E375" s="62"/>
      <c r="F375" s="62"/>
      <c r="G375" s="62"/>
      <c r="H375" s="63"/>
      <c r="I375" s="172" t="s">
        <v>19</v>
      </c>
      <c r="J375" s="173"/>
      <c r="K375" s="184">
        <v>0.69</v>
      </c>
      <c r="L375" s="185"/>
      <c r="M375" s="40">
        <f>K375*12*I344</f>
        <v>7846.1279999999997</v>
      </c>
    </row>
    <row r="376" spans="1:13" x14ac:dyDescent="0.25">
      <c r="A376" s="73" t="s">
        <v>41</v>
      </c>
      <c r="B376" s="38"/>
      <c r="C376" s="38"/>
      <c r="D376" s="38"/>
      <c r="E376" s="48"/>
      <c r="F376" s="48"/>
      <c r="G376" s="48"/>
      <c r="H376" s="49"/>
      <c r="I376" s="50"/>
      <c r="J376" s="51"/>
      <c r="K376" s="26"/>
      <c r="L376" s="27"/>
      <c r="M376" s="40"/>
    </row>
    <row r="377" spans="1:13" x14ac:dyDescent="0.25">
      <c r="A377" s="42" t="s">
        <v>42</v>
      </c>
      <c r="B377" s="71"/>
      <c r="C377" s="71"/>
      <c r="D377" s="71"/>
      <c r="E377" s="71"/>
      <c r="F377" s="71"/>
      <c r="G377" s="71"/>
      <c r="H377" s="72"/>
      <c r="I377" s="182" t="s">
        <v>14</v>
      </c>
      <c r="J377" s="183"/>
      <c r="K377" s="184">
        <v>0.21</v>
      </c>
      <c r="L377" s="185"/>
      <c r="M377" s="40">
        <f>K377*12*I344</f>
        <v>2387.9520000000002</v>
      </c>
    </row>
    <row r="378" spans="1:13" ht="15.75" thickBot="1" x14ac:dyDescent="0.3">
      <c r="A378" s="46" t="s">
        <v>43</v>
      </c>
      <c r="B378" s="62"/>
      <c r="C378" s="62"/>
      <c r="D378" s="62"/>
      <c r="E378" s="62"/>
      <c r="F378" s="62"/>
      <c r="G378" s="62"/>
      <c r="H378" s="63"/>
      <c r="I378" s="209" t="s">
        <v>14</v>
      </c>
      <c r="J378" s="210"/>
      <c r="K378" s="211">
        <v>2.41</v>
      </c>
      <c r="L378" s="212"/>
      <c r="M378" s="40">
        <f>K378*12*I344</f>
        <v>27404.592000000001</v>
      </c>
    </row>
    <row r="379" spans="1:13" ht="15.75" thickBot="1" x14ac:dyDescent="0.3">
      <c r="A379" s="199" t="s">
        <v>44</v>
      </c>
      <c r="B379" s="200"/>
      <c r="C379" s="200"/>
      <c r="D379" s="200"/>
      <c r="E379" s="200"/>
      <c r="F379" s="200"/>
      <c r="G379" s="200"/>
      <c r="H379" s="201"/>
      <c r="I379" s="68"/>
      <c r="J379" s="69"/>
      <c r="K379" s="202">
        <f>K380+K381+K383+K384+K385+K386</f>
        <v>2.9800000000000004</v>
      </c>
      <c r="L379" s="216"/>
      <c r="M379" s="70">
        <f>K379*12*I344</f>
        <v>33886.176000000007</v>
      </c>
    </row>
    <row r="380" spans="1:13" x14ac:dyDescent="0.25">
      <c r="A380" s="74" t="s">
        <v>45</v>
      </c>
      <c r="B380" s="38"/>
      <c r="C380" s="38"/>
      <c r="D380" s="38"/>
      <c r="E380" s="38"/>
      <c r="F380" s="48"/>
      <c r="G380" s="48"/>
      <c r="H380" s="49"/>
      <c r="I380" s="75"/>
      <c r="J380" s="11"/>
      <c r="K380" s="178">
        <v>0.17</v>
      </c>
      <c r="L380" s="179"/>
      <c r="M380" s="40">
        <f>K380*12*I344</f>
        <v>1933.104</v>
      </c>
    </row>
    <row r="381" spans="1:13" x14ac:dyDescent="0.25">
      <c r="A381" s="3" t="s">
        <v>46</v>
      </c>
      <c r="B381" s="4"/>
      <c r="C381" s="4"/>
      <c r="D381" s="4"/>
      <c r="E381" s="4"/>
      <c r="F381" s="62"/>
      <c r="G381" s="62"/>
      <c r="H381" s="63"/>
      <c r="I381" s="180" t="s">
        <v>47</v>
      </c>
      <c r="J381" s="181"/>
      <c r="K381" s="184">
        <v>1.42</v>
      </c>
      <c r="L381" s="185"/>
      <c r="M381" s="40">
        <f>K381*12*I344</f>
        <v>16147.103999999999</v>
      </c>
    </row>
    <row r="382" spans="1:13" x14ac:dyDescent="0.25">
      <c r="A382" s="37" t="s">
        <v>48</v>
      </c>
      <c r="B382" s="48"/>
      <c r="C382" s="48"/>
      <c r="D382" s="48"/>
      <c r="E382" s="48"/>
      <c r="F382" s="48"/>
      <c r="G382" s="48"/>
      <c r="H382" s="49"/>
      <c r="I382" s="176" t="s">
        <v>49</v>
      </c>
      <c r="J382" s="177"/>
      <c r="K382" s="1"/>
      <c r="L382" s="27"/>
      <c r="M382" s="40"/>
    </row>
    <row r="383" spans="1:13" x14ac:dyDescent="0.25">
      <c r="A383" s="42" t="s">
        <v>50</v>
      </c>
      <c r="B383" s="71"/>
      <c r="C383" s="71"/>
      <c r="D383" s="71"/>
      <c r="E383" s="71"/>
      <c r="F383" s="71"/>
      <c r="G383" s="71"/>
      <c r="H383" s="72"/>
      <c r="I383" s="182" t="s">
        <v>51</v>
      </c>
      <c r="J383" s="183"/>
      <c r="K383" s="184">
        <v>0.87</v>
      </c>
      <c r="L383" s="185"/>
      <c r="M383" s="40">
        <f>K383*12*I344</f>
        <v>9892.9439999999995</v>
      </c>
    </row>
    <row r="384" spans="1:13" x14ac:dyDescent="0.25">
      <c r="A384" s="42" t="s">
        <v>52</v>
      </c>
      <c r="B384" s="71"/>
      <c r="C384" s="71"/>
      <c r="D384" s="71"/>
      <c r="E384" s="71"/>
      <c r="F384" s="71"/>
      <c r="G384" s="71"/>
      <c r="H384" s="72"/>
      <c r="I384" s="182" t="s">
        <v>53</v>
      </c>
      <c r="J384" s="183"/>
      <c r="K384" s="184">
        <v>0.22</v>
      </c>
      <c r="L384" s="185"/>
      <c r="M384" s="40">
        <f>K384*12*I344</f>
        <v>2501.6640000000002</v>
      </c>
    </row>
    <row r="385" spans="1:13" x14ac:dyDescent="0.25">
      <c r="A385" s="46" t="s">
        <v>58</v>
      </c>
      <c r="B385" s="62"/>
      <c r="C385" s="62"/>
      <c r="D385" s="62"/>
      <c r="E385" s="62"/>
      <c r="F385" s="62"/>
      <c r="G385" s="62"/>
      <c r="H385" s="63"/>
      <c r="I385" s="182" t="s">
        <v>59</v>
      </c>
      <c r="J385" s="183"/>
      <c r="K385" s="196">
        <v>0.12</v>
      </c>
      <c r="L385" s="197"/>
      <c r="M385" s="40">
        <f>K385*12*I344</f>
        <v>1364.5439999999999</v>
      </c>
    </row>
    <row r="386" spans="1:13" ht="15.75" thickBot="1" x14ac:dyDescent="0.3">
      <c r="A386" s="46" t="s">
        <v>60</v>
      </c>
      <c r="B386" s="62"/>
      <c r="C386" s="62"/>
      <c r="D386" s="62"/>
      <c r="E386" s="62"/>
      <c r="F386" s="62"/>
      <c r="G386" s="62"/>
      <c r="H386" s="63"/>
      <c r="I386" s="209" t="s">
        <v>61</v>
      </c>
      <c r="J386" s="210"/>
      <c r="K386" s="213">
        <v>0.18</v>
      </c>
      <c r="L386" s="214"/>
      <c r="M386" s="76">
        <f>K386*12*I344</f>
        <v>2046.8160000000003</v>
      </c>
    </row>
    <row r="387" spans="1:13" ht="15.75" thickBot="1" x14ac:dyDescent="0.3">
      <c r="A387" s="199" t="s">
        <v>62</v>
      </c>
      <c r="B387" s="200"/>
      <c r="C387" s="200"/>
      <c r="D387" s="200"/>
      <c r="E387" s="200"/>
      <c r="F387" s="200"/>
      <c r="G387" s="200"/>
      <c r="H387" s="201"/>
      <c r="I387" s="77"/>
      <c r="J387" s="78"/>
      <c r="K387" s="215">
        <f>K388+K389+K390</f>
        <v>11.49</v>
      </c>
      <c r="L387" s="216"/>
      <c r="M387" s="70">
        <f>K387*12*I344</f>
        <v>130655.088</v>
      </c>
    </row>
    <row r="388" spans="1:13" x14ac:dyDescent="0.25">
      <c r="A388" s="37" t="s">
        <v>63</v>
      </c>
      <c r="B388" s="48"/>
      <c r="C388" s="48"/>
      <c r="D388" s="48"/>
      <c r="E388" s="48"/>
      <c r="F388" s="48"/>
      <c r="G388" s="48"/>
      <c r="H388" s="49"/>
      <c r="I388" s="217" t="s">
        <v>64</v>
      </c>
      <c r="J388" s="218"/>
      <c r="K388" s="219">
        <v>0.67</v>
      </c>
      <c r="L388" s="220"/>
      <c r="M388" s="40">
        <f>K388*12*I344</f>
        <v>7618.7040000000006</v>
      </c>
    </row>
    <row r="389" spans="1:13" x14ac:dyDescent="0.25">
      <c r="A389" s="42" t="s">
        <v>68</v>
      </c>
      <c r="B389" s="71"/>
      <c r="C389" s="71"/>
      <c r="D389" s="71"/>
      <c r="E389" s="71"/>
      <c r="F389" s="71"/>
      <c r="G389" s="71"/>
      <c r="H389" s="72"/>
      <c r="I389" s="82" t="s">
        <v>69</v>
      </c>
      <c r="J389" s="83"/>
      <c r="K389" s="196">
        <v>10.61</v>
      </c>
      <c r="L389" s="197"/>
      <c r="M389" s="40">
        <f>K389*12*I344</f>
        <v>120648.432</v>
      </c>
    </row>
    <row r="390" spans="1:13" ht="15.75" thickBot="1" x14ac:dyDescent="0.3">
      <c r="A390" s="46" t="s">
        <v>58</v>
      </c>
      <c r="B390" s="62"/>
      <c r="C390" s="62"/>
      <c r="D390" s="62"/>
      <c r="E390" s="62"/>
      <c r="F390" s="62"/>
      <c r="G390" s="62"/>
      <c r="H390" s="63"/>
      <c r="I390" s="209" t="s">
        <v>59</v>
      </c>
      <c r="J390" s="210"/>
      <c r="K390" s="213">
        <v>0.21</v>
      </c>
      <c r="L390" s="214"/>
      <c r="M390" s="40">
        <f>K390*12*I344</f>
        <v>2387.9520000000002</v>
      </c>
    </row>
    <row r="391" spans="1:13" ht="15.75" thickBot="1" x14ac:dyDescent="0.3">
      <c r="A391" s="84" t="s">
        <v>70</v>
      </c>
      <c r="B391" s="85"/>
      <c r="C391" s="85"/>
      <c r="D391" s="85"/>
      <c r="E391" s="85"/>
      <c r="F391" s="85"/>
      <c r="G391" s="85"/>
      <c r="H391" s="86"/>
      <c r="I391" s="223" t="s">
        <v>71</v>
      </c>
      <c r="J391" s="224"/>
      <c r="K391" s="225">
        <v>30.18</v>
      </c>
      <c r="L391" s="226"/>
      <c r="M391" s="70">
        <f>K391*12*I344</f>
        <v>343182.81599999999</v>
      </c>
    </row>
    <row r="392" spans="1:13" ht="15.75" thickBot="1" x14ac:dyDescent="0.3">
      <c r="A392" s="205" t="s">
        <v>72</v>
      </c>
      <c r="B392" s="206"/>
      <c r="C392" s="206"/>
      <c r="D392" s="206"/>
      <c r="E392" s="206"/>
      <c r="F392" s="206"/>
      <c r="G392" s="206"/>
      <c r="H392" s="207"/>
      <c r="I392" s="68"/>
      <c r="J392" s="69"/>
      <c r="K392" s="202">
        <v>2.29</v>
      </c>
      <c r="L392" s="216"/>
      <c r="M392" s="70">
        <f>K392*12*I344</f>
        <v>26040.048000000003</v>
      </c>
    </row>
    <row r="393" spans="1:13" x14ac:dyDescent="0.25">
      <c r="A393" s="41" t="s">
        <v>99</v>
      </c>
      <c r="B393" s="58"/>
      <c r="C393" s="58"/>
      <c r="D393" s="58"/>
      <c r="E393" s="58"/>
      <c r="F393" s="58"/>
      <c r="G393" s="58"/>
      <c r="H393" s="59"/>
      <c r="I393" s="227" t="s">
        <v>73</v>
      </c>
      <c r="J393" s="228"/>
      <c r="K393" s="87"/>
      <c r="L393" s="81"/>
      <c r="M393" s="40"/>
    </row>
    <row r="394" spans="1:13" x14ac:dyDescent="0.25">
      <c r="A394" s="41" t="s">
        <v>100</v>
      </c>
      <c r="B394" s="58"/>
      <c r="C394" s="58"/>
      <c r="D394" s="58"/>
      <c r="E394" s="58"/>
      <c r="F394" s="58"/>
      <c r="G394" s="58"/>
      <c r="H394" s="59"/>
      <c r="I394" s="10"/>
      <c r="J394" s="11"/>
      <c r="K394" s="87"/>
      <c r="L394" s="81"/>
      <c r="M394" s="40"/>
    </row>
    <row r="395" spans="1:13" ht="15.75" thickBot="1" x14ac:dyDescent="0.3">
      <c r="A395" s="41" t="s">
        <v>101</v>
      </c>
      <c r="B395" s="58"/>
      <c r="C395" s="58"/>
      <c r="D395" s="58"/>
      <c r="E395" s="58"/>
      <c r="F395" s="58"/>
      <c r="G395" s="58"/>
      <c r="H395" s="59"/>
      <c r="I395" s="109"/>
      <c r="J395" s="11"/>
      <c r="K395" s="87"/>
      <c r="L395" s="81"/>
      <c r="M395" s="40"/>
    </row>
    <row r="396" spans="1:13" ht="15.75" thickBot="1" x14ac:dyDescent="0.3">
      <c r="A396" s="84" t="s">
        <v>74</v>
      </c>
      <c r="B396" s="85"/>
      <c r="C396" s="85"/>
      <c r="D396" s="85"/>
      <c r="E396" s="85"/>
      <c r="F396" s="85"/>
      <c r="G396" s="85"/>
      <c r="H396" s="86"/>
      <c r="I396" s="68"/>
      <c r="J396" s="69"/>
      <c r="K396" s="202">
        <v>0.11</v>
      </c>
      <c r="L396" s="216"/>
      <c r="M396" s="70">
        <f>K396*12*I344</f>
        <v>1250.8320000000001</v>
      </c>
    </row>
    <row r="397" spans="1:13" x14ac:dyDescent="0.25">
      <c r="A397" s="41" t="s">
        <v>75</v>
      </c>
      <c r="B397" s="58"/>
      <c r="C397" s="58"/>
      <c r="D397" s="58"/>
      <c r="E397" s="58"/>
      <c r="F397" s="58"/>
      <c r="G397" s="58"/>
      <c r="H397" s="59"/>
      <c r="I397" s="227" t="s">
        <v>14</v>
      </c>
      <c r="J397" s="228"/>
      <c r="K397" s="80"/>
      <c r="L397" s="81"/>
      <c r="M397" s="40"/>
    </row>
    <row r="398" spans="1:13" ht="15.75" thickBot="1" x14ac:dyDescent="0.3">
      <c r="A398" s="41" t="s">
        <v>76</v>
      </c>
      <c r="B398" s="58"/>
      <c r="C398" s="58"/>
      <c r="D398" s="58"/>
      <c r="E398" s="58"/>
      <c r="F398" s="58"/>
      <c r="G398" s="58"/>
      <c r="H398" s="59"/>
      <c r="I398" s="10"/>
      <c r="J398" s="11"/>
      <c r="K398" s="80"/>
      <c r="L398" s="81"/>
      <c r="M398" s="40"/>
    </row>
    <row r="399" spans="1:13" ht="15.75" thickBot="1" x14ac:dyDescent="0.3">
      <c r="A399" s="205" t="s">
        <v>117</v>
      </c>
      <c r="B399" s="206"/>
      <c r="C399" s="206"/>
      <c r="D399" s="206"/>
      <c r="E399" s="206"/>
      <c r="F399" s="206"/>
      <c r="G399" s="206"/>
      <c r="H399" s="207"/>
      <c r="I399" s="68"/>
      <c r="J399" s="69"/>
      <c r="K399" s="202">
        <v>9.64</v>
      </c>
      <c r="L399" s="216"/>
      <c r="M399" s="70">
        <f>K399*12*I344</f>
        <v>109618.368</v>
      </c>
    </row>
    <row r="400" spans="1:13" x14ac:dyDescent="0.25">
      <c r="A400" s="41" t="s">
        <v>102</v>
      </c>
      <c r="B400" s="79"/>
      <c r="C400" s="79"/>
      <c r="D400" s="79"/>
      <c r="E400" s="79"/>
      <c r="F400" s="58"/>
      <c r="G400" s="79"/>
      <c r="H400" s="59"/>
      <c r="I400" s="227" t="s">
        <v>78</v>
      </c>
      <c r="J400" s="228"/>
      <c r="K400" s="87"/>
      <c r="L400" s="81"/>
      <c r="M400" s="40"/>
    </row>
    <row r="401" spans="1:13" x14ac:dyDescent="0.25">
      <c r="A401" s="41" t="s">
        <v>103</v>
      </c>
      <c r="B401" s="79"/>
      <c r="C401" s="79"/>
      <c r="D401" s="79"/>
      <c r="E401" s="79"/>
      <c r="F401" s="58"/>
      <c r="G401" s="79"/>
      <c r="H401" s="59"/>
      <c r="I401" s="180" t="s">
        <v>79</v>
      </c>
      <c r="J401" s="181"/>
      <c r="K401" s="87"/>
      <c r="L401" s="81"/>
      <c r="M401" s="40"/>
    </row>
    <row r="402" spans="1:13" x14ac:dyDescent="0.25">
      <c r="A402" s="41" t="s">
        <v>104</v>
      </c>
      <c r="B402" s="79"/>
      <c r="C402" s="79"/>
      <c r="D402" s="79"/>
      <c r="E402" s="79"/>
      <c r="F402" s="58"/>
      <c r="G402" s="79"/>
      <c r="H402" s="59"/>
      <c r="I402" s="180" t="s">
        <v>80</v>
      </c>
      <c r="J402" s="181"/>
      <c r="K402" s="87"/>
      <c r="L402" s="81"/>
      <c r="M402" s="40"/>
    </row>
    <row r="403" spans="1:13" x14ac:dyDescent="0.25">
      <c r="A403" s="41" t="s">
        <v>105</v>
      </c>
      <c r="B403" s="79"/>
      <c r="C403" s="79"/>
      <c r="D403" s="79"/>
      <c r="E403" s="79"/>
      <c r="F403" s="58"/>
      <c r="G403" s="79"/>
      <c r="H403" s="59"/>
      <c r="I403" s="180" t="s">
        <v>81</v>
      </c>
      <c r="J403" s="181"/>
      <c r="K403" s="87"/>
      <c r="L403" s="81"/>
      <c r="M403" s="40"/>
    </row>
    <row r="404" spans="1:13" x14ac:dyDescent="0.25">
      <c r="A404" s="41" t="s">
        <v>106</v>
      </c>
      <c r="B404" s="79"/>
      <c r="C404" s="79"/>
      <c r="D404" s="79"/>
      <c r="E404" s="79"/>
      <c r="F404" s="58"/>
      <c r="G404" s="79"/>
      <c r="H404" s="59"/>
      <c r="I404" s="180" t="s">
        <v>82</v>
      </c>
      <c r="J404" s="181"/>
      <c r="K404" s="87"/>
      <c r="L404" s="81"/>
      <c r="M404" s="40"/>
    </row>
    <row r="405" spans="1:13" x14ac:dyDescent="0.25">
      <c r="A405" s="41" t="s">
        <v>107</v>
      </c>
      <c r="B405" s="79"/>
      <c r="C405" s="79"/>
      <c r="D405" s="79"/>
      <c r="E405" s="79"/>
      <c r="F405" s="58"/>
      <c r="G405" s="79"/>
      <c r="H405" s="59"/>
      <c r="I405" s="10"/>
      <c r="J405" s="11"/>
      <c r="K405" s="87"/>
      <c r="L405" s="88"/>
      <c r="M405" s="40"/>
    </row>
    <row r="406" spans="1:13" x14ac:dyDescent="0.25">
      <c r="A406" s="41" t="s">
        <v>108</v>
      </c>
      <c r="B406" s="79"/>
      <c r="C406" s="79"/>
      <c r="D406" s="79"/>
      <c r="E406" s="79"/>
      <c r="F406" s="58"/>
      <c r="G406" s="79"/>
      <c r="H406" s="59"/>
      <c r="I406" s="10"/>
      <c r="J406" s="11"/>
      <c r="K406" s="87"/>
      <c r="L406" s="81"/>
      <c r="M406" s="40"/>
    </row>
    <row r="407" spans="1:13" x14ac:dyDescent="0.25">
      <c r="A407" s="41" t="s">
        <v>109</v>
      </c>
      <c r="B407" s="79"/>
      <c r="C407" s="79"/>
      <c r="D407" s="79"/>
      <c r="E407" s="79"/>
      <c r="F407" s="58"/>
      <c r="G407" s="79"/>
      <c r="H407" s="59"/>
      <c r="I407" s="10"/>
      <c r="J407" s="11"/>
      <c r="K407" s="87"/>
      <c r="L407" s="81"/>
      <c r="M407" s="40"/>
    </row>
    <row r="408" spans="1:13" x14ac:dyDescent="0.25">
      <c r="A408" s="41" t="s">
        <v>83</v>
      </c>
      <c r="B408" s="79"/>
      <c r="C408" s="79"/>
      <c r="D408" s="79"/>
      <c r="E408" s="79"/>
      <c r="F408" s="58"/>
      <c r="G408" s="79"/>
      <c r="H408" s="59"/>
      <c r="I408" s="10"/>
      <c r="J408" s="11"/>
      <c r="K408" s="87"/>
      <c r="L408" s="81"/>
      <c r="M408" s="40"/>
    </row>
    <row r="409" spans="1:13" x14ac:dyDescent="0.25">
      <c r="A409" s="41" t="s">
        <v>110</v>
      </c>
      <c r="B409" s="79"/>
      <c r="C409" s="79"/>
      <c r="D409" s="79"/>
      <c r="E409" s="79"/>
      <c r="F409" s="58"/>
      <c r="G409" s="79"/>
      <c r="H409" s="59"/>
      <c r="I409" s="10"/>
      <c r="J409" s="11"/>
      <c r="K409" s="87"/>
      <c r="L409" s="81"/>
      <c r="M409" s="40"/>
    </row>
    <row r="410" spans="1:13" ht="15.75" thickBot="1" x14ac:dyDescent="0.3">
      <c r="A410" s="246" t="s">
        <v>111</v>
      </c>
      <c r="B410" s="247"/>
      <c r="C410" s="247"/>
      <c r="D410" s="247"/>
      <c r="E410" s="247"/>
      <c r="F410" s="247"/>
      <c r="G410" s="247"/>
      <c r="H410" s="248"/>
      <c r="I410" s="10"/>
      <c r="J410" s="11"/>
      <c r="K410" s="26"/>
      <c r="L410" s="27"/>
      <c r="M410" s="40"/>
    </row>
    <row r="411" spans="1:13" x14ac:dyDescent="0.25">
      <c r="A411" s="89" t="s">
        <v>84</v>
      </c>
      <c r="B411" s="90"/>
      <c r="C411" s="90"/>
      <c r="D411" s="90"/>
      <c r="E411" s="90"/>
      <c r="F411" s="90"/>
      <c r="G411" s="90"/>
      <c r="H411" s="90"/>
      <c r="I411" s="227" t="s">
        <v>85</v>
      </c>
      <c r="J411" s="228"/>
      <c r="K411" s="91"/>
      <c r="L411" s="92"/>
      <c r="M411" s="22"/>
    </row>
    <row r="412" spans="1:13" ht="15.75" thickBot="1" x14ac:dyDescent="0.3">
      <c r="A412" s="93" t="s">
        <v>86</v>
      </c>
      <c r="B412" s="94"/>
      <c r="C412" s="94"/>
      <c r="D412" s="94"/>
      <c r="E412" s="94"/>
      <c r="F412" s="94"/>
      <c r="G412" s="94"/>
      <c r="H412" s="94"/>
      <c r="I412" s="95"/>
      <c r="J412" s="33"/>
      <c r="K412" s="34"/>
      <c r="L412" s="35"/>
      <c r="M412" s="36"/>
    </row>
    <row r="413" spans="1:13" ht="15.75" thickBot="1" x14ac:dyDescent="0.3">
      <c r="A413" s="205" t="s">
        <v>87</v>
      </c>
      <c r="B413" s="206"/>
      <c r="C413" s="206"/>
      <c r="D413" s="206"/>
      <c r="E413" s="206"/>
      <c r="F413" s="206"/>
      <c r="G413" s="206"/>
      <c r="H413" s="229"/>
      <c r="I413" s="230" t="s">
        <v>88</v>
      </c>
      <c r="J413" s="244"/>
      <c r="K413" s="231">
        <v>1.84</v>
      </c>
      <c r="L413" s="232"/>
      <c r="M413" s="96">
        <f>K413*12*I344</f>
        <v>20923.008000000002</v>
      </c>
    </row>
    <row r="414" spans="1:13" ht="15.75" thickBot="1" x14ac:dyDescent="0.3">
      <c r="A414" s="245" t="s">
        <v>89</v>
      </c>
      <c r="B414" s="206"/>
      <c r="C414" s="206"/>
      <c r="D414" s="206"/>
      <c r="E414" s="206"/>
      <c r="F414" s="206"/>
      <c r="G414" s="206"/>
      <c r="H414" s="207"/>
      <c r="I414" s="223" t="s">
        <v>85</v>
      </c>
      <c r="J414" s="224"/>
      <c r="K414" s="208">
        <v>0.56999999999999995</v>
      </c>
      <c r="L414" s="203"/>
      <c r="M414" s="40">
        <f>I344*K414*12</f>
        <v>6481.5839999999989</v>
      </c>
    </row>
    <row r="415" spans="1:13" ht="15.75" thickBot="1" x14ac:dyDescent="0.3">
      <c r="A415" s="97" t="s">
        <v>90</v>
      </c>
      <c r="B415" s="98"/>
      <c r="C415" s="98"/>
      <c r="D415" s="98"/>
      <c r="E415" s="98"/>
      <c r="F415" s="98"/>
      <c r="G415" s="98"/>
      <c r="H415" s="98"/>
      <c r="I415" s="99"/>
      <c r="J415" s="100"/>
      <c r="K415" s="237"/>
      <c r="L415" s="238"/>
      <c r="M415" s="96"/>
    </row>
    <row r="416" spans="1:13" ht="15.75" thickBot="1" x14ac:dyDescent="0.3">
      <c r="A416" s="239" t="s">
        <v>91</v>
      </c>
      <c r="B416" s="240"/>
      <c r="C416" s="240"/>
      <c r="D416" s="240"/>
      <c r="E416" s="240"/>
      <c r="F416" s="240"/>
      <c r="G416" s="240"/>
      <c r="H416" s="250"/>
      <c r="I416" s="110"/>
      <c r="J416" s="111"/>
      <c r="K416" s="233">
        <v>82.92</v>
      </c>
      <c r="L416" s="234"/>
      <c r="M416" s="112">
        <f>K416*I344*12</f>
        <v>942899.90399999998</v>
      </c>
    </row>
    <row r="417" spans="1:13" ht="16.5" thickBot="1" x14ac:dyDescent="0.3">
      <c r="A417" s="251" t="s">
        <v>92</v>
      </c>
      <c r="B417" s="252"/>
      <c r="C417" s="252"/>
      <c r="D417" s="252"/>
      <c r="E417" s="252"/>
      <c r="F417" s="252"/>
      <c r="G417" s="252"/>
      <c r="H417" s="252"/>
      <c r="I417" s="110"/>
      <c r="J417" s="111"/>
      <c r="K417" s="233">
        <f>K418-K416</f>
        <v>4.1499999999999915</v>
      </c>
      <c r="L417" s="234"/>
      <c r="M417" s="112">
        <f>K417*I344*12</f>
        <v>47190.479999999909</v>
      </c>
    </row>
    <row r="418" spans="1:13" ht="16.5" thickBot="1" x14ac:dyDescent="0.3">
      <c r="A418" s="235" t="s">
        <v>93</v>
      </c>
      <c r="B418" s="236"/>
      <c r="C418" s="236"/>
      <c r="D418" s="236"/>
      <c r="E418" s="236"/>
      <c r="F418" s="236"/>
      <c r="G418" s="236"/>
      <c r="H418" s="236"/>
      <c r="I418" s="110"/>
      <c r="J418" s="111"/>
      <c r="K418" s="233">
        <f>K415+K414+K413+K399+K370+K355+K345</f>
        <v>87.07</v>
      </c>
      <c r="L418" s="234"/>
      <c r="M418" s="112">
        <f>M415+M414+M413+M399+M370+M355+M345</f>
        <v>990090.38399999985</v>
      </c>
    </row>
    <row r="419" spans="1:13" ht="15.75" x14ac:dyDescent="0.25">
      <c r="A419" s="168" t="s">
        <v>0</v>
      </c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"/>
    </row>
    <row r="420" spans="1:13" ht="15.75" x14ac:dyDescent="0.25">
      <c r="A420" s="169" t="s">
        <v>1</v>
      </c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"/>
    </row>
    <row r="421" spans="1:13" ht="15.75" x14ac:dyDescent="0.25">
      <c r="A421" s="2"/>
      <c r="B421" s="2"/>
      <c r="C421" s="2"/>
      <c r="D421" s="2"/>
      <c r="E421" s="2"/>
      <c r="F421" s="2" t="s">
        <v>118</v>
      </c>
      <c r="G421" s="2"/>
      <c r="H421" s="2"/>
      <c r="I421" s="2"/>
      <c r="J421" s="2"/>
      <c r="K421" s="249">
        <v>46023</v>
      </c>
      <c r="L421" s="249"/>
      <c r="M421" s="249"/>
    </row>
    <row r="422" spans="1:13" x14ac:dyDescent="0.25">
      <c r="A422" s="3"/>
      <c r="B422" s="4"/>
      <c r="C422" s="171" t="s">
        <v>2</v>
      </c>
      <c r="D422" s="171"/>
      <c r="E422" s="171"/>
      <c r="F422" s="4"/>
      <c r="G422" s="4"/>
      <c r="H422" s="5"/>
      <c r="I422" s="172" t="s">
        <v>3</v>
      </c>
      <c r="J422" s="173"/>
      <c r="K422" s="174" t="s">
        <v>4</v>
      </c>
      <c r="L422" s="175"/>
      <c r="M422" s="6"/>
    </row>
    <row r="423" spans="1:13" x14ac:dyDescent="0.25">
      <c r="A423" s="7"/>
      <c r="B423" s="8"/>
      <c r="C423" s="8"/>
      <c r="D423" s="8"/>
      <c r="E423" s="8"/>
      <c r="F423" s="8"/>
      <c r="G423" s="8"/>
      <c r="H423" s="9"/>
      <c r="I423" s="10"/>
      <c r="J423" s="11"/>
      <c r="K423" s="186" t="s">
        <v>5</v>
      </c>
      <c r="L423" s="187"/>
      <c r="M423" s="12" t="s">
        <v>6</v>
      </c>
    </row>
    <row r="424" spans="1:13" x14ac:dyDescent="0.25">
      <c r="A424" s="7"/>
      <c r="B424" s="8"/>
      <c r="C424" s="8"/>
      <c r="D424" s="8"/>
      <c r="E424" s="8"/>
      <c r="F424" s="8"/>
      <c r="G424" s="8"/>
      <c r="H424" s="9"/>
      <c r="I424" s="176" t="s">
        <v>7</v>
      </c>
      <c r="J424" s="177"/>
      <c r="K424" s="188" t="s">
        <v>8</v>
      </c>
      <c r="L424" s="189"/>
      <c r="M424" s="12" t="s">
        <v>9</v>
      </c>
    </row>
    <row r="425" spans="1:13" ht="16.5" thickBot="1" x14ac:dyDescent="0.3">
      <c r="A425" s="13"/>
      <c r="B425" s="14"/>
      <c r="C425" s="14"/>
      <c r="D425" s="14"/>
      <c r="E425" s="14"/>
      <c r="F425" s="14"/>
      <c r="G425" s="14"/>
      <c r="H425" s="15"/>
      <c r="I425" s="190">
        <v>873.5</v>
      </c>
      <c r="J425" s="191"/>
      <c r="K425" s="192"/>
      <c r="L425" s="193"/>
      <c r="M425" s="16"/>
    </row>
    <row r="426" spans="1:13" x14ac:dyDescent="0.25">
      <c r="A426" s="17" t="s">
        <v>10</v>
      </c>
      <c r="B426" s="18"/>
      <c r="C426" s="18"/>
      <c r="D426" s="18"/>
      <c r="E426" s="18"/>
      <c r="F426" s="18"/>
      <c r="G426" s="18"/>
      <c r="H426" s="19"/>
      <c r="I426" s="20"/>
      <c r="J426" s="21"/>
      <c r="K426" s="194">
        <f>K429+K432</f>
        <v>8.7799999999999994</v>
      </c>
      <c r="L426" s="195"/>
      <c r="M426" s="22">
        <f>K426*12*I425</f>
        <v>92031.959999999992</v>
      </c>
    </row>
    <row r="427" spans="1:13" x14ac:dyDescent="0.25">
      <c r="A427" s="23" t="s">
        <v>11</v>
      </c>
      <c r="B427" s="24"/>
      <c r="C427" s="24"/>
      <c r="D427" s="24"/>
      <c r="E427" s="24"/>
      <c r="F427" s="24"/>
      <c r="G427" s="24"/>
      <c r="H427" s="25"/>
      <c r="I427" s="10"/>
      <c r="J427" s="11"/>
      <c r="K427" s="26"/>
      <c r="L427" s="27"/>
      <c r="M427" s="28"/>
    </row>
    <row r="428" spans="1:13" ht="15.75" thickBot="1" x14ac:dyDescent="0.3">
      <c r="A428" s="29" t="s">
        <v>12</v>
      </c>
      <c r="B428" s="30"/>
      <c r="C428" s="30"/>
      <c r="D428" s="30"/>
      <c r="E428" s="30"/>
      <c r="F428" s="30"/>
      <c r="G428" s="30"/>
      <c r="H428" s="31"/>
      <c r="I428" s="32"/>
      <c r="J428" s="33"/>
      <c r="K428" s="34"/>
      <c r="L428" s="35"/>
      <c r="M428" s="36"/>
    </row>
    <row r="429" spans="1:13" x14ac:dyDescent="0.25">
      <c r="A429" s="37" t="s">
        <v>13</v>
      </c>
      <c r="B429" s="38"/>
      <c r="C429" s="38"/>
      <c r="D429" s="38"/>
      <c r="E429" s="38"/>
      <c r="F429" s="38"/>
      <c r="G429" s="38"/>
      <c r="H429" s="39"/>
      <c r="I429" s="217" t="s">
        <v>14</v>
      </c>
      <c r="J429" s="218"/>
      <c r="K429" s="178">
        <v>5.25</v>
      </c>
      <c r="L429" s="179"/>
      <c r="M429" s="40">
        <f>K429*12*I425</f>
        <v>55030.5</v>
      </c>
    </row>
    <row r="430" spans="1:13" x14ac:dyDescent="0.25">
      <c r="A430" s="41" t="s">
        <v>15</v>
      </c>
      <c r="B430" s="8"/>
      <c r="C430" s="8"/>
      <c r="D430" s="8"/>
      <c r="E430" s="8"/>
      <c r="F430" s="8"/>
      <c r="G430" s="8"/>
      <c r="H430" s="9"/>
      <c r="I430" s="172" t="s">
        <v>16</v>
      </c>
      <c r="J430" s="173"/>
      <c r="K430" s="1"/>
      <c r="L430" s="27"/>
      <c r="M430" s="40"/>
    </row>
    <row r="431" spans="1:13" x14ac:dyDescent="0.25">
      <c r="A431" s="37" t="s">
        <v>17</v>
      </c>
      <c r="B431" s="38"/>
      <c r="C431" s="38"/>
      <c r="D431" s="38"/>
      <c r="E431" s="38"/>
      <c r="F431" s="38"/>
      <c r="G431" s="38"/>
      <c r="H431" s="39"/>
      <c r="I431" s="176"/>
      <c r="J431" s="177"/>
      <c r="K431" s="1"/>
      <c r="L431" s="27"/>
      <c r="M431" s="40"/>
    </row>
    <row r="432" spans="1:13" x14ac:dyDescent="0.25">
      <c r="A432" s="37" t="s">
        <v>18</v>
      </c>
      <c r="B432" s="38"/>
      <c r="C432" s="38"/>
      <c r="D432" s="38"/>
      <c r="E432" s="38"/>
      <c r="F432" s="38"/>
      <c r="G432" s="38"/>
      <c r="H432" s="39"/>
      <c r="I432" s="182" t="s">
        <v>19</v>
      </c>
      <c r="J432" s="183"/>
      <c r="K432" s="184">
        <v>3.53</v>
      </c>
      <c r="L432" s="185"/>
      <c r="M432" s="40">
        <f>K432*12*I425</f>
        <v>37001.46</v>
      </c>
    </row>
    <row r="433" spans="1:13" ht="15.75" x14ac:dyDescent="0.25">
      <c r="A433" s="42" t="s">
        <v>20</v>
      </c>
      <c r="B433" s="43"/>
      <c r="C433" s="43"/>
      <c r="D433" s="43"/>
      <c r="E433" s="43"/>
      <c r="F433" s="43"/>
      <c r="G433" s="43"/>
      <c r="H433" s="44"/>
      <c r="I433" s="172" t="s">
        <v>16</v>
      </c>
      <c r="J433" s="173"/>
      <c r="K433" s="2"/>
      <c r="L433" s="45"/>
      <c r="M433" s="40"/>
    </row>
    <row r="434" spans="1:13" x14ac:dyDescent="0.25">
      <c r="A434" s="46" t="s">
        <v>21</v>
      </c>
      <c r="B434" s="4"/>
      <c r="C434" s="4"/>
      <c r="D434" s="4"/>
      <c r="E434" s="4"/>
      <c r="F434" s="4"/>
      <c r="G434" s="4"/>
      <c r="H434" s="5"/>
      <c r="I434" s="180"/>
      <c r="J434" s="181"/>
      <c r="K434" s="47"/>
      <c r="L434" s="27"/>
      <c r="M434" s="40"/>
    </row>
    <row r="435" spans="1:13" ht="15.75" thickBot="1" x14ac:dyDescent="0.3">
      <c r="A435" s="37" t="s">
        <v>22</v>
      </c>
      <c r="B435" s="48"/>
      <c r="C435" s="48"/>
      <c r="D435" s="48"/>
      <c r="E435" s="48"/>
      <c r="F435" s="48"/>
      <c r="G435" s="48"/>
      <c r="H435" s="49"/>
      <c r="I435" s="50"/>
      <c r="J435" s="51"/>
      <c r="K435" s="213"/>
      <c r="L435" s="214"/>
      <c r="M435" s="40"/>
    </row>
    <row r="436" spans="1:13" x14ac:dyDescent="0.25">
      <c r="A436" s="17" t="s">
        <v>23</v>
      </c>
      <c r="B436" s="52"/>
      <c r="C436" s="52"/>
      <c r="D436" s="52"/>
      <c r="E436" s="52"/>
      <c r="F436" s="52"/>
      <c r="G436" s="52"/>
      <c r="H436" s="53"/>
      <c r="I436" s="20"/>
      <c r="J436" s="54"/>
      <c r="K436" s="198">
        <f>K438+K443+K446</f>
        <v>7.1899999999999995</v>
      </c>
      <c r="L436" s="195"/>
      <c r="M436" s="22">
        <f>K436*12*I425</f>
        <v>75365.58</v>
      </c>
    </row>
    <row r="437" spans="1:13" ht="15.75" thickBot="1" x14ac:dyDescent="0.3">
      <c r="A437" s="29" t="s">
        <v>24</v>
      </c>
      <c r="B437" s="55"/>
      <c r="C437" s="55"/>
      <c r="D437" s="55"/>
      <c r="E437" s="55"/>
      <c r="F437" s="55"/>
      <c r="G437" s="55"/>
      <c r="H437" s="56"/>
      <c r="I437" s="32"/>
      <c r="J437" s="57"/>
      <c r="K437" s="34"/>
      <c r="L437" s="35"/>
      <c r="M437" s="36"/>
    </row>
    <row r="438" spans="1:13" x14ac:dyDescent="0.25">
      <c r="A438" s="41" t="s">
        <v>25</v>
      </c>
      <c r="B438" s="58"/>
      <c r="C438" s="58"/>
      <c r="D438" s="58"/>
      <c r="E438" s="58"/>
      <c r="F438" s="58"/>
      <c r="G438" s="58"/>
      <c r="H438" s="59"/>
      <c r="I438" s="227" t="s">
        <v>14</v>
      </c>
      <c r="J438" s="228"/>
      <c r="K438" s="178">
        <v>3.6</v>
      </c>
      <c r="L438" s="179"/>
      <c r="M438" s="40">
        <f>K438*12*I425</f>
        <v>37735.200000000004</v>
      </c>
    </row>
    <row r="439" spans="1:13" x14ac:dyDescent="0.25">
      <c r="A439" s="37" t="s">
        <v>26</v>
      </c>
      <c r="B439" s="48"/>
      <c r="C439" s="48"/>
      <c r="D439" s="48"/>
      <c r="E439" s="48"/>
      <c r="F439" s="48"/>
      <c r="G439" s="48"/>
      <c r="H439" s="49"/>
      <c r="I439" s="60"/>
      <c r="J439" s="61"/>
      <c r="K439" s="1"/>
      <c r="L439" s="27"/>
      <c r="M439" s="40"/>
    </row>
    <row r="440" spans="1:13" x14ac:dyDescent="0.25">
      <c r="A440" s="41" t="s">
        <v>15</v>
      </c>
      <c r="B440" s="8"/>
      <c r="C440" s="8"/>
      <c r="D440" s="8"/>
      <c r="E440" s="8"/>
      <c r="F440" s="8"/>
      <c r="G440" s="8"/>
      <c r="H440" s="9"/>
      <c r="I440" s="172" t="s">
        <v>16</v>
      </c>
      <c r="J440" s="173"/>
      <c r="K440" s="1"/>
      <c r="L440" s="27"/>
      <c r="M440" s="40"/>
    </row>
    <row r="441" spans="1:13" x14ac:dyDescent="0.25">
      <c r="A441" s="37" t="s">
        <v>17</v>
      </c>
      <c r="B441" s="38"/>
      <c r="C441" s="38"/>
      <c r="D441" s="38"/>
      <c r="E441" s="38"/>
      <c r="F441" s="38"/>
      <c r="G441" s="38"/>
      <c r="H441" s="39"/>
      <c r="I441" s="176"/>
      <c r="J441" s="177"/>
      <c r="K441" s="1"/>
      <c r="L441" s="27"/>
      <c r="M441" s="40"/>
    </row>
    <row r="442" spans="1:13" x14ac:dyDescent="0.25">
      <c r="A442" s="42" t="s">
        <v>27</v>
      </c>
      <c r="B442" s="43"/>
      <c r="C442" s="44"/>
      <c r="D442" s="8"/>
      <c r="E442" s="8"/>
      <c r="F442" s="8"/>
      <c r="G442" s="8"/>
      <c r="H442" s="9"/>
      <c r="I442" s="182" t="s">
        <v>16</v>
      </c>
      <c r="J442" s="183"/>
      <c r="K442" s="1"/>
      <c r="L442" s="27"/>
      <c r="M442" s="40"/>
    </row>
    <row r="443" spans="1:13" x14ac:dyDescent="0.25">
      <c r="A443" s="41" t="s">
        <v>28</v>
      </c>
      <c r="B443" s="8"/>
      <c r="C443" s="8"/>
      <c r="D443" s="43"/>
      <c r="E443" s="43"/>
      <c r="F443" s="43"/>
      <c r="G443" s="43"/>
      <c r="H443" s="44"/>
      <c r="I443" s="182" t="s">
        <v>19</v>
      </c>
      <c r="J443" s="183"/>
      <c r="K443" s="184">
        <v>1.58</v>
      </c>
      <c r="L443" s="185"/>
      <c r="M443" s="40">
        <f>K443*12*I425</f>
        <v>16561.560000000001</v>
      </c>
    </row>
    <row r="444" spans="1:13" x14ac:dyDescent="0.25">
      <c r="A444" s="46" t="s">
        <v>29</v>
      </c>
      <c r="B444" s="62"/>
      <c r="C444" s="62"/>
      <c r="D444" s="62"/>
      <c r="E444" s="62"/>
      <c r="F444" s="62"/>
      <c r="G444" s="62"/>
      <c r="H444" s="63"/>
      <c r="I444" s="172" t="s">
        <v>95</v>
      </c>
      <c r="J444" s="173"/>
      <c r="K444" s="1"/>
      <c r="L444" s="27"/>
      <c r="M444" s="40"/>
    </row>
    <row r="445" spans="1:13" x14ac:dyDescent="0.25">
      <c r="A445" s="37"/>
      <c r="B445" s="48"/>
      <c r="C445" s="48"/>
      <c r="D445" s="48"/>
      <c r="E445" s="48"/>
      <c r="F445" s="48"/>
      <c r="G445" s="48"/>
      <c r="H445" s="49"/>
      <c r="I445" s="50" t="s">
        <v>96</v>
      </c>
      <c r="J445" s="51"/>
      <c r="K445" s="47"/>
      <c r="L445" s="27"/>
      <c r="M445" s="40"/>
    </row>
    <row r="446" spans="1:13" x14ac:dyDescent="0.25">
      <c r="A446" s="46" t="s">
        <v>30</v>
      </c>
      <c r="B446" s="62"/>
      <c r="C446" s="62"/>
      <c r="D446" s="62"/>
      <c r="E446" s="62"/>
      <c r="F446" s="62"/>
      <c r="G446" s="62"/>
      <c r="H446" s="63"/>
      <c r="I446" s="172" t="s">
        <v>19</v>
      </c>
      <c r="J446" s="173"/>
      <c r="K446" s="184">
        <v>2.0099999999999998</v>
      </c>
      <c r="L446" s="185"/>
      <c r="M446" s="40">
        <f>K446*12*I425</f>
        <v>21068.819999999996</v>
      </c>
    </row>
    <row r="447" spans="1:13" x14ac:dyDescent="0.25">
      <c r="A447" s="37" t="s">
        <v>31</v>
      </c>
      <c r="B447" s="48"/>
      <c r="C447" s="48"/>
      <c r="D447" s="48"/>
      <c r="E447" s="48"/>
      <c r="F447" s="48"/>
      <c r="G447" s="48"/>
      <c r="H447" s="49"/>
      <c r="I447" s="50"/>
      <c r="J447" s="51"/>
      <c r="K447" s="1"/>
      <c r="L447" s="27"/>
      <c r="M447" s="40"/>
    </row>
    <row r="448" spans="1:13" x14ac:dyDescent="0.25">
      <c r="A448" s="46" t="s">
        <v>32</v>
      </c>
      <c r="B448" s="62"/>
      <c r="C448" s="62"/>
      <c r="D448" s="62"/>
      <c r="E448" s="62"/>
      <c r="F448" s="62"/>
      <c r="G448" s="62"/>
      <c r="H448" s="63"/>
      <c r="I448" s="182" t="s">
        <v>16</v>
      </c>
      <c r="J448" s="183"/>
      <c r="K448" s="1"/>
      <c r="L448" s="27"/>
      <c r="M448" s="40"/>
    </row>
    <row r="449" spans="1:13" x14ac:dyDescent="0.25">
      <c r="A449" s="46" t="s">
        <v>33</v>
      </c>
      <c r="B449" s="62"/>
      <c r="C449" s="62"/>
      <c r="D449" s="62"/>
      <c r="E449" s="62"/>
      <c r="F449" s="62"/>
      <c r="G449" s="62"/>
      <c r="H449" s="63"/>
      <c r="I449" s="172" t="s">
        <v>97</v>
      </c>
      <c r="J449" s="173"/>
      <c r="K449" s="14"/>
      <c r="L449" s="15"/>
      <c r="M449" s="64"/>
    </row>
    <row r="450" spans="1:13" ht="15.75" thickBot="1" x14ac:dyDescent="0.3">
      <c r="A450" s="37"/>
      <c r="B450" s="48"/>
      <c r="C450" s="48"/>
      <c r="D450" s="48"/>
      <c r="E450" s="48"/>
      <c r="F450" s="48"/>
      <c r="G450" s="48"/>
      <c r="H450" s="49"/>
      <c r="I450" s="241" t="s">
        <v>98</v>
      </c>
      <c r="J450" s="242"/>
      <c r="K450" s="103"/>
      <c r="L450" s="104"/>
      <c r="M450" s="105"/>
    </row>
    <row r="451" spans="1:13" x14ac:dyDescent="0.25">
      <c r="A451" s="65" t="s">
        <v>34</v>
      </c>
      <c r="B451" s="18"/>
      <c r="C451" s="18"/>
      <c r="D451" s="18"/>
      <c r="E451" s="18"/>
      <c r="F451" s="18"/>
      <c r="G451" s="66"/>
      <c r="H451" s="67"/>
      <c r="I451" s="20"/>
      <c r="J451" s="21"/>
      <c r="K451" s="204">
        <f>K453+K460+K468+K472+K473+K477</f>
        <v>53.93</v>
      </c>
      <c r="L451" s="243"/>
      <c r="M451" s="22">
        <f>M453+M460+M468+M472+M473+M477</f>
        <v>565294.26</v>
      </c>
    </row>
    <row r="452" spans="1:13" ht="15.75" thickBot="1" x14ac:dyDescent="0.3">
      <c r="A452" s="106"/>
      <c r="B452" s="107"/>
      <c r="C452" s="107"/>
      <c r="D452" s="107"/>
      <c r="E452" s="107"/>
      <c r="F452" s="107"/>
      <c r="G452" s="107"/>
      <c r="H452" s="108"/>
      <c r="I452" s="32"/>
      <c r="J452" s="33"/>
      <c r="K452" s="34"/>
      <c r="L452" s="35"/>
      <c r="M452" s="36"/>
    </row>
    <row r="453" spans="1:13" ht="15.75" thickBot="1" x14ac:dyDescent="0.3">
      <c r="A453" s="205" t="s">
        <v>35</v>
      </c>
      <c r="B453" s="206"/>
      <c r="C453" s="206"/>
      <c r="D453" s="206"/>
      <c r="E453" s="206"/>
      <c r="F453" s="206"/>
      <c r="G453" s="206"/>
      <c r="H453" s="207"/>
      <c r="I453" s="68"/>
      <c r="J453" s="69"/>
      <c r="K453" s="208">
        <f>K454+K455+K456+K458+K459</f>
        <v>11.4</v>
      </c>
      <c r="L453" s="203"/>
      <c r="M453" s="70">
        <f>K453*12*I425</f>
        <v>119494.8</v>
      </c>
    </row>
    <row r="454" spans="1:13" x14ac:dyDescent="0.25">
      <c r="A454" s="37" t="s">
        <v>36</v>
      </c>
      <c r="B454" s="48"/>
      <c r="C454" s="48"/>
      <c r="D454" s="48"/>
      <c r="E454" s="48"/>
      <c r="F454" s="48"/>
      <c r="G454" s="48"/>
      <c r="H454" s="49"/>
      <c r="I454" s="217" t="s">
        <v>37</v>
      </c>
      <c r="J454" s="218"/>
      <c r="K454" s="178">
        <v>2.59</v>
      </c>
      <c r="L454" s="179"/>
      <c r="M454" s="40">
        <f>K454*12*I425</f>
        <v>27148.379999999997</v>
      </c>
    </row>
    <row r="455" spans="1:13" x14ac:dyDescent="0.25">
      <c r="A455" s="42" t="s">
        <v>38</v>
      </c>
      <c r="B455" s="71"/>
      <c r="C455" s="71"/>
      <c r="D455" s="71"/>
      <c r="E455" s="71"/>
      <c r="F455" s="71"/>
      <c r="G455" s="71"/>
      <c r="H455" s="72"/>
      <c r="I455" s="182" t="s">
        <v>39</v>
      </c>
      <c r="J455" s="183"/>
      <c r="K455" s="184">
        <v>6.1</v>
      </c>
      <c r="L455" s="185"/>
      <c r="M455" s="40">
        <f>K455*12*I425</f>
        <v>63940.19999999999</v>
      </c>
    </row>
    <row r="456" spans="1:13" x14ac:dyDescent="0.25">
      <c r="A456" s="46" t="s">
        <v>40</v>
      </c>
      <c r="B456" s="62"/>
      <c r="C456" s="62"/>
      <c r="D456" s="62"/>
      <c r="E456" s="62"/>
      <c r="F456" s="62"/>
      <c r="G456" s="62"/>
      <c r="H456" s="63"/>
      <c r="I456" s="172" t="s">
        <v>19</v>
      </c>
      <c r="J456" s="173"/>
      <c r="K456" s="184">
        <v>0.69</v>
      </c>
      <c r="L456" s="185"/>
      <c r="M456" s="40">
        <f>K456*12*I425</f>
        <v>7232.579999999999</v>
      </c>
    </row>
    <row r="457" spans="1:13" x14ac:dyDescent="0.25">
      <c r="A457" s="73" t="s">
        <v>41</v>
      </c>
      <c r="B457" s="38"/>
      <c r="C457" s="38"/>
      <c r="D457" s="38"/>
      <c r="E457" s="48"/>
      <c r="F457" s="48"/>
      <c r="G457" s="48"/>
      <c r="H457" s="49"/>
      <c r="I457" s="50"/>
      <c r="J457" s="51"/>
      <c r="K457" s="26"/>
      <c r="L457" s="27"/>
      <c r="M457" s="40"/>
    </row>
    <row r="458" spans="1:13" x14ac:dyDescent="0.25">
      <c r="A458" s="42" t="s">
        <v>42</v>
      </c>
      <c r="B458" s="71"/>
      <c r="C458" s="71"/>
      <c r="D458" s="71"/>
      <c r="E458" s="71"/>
      <c r="F458" s="71"/>
      <c r="G458" s="71"/>
      <c r="H458" s="72"/>
      <c r="I458" s="182" t="s">
        <v>14</v>
      </c>
      <c r="J458" s="183"/>
      <c r="K458" s="184">
        <v>0.21</v>
      </c>
      <c r="L458" s="185"/>
      <c r="M458" s="40">
        <f>K458*12*I425</f>
        <v>2201.2199999999998</v>
      </c>
    </row>
    <row r="459" spans="1:13" ht="15.75" thickBot="1" x14ac:dyDescent="0.3">
      <c r="A459" s="46" t="s">
        <v>43</v>
      </c>
      <c r="B459" s="62"/>
      <c r="C459" s="62"/>
      <c r="D459" s="62"/>
      <c r="E459" s="62"/>
      <c r="F459" s="62"/>
      <c r="G459" s="62"/>
      <c r="H459" s="63"/>
      <c r="I459" s="209" t="s">
        <v>14</v>
      </c>
      <c r="J459" s="210"/>
      <c r="K459" s="211">
        <v>1.81</v>
      </c>
      <c r="L459" s="212"/>
      <c r="M459" s="40">
        <f>K459*12*I425</f>
        <v>18972.419999999998</v>
      </c>
    </row>
    <row r="460" spans="1:13" ht="15.75" thickBot="1" x14ac:dyDescent="0.3">
      <c r="A460" s="199" t="s">
        <v>44</v>
      </c>
      <c r="B460" s="200"/>
      <c r="C460" s="200"/>
      <c r="D460" s="200"/>
      <c r="E460" s="200"/>
      <c r="F460" s="200"/>
      <c r="G460" s="200"/>
      <c r="H460" s="201"/>
      <c r="I460" s="68"/>
      <c r="J460" s="69"/>
      <c r="K460" s="202">
        <f>K461+K462+K464+K465+K466+K467</f>
        <v>2.9800000000000004</v>
      </c>
      <c r="L460" s="216"/>
      <c r="M460" s="70">
        <f>K460*12*I425</f>
        <v>31236.360000000004</v>
      </c>
    </row>
    <row r="461" spans="1:13" x14ac:dyDescent="0.25">
      <c r="A461" s="74" t="s">
        <v>45</v>
      </c>
      <c r="B461" s="38"/>
      <c r="C461" s="38"/>
      <c r="D461" s="38"/>
      <c r="E461" s="38"/>
      <c r="F461" s="48"/>
      <c r="G461" s="48"/>
      <c r="H461" s="49"/>
      <c r="I461" s="75"/>
      <c r="J461" s="11"/>
      <c r="K461" s="178">
        <v>0.17</v>
      </c>
      <c r="L461" s="179"/>
      <c r="M461" s="40">
        <f>K461*12*I425</f>
        <v>1781.94</v>
      </c>
    </row>
    <row r="462" spans="1:13" x14ac:dyDescent="0.25">
      <c r="A462" s="3" t="s">
        <v>46</v>
      </c>
      <c r="B462" s="4"/>
      <c r="C462" s="4"/>
      <c r="D462" s="4"/>
      <c r="E462" s="4"/>
      <c r="F462" s="62"/>
      <c r="G462" s="62"/>
      <c r="H462" s="63"/>
      <c r="I462" s="180" t="s">
        <v>47</v>
      </c>
      <c r="J462" s="181"/>
      <c r="K462" s="184">
        <v>1.42</v>
      </c>
      <c r="L462" s="185"/>
      <c r="M462" s="40">
        <f>K462*12*I425</f>
        <v>14884.439999999999</v>
      </c>
    </row>
    <row r="463" spans="1:13" x14ac:dyDescent="0.25">
      <c r="A463" s="37" t="s">
        <v>48</v>
      </c>
      <c r="B463" s="48"/>
      <c r="C463" s="48"/>
      <c r="D463" s="48"/>
      <c r="E463" s="48"/>
      <c r="F463" s="48"/>
      <c r="G463" s="48"/>
      <c r="H463" s="49"/>
      <c r="I463" s="176" t="s">
        <v>49</v>
      </c>
      <c r="J463" s="177"/>
      <c r="K463" s="1"/>
      <c r="L463" s="27"/>
      <c r="M463" s="40"/>
    </row>
    <row r="464" spans="1:13" x14ac:dyDescent="0.25">
      <c r="A464" s="42" t="s">
        <v>50</v>
      </c>
      <c r="B464" s="71"/>
      <c r="C464" s="71"/>
      <c r="D464" s="71"/>
      <c r="E464" s="71"/>
      <c r="F464" s="71"/>
      <c r="G464" s="71"/>
      <c r="H464" s="72"/>
      <c r="I464" s="182" t="s">
        <v>51</v>
      </c>
      <c r="J464" s="183"/>
      <c r="K464" s="184">
        <v>0.87</v>
      </c>
      <c r="L464" s="185"/>
      <c r="M464" s="40">
        <f>K464*12*I425</f>
        <v>9119.34</v>
      </c>
    </row>
    <row r="465" spans="1:13" x14ac:dyDescent="0.25">
      <c r="A465" s="42" t="s">
        <v>52</v>
      </c>
      <c r="B465" s="71"/>
      <c r="C465" s="71"/>
      <c r="D465" s="71"/>
      <c r="E465" s="71"/>
      <c r="F465" s="71"/>
      <c r="G465" s="71"/>
      <c r="H465" s="72"/>
      <c r="I465" s="182" t="s">
        <v>53</v>
      </c>
      <c r="J465" s="183"/>
      <c r="K465" s="184">
        <v>0.22</v>
      </c>
      <c r="L465" s="185"/>
      <c r="M465" s="40">
        <f>K465*12*I425</f>
        <v>2306.04</v>
      </c>
    </row>
    <row r="466" spans="1:13" x14ac:dyDescent="0.25">
      <c r="A466" s="46" t="s">
        <v>58</v>
      </c>
      <c r="B466" s="62"/>
      <c r="C466" s="62"/>
      <c r="D466" s="62"/>
      <c r="E466" s="62"/>
      <c r="F466" s="62"/>
      <c r="G466" s="62"/>
      <c r="H466" s="63"/>
      <c r="I466" s="182" t="s">
        <v>59</v>
      </c>
      <c r="J466" s="183"/>
      <c r="K466" s="196">
        <v>0.12</v>
      </c>
      <c r="L466" s="197"/>
      <c r="M466" s="40">
        <f>K466*12*I425</f>
        <v>1257.8399999999999</v>
      </c>
    </row>
    <row r="467" spans="1:13" ht="15.75" thickBot="1" x14ac:dyDescent="0.3">
      <c r="A467" s="46" t="s">
        <v>60</v>
      </c>
      <c r="B467" s="62"/>
      <c r="C467" s="62"/>
      <c r="D467" s="62"/>
      <c r="E467" s="62"/>
      <c r="F467" s="62"/>
      <c r="G467" s="62"/>
      <c r="H467" s="63"/>
      <c r="I467" s="209" t="s">
        <v>61</v>
      </c>
      <c r="J467" s="210"/>
      <c r="K467" s="213">
        <v>0.18</v>
      </c>
      <c r="L467" s="214"/>
      <c r="M467" s="76">
        <f>K467*12*I425</f>
        <v>1886.7600000000002</v>
      </c>
    </row>
    <row r="468" spans="1:13" ht="15.75" thickBot="1" x14ac:dyDescent="0.3">
      <c r="A468" s="199" t="s">
        <v>62</v>
      </c>
      <c r="B468" s="200"/>
      <c r="C468" s="200"/>
      <c r="D468" s="200"/>
      <c r="E468" s="200"/>
      <c r="F468" s="200"/>
      <c r="G468" s="200"/>
      <c r="H468" s="201"/>
      <c r="I468" s="77"/>
      <c r="J468" s="78"/>
      <c r="K468" s="215">
        <f>K469+K470+K471</f>
        <v>1.94</v>
      </c>
      <c r="L468" s="216"/>
      <c r="M468" s="70">
        <f>K468*12*I425</f>
        <v>20335.080000000002</v>
      </c>
    </row>
    <row r="469" spans="1:13" x14ac:dyDescent="0.25">
      <c r="A469" s="37" t="s">
        <v>63</v>
      </c>
      <c r="B469" s="48"/>
      <c r="C469" s="48"/>
      <c r="D469" s="48"/>
      <c r="E469" s="48"/>
      <c r="F469" s="48"/>
      <c r="G469" s="48"/>
      <c r="H469" s="49"/>
      <c r="I469" s="217" t="s">
        <v>64</v>
      </c>
      <c r="J469" s="218"/>
      <c r="K469" s="219">
        <v>0.67</v>
      </c>
      <c r="L469" s="220"/>
      <c r="M469" s="40">
        <f>K469*12*I425</f>
        <v>7022.9400000000005</v>
      </c>
    </row>
    <row r="470" spans="1:13" x14ac:dyDescent="0.25">
      <c r="A470" s="42" t="s">
        <v>68</v>
      </c>
      <c r="B470" s="71"/>
      <c r="C470" s="71"/>
      <c r="D470" s="71"/>
      <c r="E470" s="71"/>
      <c r="F470" s="71"/>
      <c r="G470" s="71"/>
      <c r="H470" s="72"/>
      <c r="I470" s="82" t="s">
        <v>69</v>
      </c>
      <c r="J470" s="83"/>
      <c r="K470" s="196">
        <v>1.06</v>
      </c>
      <c r="L470" s="197"/>
      <c r="M470" s="40">
        <f>K470*12*I425</f>
        <v>11110.92</v>
      </c>
    </row>
    <row r="471" spans="1:13" ht="15.75" thickBot="1" x14ac:dyDescent="0.3">
      <c r="A471" s="46" t="s">
        <v>58</v>
      </c>
      <c r="B471" s="62"/>
      <c r="C471" s="62"/>
      <c r="D471" s="62"/>
      <c r="E471" s="62"/>
      <c r="F471" s="62"/>
      <c r="G471" s="62"/>
      <c r="H471" s="63"/>
      <c r="I471" s="209" t="s">
        <v>59</v>
      </c>
      <c r="J471" s="210"/>
      <c r="K471" s="213">
        <v>0.21</v>
      </c>
      <c r="L471" s="214"/>
      <c r="M471" s="40">
        <f>K471*12*I425</f>
        <v>2201.2199999999998</v>
      </c>
    </row>
    <row r="472" spans="1:13" ht="15.75" thickBot="1" x14ac:dyDescent="0.3">
      <c r="A472" s="84" t="s">
        <v>70</v>
      </c>
      <c r="B472" s="85"/>
      <c r="C472" s="85"/>
      <c r="D472" s="85"/>
      <c r="E472" s="85"/>
      <c r="F472" s="85"/>
      <c r="G472" s="85"/>
      <c r="H472" s="86"/>
      <c r="I472" s="223" t="s">
        <v>71</v>
      </c>
      <c r="J472" s="224"/>
      <c r="K472" s="225">
        <v>34.979999999999997</v>
      </c>
      <c r="L472" s="226"/>
      <c r="M472" s="70">
        <f>K472*12*I425</f>
        <v>366660.36</v>
      </c>
    </row>
    <row r="473" spans="1:13" ht="15.75" thickBot="1" x14ac:dyDescent="0.3">
      <c r="A473" s="205" t="s">
        <v>72</v>
      </c>
      <c r="B473" s="206"/>
      <c r="C473" s="206"/>
      <c r="D473" s="206"/>
      <c r="E473" s="206"/>
      <c r="F473" s="206"/>
      <c r="G473" s="206"/>
      <c r="H473" s="207"/>
      <c r="I473" s="68"/>
      <c r="J473" s="69"/>
      <c r="K473" s="202">
        <v>2.52</v>
      </c>
      <c r="L473" s="216"/>
      <c r="M473" s="70">
        <f>K473*12*I425</f>
        <v>26414.640000000003</v>
      </c>
    </row>
    <row r="474" spans="1:13" x14ac:dyDescent="0.25">
      <c r="A474" s="41" t="s">
        <v>99</v>
      </c>
      <c r="B474" s="58"/>
      <c r="C474" s="58"/>
      <c r="D474" s="58"/>
      <c r="E474" s="58"/>
      <c r="F474" s="58"/>
      <c r="G474" s="58"/>
      <c r="H474" s="59"/>
      <c r="I474" s="227" t="s">
        <v>73</v>
      </c>
      <c r="J474" s="228"/>
      <c r="K474" s="87"/>
      <c r="L474" s="81"/>
      <c r="M474" s="40"/>
    </row>
    <row r="475" spans="1:13" x14ac:dyDescent="0.25">
      <c r="A475" s="41" t="s">
        <v>100</v>
      </c>
      <c r="B475" s="58"/>
      <c r="C475" s="58"/>
      <c r="D475" s="58"/>
      <c r="E475" s="58"/>
      <c r="F475" s="58"/>
      <c r="G475" s="58"/>
      <c r="H475" s="59"/>
      <c r="I475" s="10"/>
      <c r="J475" s="11"/>
      <c r="K475" s="87"/>
      <c r="L475" s="81"/>
      <c r="M475" s="40"/>
    </row>
    <row r="476" spans="1:13" ht="15.75" thickBot="1" x14ac:dyDescent="0.3">
      <c r="A476" s="41" t="s">
        <v>101</v>
      </c>
      <c r="B476" s="58"/>
      <c r="C476" s="58"/>
      <c r="D476" s="58"/>
      <c r="E476" s="58"/>
      <c r="F476" s="58"/>
      <c r="G476" s="58"/>
      <c r="H476" s="59"/>
      <c r="I476" s="109"/>
      <c r="J476" s="11"/>
      <c r="K476" s="87"/>
      <c r="L476" s="81"/>
      <c r="M476" s="40"/>
    </row>
    <row r="477" spans="1:13" ht="15.75" thickBot="1" x14ac:dyDescent="0.3">
      <c r="A477" s="84" t="s">
        <v>74</v>
      </c>
      <c r="B477" s="85"/>
      <c r="C477" s="85"/>
      <c r="D477" s="85"/>
      <c r="E477" s="85"/>
      <c r="F477" s="85"/>
      <c r="G477" s="85"/>
      <c r="H477" s="86"/>
      <c r="I477" s="68"/>
      <c r="J477" s="69"/>
      <c r="K477" s="202">
        <v>0.11</v>
      </c>
      <c r="L477" s="216"/>
      <c r="M477" s="70">
        <f>K477*12*I425</f>
        <v>1153.02</v>
      </c>
    </row>
    <row r="478" spans="1:13" x14ac:dyDescent="0.25">
      <c r="A478" s="41" t="s">
        <v>75</v>
      </c>
      <c r="B478" s="58"/>
      <c r="C478" s="58"/>
      <c r="D478" s="58"/>
      <c r="E478" s="58"/>
      <c r="F478" s="58"/>
      <c r="G478" s="58"/>
      <c r="H478" s="59"/>
      <c r="I478" s="227" t="s">
        <v>14</v>
      </c>
      <c r="J478" s="228"/>
      <c r="K478" s="80"/>
      <c r="L478" s="81"/>
      <c r="M478" s="40"/>
    </row>
    <row r="479" spans="1:13" ht="15.75" thickBot="1" x14ac:dyDescent="0.3">
      <c r="A479" s="41" t="s">
        <v>76</v>
      </c>
      <c r="B479" s="58"/>
      <c r="C479" s="58"/>
      <c r="D479" s="58"/>
      <c r="E479" s="58"/>
      <c r="F479" s="58"/>
      <c r="G479" s="58"/>
      <c r="H479" s="59"/>
      <c r="I479" s="10"/>
      <c r="J479" s="11"/>
      <c r="K479" s="80"/>
      <c r="L479" s="81"/>
      <c r="M479" s="40"/>
    </row>
    <row r="480" spans="1:13" ht="15.75" thickBot="1" x14ac:dyDescent="0.3">
      <c r="A480" s="205" t="s">
        <v>77</v>
      </c>
      <c r="B480" s="206"/>
      <c r="C480" s="206"/>
      <c r="D480" s="206"/>
      <c r="E480" s="206"/>
      <c r="F480" s="206"/>
      <c r="G480" s="206"/>
      <c r="H480" s="207"/>
      <c r="I480" s="68"/>
      <c r="J480" s="69"/>
      <c r="K480" s="202">
        <v>9.64</v>
      </c>
      <c r="L480" s="216"/>
      <c r="M480" s="70">
        <f>K480*12*I425</f>
        <v>101046.48000000001</v>
      </c>
    </row>
    <row r="481" spans="1:13" x14ac:dyDescent="0.25">
      <c r="A481" s="41" t="s">
        <v>102</v>
      </c>
      <c r="B481" s="79"/>
      <c r="C481" s="79"/>
      <c r="D481" s="79"/>
      <c r="E481" s="79"/>
      <c r="F481" s="58"/>
      <c r="G481" s="79"/>
      <c r="H481" s="59"/>
      <c r="I481" s="227" t="s">
        <v>78</v>
      </c>
      <c r="J481" s="228"/>
      <c r="K481" s="87"/>
      <c r="L481" s="81"/>
      <c r="M481" s="40"/>
    </row>
    <row r="482" spans="1:13" x14ac:dyDescent="0.25">
      <c r="A482" s="41" t="s">
        <v>103</v>
      </c>
      <c r="B482" s="79"/>
      <c r="C482" s="79"/>
      <c r="D482" s="79"/>
      <c r="E482" s="79"/>
      <c r="F482" s="58"/>
      <c r="G482" s="79"/>
      <c r="H482" s="59"/>
      <c r="I482" s="180" t="s">
        <v>79</v>
      </c>
      <c r="J482" s="181"/>
      <c r="K482" s="87"/>
      <c r="L482" s="81"/>
      <c r="M482" s="40"/>
    </row>
    <row r="483" spans="1:13" x14ac:dyDescent="0.25">
      <c r="A483" s="41" t="s">
        <v>104</v>
      </c>
      <c r="B483" s="79"/>
      <c r="C483" s="79"/>
      <c r="D483" s="79"/>
      <c r="E483" s="79"/>
      <c r="F483" s="58"/>
      <c r="G483" s="79"/>
      <c r="H483" s="59"/>
      <c r="I483" s="180" t="s">
        <v>80</v>
      </c>
      <c r="J483" s="181"/>
      <c r="K483" s="87"/>
      <c r="L483" s="81"/>
      <c r="M483" s="40"/>
    </row>
    <row r="484" spans="1:13" x14ac:dyDescent="0.25">
      <c r="A484" s="41" t="s">
        <v>105</v>
      </c>
      <c r="B484" s="79"/>
      <c r="C484" s="79"/>
      <c r="D484" s="79"/>
      <c r="E484" s="79"/>
      <c r="F484" s="58"/>
      <c r="G484" s="79"/>
      <c r="H484" s="59"/>
      <c r="I484" s="180" t="s">
        <v>81</v>
      </c>
      <c r="J484" s="181"/>
      <c r="K484" s="87"/>
      <c r="L484" s="81"/>
      <c r="M484" s="40"/>
    </row>
    <row r="485" spans="1:13" x14ac:dyDescent="0.25">
      <c r="A485" s="41" t="s">
        <v>106</v>
      </c>
      <c r="B485" s="79"/>
      <c r="C485" s="79"/>
      <c r="D485" s="79"/>
      <c r="E485" s="79"/>
      <c r="F485" s="58"/>
      <c r="G485" s="79"/>
      <c r="H485" s="59"/>
      <c r="I485" s="180" t="s">
        <v>82</v>
      </c>
      <c r="J485" s="181"/>
      <c r="K485" s="87"/>
      <c r="L485" s="81"/>
      <c r="M485" s="40"/>
    </row>
    <row r="486" spans="1:13" x14ac:dyDescent="0.25">
      <c r="A486" s="41" t="s">
        <v>107</v>
      </c>
      <c r="B486" s="79"/>
      <c r="C486" s="79"/>
      <c r="D486" s="79"/>
      <c r="E486" s="79"/>
      <c r="F486" s="58"/>
      <c r="G486" s="79"/>
      <c r="H486" s="59"/>
      <c r="I486" s="10"/>
      <c r="J486" s="11"/>
      <c r="K486" s="87"/>
      <c r="L486" s="88"/>
      <c r="M486" s="40"/>
    </row>
    <row r="487" spans="1:13" x14ac:dyDescent="0.25">
      <c r="A487" s="41" t="s">
        <v>108</v>
      </c>
      <c r="B487" s="79"/>
      <c r="C487" s="79"/>
      <c r="D487" s="79"/>
      <c r="E487" s="79"/>
      <c r="F487" s="58"/>
      <c r="G487" s="79"/>
      <c r="H487" s="59"/>
      <c r="I487" s="10"/>
      <c r="J487" s="11"/>
      <c r="K487" s="87"/>
      <c r="L487" s="81"/>
      <c r="M487" s="40"/>
    </row>
    <row r="488" spans="1:13" x14ac:dyDescent="0.25">
      <c r="A488" s="41" t="s">
        <v>109</v>
      </c>
      <c r="B488" s="79"/>
      <c r="C488" s="79"/>
      <c r="D488" s="79"/>
      <c r="E488" s="79"/>
      <c r="F488" s="58"/>
      <c r="G488" s="79"/>
      <c r="H488" s="59"/>
      <c r="I488" s="10"/>
      <c r="J488" s="11"/>
      <c r="K488" s="87"/>
      <c r="L488" s="81"/>
      <c r="M488" s="40"/>
    </row>
    <row r="489" spans="1:13" x14ac:dyDescent="0.25">
      <c r="A489" s="41" t="s">
        <v>83</v>
      </c>
      <c r="B489" s="79"/>
      <c r="C489" s="79"/>
      <c r="D489" s="79"/>
      <c r="E489" s="79"/>
      <c r="F489" s="58"/>
      <c r="G489" s="79"/>
      <c r="H489" s="59"/>
      <c r="I489" s="10"/>
      <c r="J489" s="11"/>
      <c r="K489" s="87"/>
      <c r="L489" s="81"/>
      <c r="M489" s="40"/>
    </row>
    <row r="490" spans="1:13" x14ac:dyDescent="0.25">
      <c r="A490" s="41" t="s">
        <v>110</v>
      </c>
      <c r="B490" s="79"/>
      <c r="C490" s="79"/>
      <c r="D490" s="79"/>
      <c r="E490" s="79"/>
      <c r="F490" s="58"/>
      <c r="G490" s="79"/>
      <c r="H490" s="59"/>
      <c r="I490" s="10"/>
      <c r="J490" s="11"/>
      <c r="K490" s="87"/>
      <c r="L490" s="81"/>
      <c r="M490" s="40"/>
    </row>
    <row r="491" spans="1:13" ht="15.75" thickBot="1" x14ac:dyDescent="0.3">
      <c r="A491" s="246" t="s">
        <v>111</v>
      </c>
      <c r="B491" s="247"/>
      <c r="C491" s="247"/>
      <c r="D491" s="247"/>
      <c r="E491" s="247"/>
      <c r="F491" s="247"/>
      <c r="G491" s="247"/>
      <c r="H491" s="248"/>
      <c r="I491" s="10"/>
      <c r="J491" s="11"/>
      <c r="K491" s="26"/>
      <c r="L491" s="27"/>
      <c r="M491" s="40"/>
    </row>
    <row r="492" spans="1:13" x14ac:dyDescent="0.25">
      <c r="A492" s="89" t="s">
        <v>84</v>
      </c>
      <c r="B492" s="90"/>
      <c r="C492" s="90"/>
      <c r="D492" s="90"/>
      <c r="E492" s="90"/>
      <c r="F492" s="90"/>
      <c r="G492" s="90"/>
      <c r="H492" s="90"/>
      <c r="I492" s="227" t="s">
        <v>85</v>
      </c>
      <c r="J492" s="228"/>
      <c r="K492" s="91"/>
      <c r="L492" s="92"/>
      <c r="M492" s="22"/>
    </row>
    <row r="493" spans="1:13" ht="15.75" thickBot="1" x14ac:dyDescent="0.3">
      <c r="A493" s="93" t="s">
        <v>86</v>
      </c>
      <c r="B493" s="94"/>
      <c r="C493" s="94"/>
      <c r="D493" s="94"/>
      <c r="E493" s="94"/>
      <c r="F493" s="94"/>
      <c r="G493" s="94"/>
      <c r="H493" s="94"/>
      <c r="I493" s="95"/>
      <c r="J493" s="33"/>
      <c r="K493" s="34"/>
      <c r="L493" s="35"/>
      <c r="M493" s="36"/>
    </row>
    <row r="494" spans="1:13" ht="15.75" thickBot="1" x14ac:dyDescent="0.3">
      <c r="A494" s="205" t="s">
        <v>87</v>
      </c>
      <c r="B494" s="206"/>
      <c r="C494" s="206"/>
      <c r="D494" s="206"/>
      <c r="E494" s="206"/>
      <c r="F494" s="206"/>
      <c r="G494" s="206"/>
      <c r="H494" s="229"/>
      <c r="I494" s="230" t="s">
        <v>88</v>
      </c>
      <c r="J494" s="244"/>
      <c r="K494" s="231">
        <v>1.84</v>
      </c>
      <c r="L494" s="232"/>
      <c r="M494" s="96">
        <f>K494*12*I425</f>
        <v>19286.88</v>
      </c>
    </row>
    <row r="495" spans="1:13" ht="16.5" customHeight="1" thickBot="1" x14ac:dyDescent="0.3">
      <c r="A495" s="245" t="s">
        <v>89</v>
      </c>
      <c r="B495" s="206"/>
      <c r="C495" s="206"/>
      <c r="D495" s="206"/>
      <c r="E495" s="206"/>
      <c r="F495" s="206"/>
      <c r="G495" s="206"/>
      <c r="H495" s="207"/>
      <c r="I495" s="223" t="s">
        <v>85</v>
      </c>
      <c r="J495" s="224"/>
      <c r="K495" s="208">
        <v>0.61</v>
      </c>
      <c r="L495" s="203"/>
      <c r="M495" s="40">
        <f>I425*K495*12</f>
        <v>6394.02</v>
      </c>
    </row>
    <row r="496" spans="1:13" ht="15.75" thickBot="1" x14ac:dyDescent="0.3">
      <c r="A496" s="97" t="s">
        <v>90</v>
      </c>
      <c r="B496" s="98"/>
      <c r="C496" s="98"/>
      <c r="D496" s="98"/>
      <c r="E496" s="98"/>
      <c r="F496" s="98"/>
      <c r="G496" s="98"/>
      <c r="H496" s="98"/>
      <c r="I496" s="99"/>
      <c r="J496" s="100"/>
      <c r="K496" s="237">
        <v>0</v>
      </c>
      <c r="L496" s="238"/>
      <c r="M496" s="96">
        <f>K496*12*I425</f>
        <v>0</v>
      </c>
    </row>
    <row r="497" spans="1:13" ht="15.75" thickBot="1" x14ac:dyDescent="0.3">
      <c r="A497" s="239" t="s">
        <v>91</v>
      </c>
      <c r="B497" s="240"/>
      <c r="C497" s="240"/>
      <c r="D497" s="240"/>
      <c r="E497" s="240"/>
      <c r="F497" s="240"/>
      <c r="G497" s="240"/>
      <c r="H497" s="250"/>
      <c r="I497" s="110"/>
      <c r="J497" s="111"/>
      <c r="K497" s="233">
        <v>78.09</v>
      </c>
      <c r="L497" s="234"/>
      <c r="M497" s="112">
        <f>K497*I425*12</f>
        <v>818539.38000000012</v>
      </c>
    </row>
    <row r="498" spans="1:13" ht="16.5" thickBot="1" x14ac:dyDescent="0.3">
      <c r="A498" s="253" t="s">
        <v>92</v>
      </c>
      <c r="B498" s="254"/>
      <c r="C498" s="254"/>
      <c r="D498" s="254"/>
      <c r="E498" s="254"/>
      <c r="F498" s="254"/>
      <c r="G498" s="254"/>
      <c r="H498" s="255"/>
      <c r="I498" s="110"/>
      <c r="J498" s="111"/>
      <c r="K498" s="233">
        <f>K499-K497</f>
        <v>3.8999999999999915</v>
      </c>
      <c r="L498" s="234"/>
      <c r="M498" s="112">
        <f>K498*I425*12</f>
        <v>40879.799999999908</v>
      </c>
    </row>
    <row r="499" spans="1:13" ht="16.5" thickBot="1" x14ac:dyDescent="0.3">
      <c r="A499" s="256" t="s">
        <v>93</v>
      </c>
      <c r="B499" s="257"/>
      <c r="C499" s="257"/>
      <c r="D499" s="257"/>
      <c r="E499" s="257"/>
      <c r="F499" s="257"/>
      <c r="G499" s="257"/>
      <c r="H499" s="258"/>
      <c r="I499" s="110"/>
      <c r="J499" s="111"/>
      <c r="K499" s="233">
        <f>K496+K495+K494+K480+K451+K436+K426</f>
        <v>81.99</v>
      </c>
      <c r="L499" s="234"/>
      <c r="M499" s="112">
        <f>M496+M495+M494+M480+M451+M436+M426</f>
        <v>859419.17999999993</v>
      </c>
    </row>
    <row r="501" spans="1:13" ht="15.75" x14ac:dyDescent="0.25">
      <c r="A501" s="168" t="s">
        <v>0</v>
      </c>
      <c r="B501" s="168"/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"/>
    </row>
    <row r="502" spans="1:13" ht="15.75" x14ac:dyDescent="0.25">
      <c r="A502" s="169" t="s">
        <v>1</v>
      </c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"/>
    </row>
    <row r="503" spans="1:13" ht="15.75" x14ac:dyDescent="0.25">
      <c r="A503" s="2"/>
      <c r="B503" s="2"/>
      <c r="C503" s="2"/>
      <c r="D503" s="2"/>
      <c r="E503" s="2"/>
      <c r="F503" s="2" t="s">
        <v>119</v>
      </c>
      <c r="G503" s="2"/>
      <c r="H503" s="2"/>
      <c r="I503" s="2"/>
      <c r="J503" s="2"/>
      <c r="K503" s="249">
        <v>46023</v>
      </c>
      <c r="L503" s="249"/>
      <c r="M503" s="249"/>
    </row>
    <row r="504" spans="1:13" x14ac:dyDescent="0.25">
      <c r="A504" s="3"/>
      <c r="B504" s="4"/>
      <c r="C504" s="171" t="s">
        <v>2</v>
      </c>
      <c r="D504" s="171"/>
      <c r="E504" s="171"/>
      <c r="F504" s="4"/>
      <c r="G504" s="4"/>
      <c r="H504" s="5"/>
      <c r="I504" s="172" t="s">
        <v>3</v>
      </c>
      <c r="J504" s="173"/>
      <c r="K504" s="174" t="s">
        <v>4</v>
      </c>
      <c r="L504" s="175"/>
      <c r="M504" s="6"/>
    </row>
    <row r="505" spans="1:13" x14ac:dyDescent="0.25">
      <c r="A505" s="7"/>
      <c r="B505" s="8"/>
      <c r="C505" s="8"/>
      <c r="D505" s="8"/>
      <c r="E505" s="8"/>
      <c r="F505" s="8"/>
      <c r="G505" s="8"/>
      <c r="H505" s="9"/>
      <c r="I505" s="10"/>
      <c r="J505" s="11"/>
      <c r="K505" s="186" t="s">
        <v>5</v>
      </c>
      <c r="L505" s="187"/>
      <c r="M505" s="12" t="s">
        <v>6</v>
      </c>
    </row>
    <row r="506" spans="1:13" x14ac:dyDescent="0.25">
      <c r="A506" s="7"/>
      <c r="B506" s="8"/>
      <c r="C506" s="8"/>
      <c r="D506" s="8"/>
      <c r="E506" s="8"/>
      <c r="F506" s="8"/>
      <c r="G506" s="8"/>
      <c r="H506" s="9"/>
      <c r="I506" s="176" t="s">
        <v>7</v>
      </c>
      <c r="J506" s="177"/>
      <c r="K506" s="188" t="s">
        <v>8</v>
      </c>
      <c r="L506" s="189"/>
      <c r="M506" s="12" t="s">
        <v>9</v>
      </c>
    </row>
    <row r="507" spans="1:13" ht="16.5" thickBot="1" x14ac:dyDescent="0.3">
      <c r="A507" s="13"/>
      <c r="B507" s="14"/>
      <c r="C507" s="14"/>
      <c r="D507" s="14"/>
      <c r="E507" s="14"/>
      <c r="F507" s="14"/>
      <c r="G507" s="14"/>
      <c r="H507" s="15"/>
      <c r="I507" s="190">
        <v>555.79999999999995</v>
      </c>
      <c r="J507" s="191"/>
      <c r="K507" s="192"/>
      <c r="L507" s="193"/>
      <c r="M507" s="16"/>
    </row>
    <row r="508" spans="1:13" x14ac:dyDescent="0.25">
      <c r="A508" s="17" t="s">
        <v>10</v>
      </c>
      <c r="B508" s="18"/>
      <c r="C508" s="18"/>
      <c r="D508" s="18"/>
      <c r="E508" s="18"/>
      <c r="F508" s="18"/>
      <c r="G508" s="18"/>
      <c r="H508" s="19"/>
      <c r="I508" s="20"/>
      <c r="J508" s="21"/>
      <c r="K508" s="194">
        <f>K511+K514</f>
        <v>8.7799999999999994</v>
      </c>
      <c r="L508" s="195"/>
      <c r="M508" s="22">
        <f>K508*12*I507</f>
        <v>58559.087999999989</v>
      </c>
    </row>
    <row r="509" spans="1:13" x14ac:dyDescent="0.25">
      <c r="A509" s="23" t="s">
        <v>11</v>
      </c>
      <c r="B509" s="24"/>
      <c r="C509" s="24"/>
      <c r="D509" s="24"/>
      <c r="E509" s="24"/>
      <c r="F509" s="24"/>
      <c r="G509" s="24"/>
      <c r="H509" s="25"/>
      <c r="I509" s="10"/>
      <c r="J509" s="11"/>
      <c r="K509" s="26"/>
      <c r="L509" s="27"/>
      <c r="M509" s="28"/>
    </row>
    <row r="510" spans="1:13" ht="15.75" thickBot="1" x14ac:dyDescent="0.3">
      <c r="A510" s="29" t="s">
        <v>12</v>
      </c>
      <c r="B510" s="30"/>
      <c r="C510" s="30"/>
      <c r="D510" s="30"/>
      <c r="E510" s="30"/>
      <c r="F510" s="30"/>
      <c r="G510" s="30"/>
      <c r="H510" s="31"/>
      <c r="I510" s="32"/>
      <c r="J510" s="33"/>
      <c r="K510" s="34"/>
      <c r="L510" s="35"/>
      <c r="M510" s="36"/>
    </row>
    <row r="511" spans="1:13" x14ac:dyDescent="0.25">
      <c r="A511" s="37" t="s">
        <v>13</v>
      </c>
      <c r="B511" s="38"/>
      <c r="C511" s="38"/>
      <c r="D511" s="38"/>
      <c r="E511" s="38"/>
      <c r="F511" s="38"/>
      <c r="G511" s="38"/>
      <c r="H511" s="39"/>
      <c r="I511" s="217" t="s">
        <v>14</v>
      </c>
      <c r="J511" s="218"/>
      <c r="K511" s="178">
        <v>5.25</v>
      </c>
      <c r="L511" s="179"/>
      <c r="M511" s="40">
        <f>K511*12*I507</f>
        <v>35015.399999999994</v>
      </c>
    </row>
    <row r="512" spans="1:13" x14ac:dyDescent="0.25">
      <c r="A512" s="41" t="s">
        <v>15</v>
      </c>
      <c r="B512" s="8"/>
      <c r="C512" s="8"/>
      <c r="D512" s="8"/>
      <c r="E512" s="8"/>
      <c r="F512" s="8"/>
      <c r="G512" s="8"/>
      <c r="H512" s="9"/>
      <c r="I512" s="172" t="s">
        <v>16</v>
      </c>
      <c r="J512" s="173"/>
      <c r="K512" s="1"/>
      <c r="L512" s="27"/>
      <c r="M512" s="40"/>
    </row>
    <row r="513" spans="1:13" x14ac:dyDescent="0.25">
      <c r="A513" s="37" t="s">
        <v>17</v>
      </c>
      <c r="B513" s="38"/>
      <c r="C513" s="38"/>
      <c r="D513" s="38"/>
      <c r="E513" s="38"/>
      <c r="F513" s="38"/>
      <c r="G513" s="38"/>
      <c r="H513" s="39"/>
      <c r="I513" s="176"/>
      <c r="J513" s="177"/>
      <c r="K513" s="1"/>
      <c r="L513" s="27"/>
      <c r="M513" s="40"/>
    </row>
    <row r="514" spans="1:13" x14ac:dyDescent="0.25">
      <c r="A514" s="37" t="s">
        <v>18</v>
      </c>
      <c r="B514" s="38"/>
      <c r="C514" s="38"/>
      <c r="D514" s="38"/>
      <c r="E514" s="38"/>
      <c r="F514" s="38"/>
      <c r="G514" s="38"/>
      <c r="H514" s="39"/>
      <c r="I514" s="182" t="s">
        <v>19</v>
      </c>
      <c r="J514" s="183"/>
      <c r="K514" s="184">
        <v>3.53</v>
      </c>
      <c r="L514" s="185"/>
      <c r="M514" s="40">
        <f>K514*12*I507</f>
        <v>23543.687999999998</v>
      </c>
    </row>
    <row r="515" spans="1:13" ht="15.75" x14ac:dyDescent="0.25">
      <c r="A515" s="42" t="s">
        <v>20</v>
      </c>
      <c r="B515" s="43"/>
      <c r="C515" s="43"/>
      <c r="D515" s="43"/>
      <c r="E515" s="43"/>
      <c r="F515" s="43"/>
      <c r="G515" s="43"/>
      <c r="H515" s="44"/>
      <c r="I515" s="172" t="s">
        <v>16</v>
      </c>
      <c r="J515" s="173"/>
      <c r="K515" s="2"/>
      <c r="L515" s="45"/>
      <c r="M515" s="40"/>
    </row>
    <row r="516" spans="1:13" x14ac:dyDescent="0.25">
      <c r="A516" s="46" t="s">
        <v>21</v>
      </c>
      <c r="B516" s="4"/>
      <c r="C516" s="4"/>
      <c r="D516" s="4"/>
      <c r="E516" s="4"/>
      <c r="F516" s="4"/>
      <c r="G516" s="4"/>
      <c r="H516" s="5"/>
      <c r="I516" s="180"/>
      <c r="J516" s="181"/>
      <c r="K516" s="47"/>
      <c r="L516" s="27"/>
      <c r="M516" s="40"/>
    </row>
    <row r="517" spans="1:13" ht="15.75" thickBot="1" x14ac:dyDescent="0.3">
      <c r="A517" s="37" t="s">
        <v>22</v>
      </c>
      <c r="B517" s="48"/>
      <c r="C517" s="48"/>
      <c r="D517" s="48"/>
      <c r="E517" s="48"/>
      <c r="F517" s="48"/>
      <c r="G517" s="48"/>
      <c r="H517" s="49"/>
      <c r="I517" s="50"/>
      <c r="J517" s="51"/>
      <c r="K517" s="213"/>
      <c r="L517" s="214"/>
      <c r="M517" s="40"/>
    </row>
    <row r="518" spans="1:13" x14ac:dyDescent="0.25">
      <c r="A518" s="17" t="s">
        <v>23</v>
      </c>
      <c r="B518" s="52"/>
      <c r="C518" s="52"/>
      <c r="D518" s="52"/>
      <c r="E518" s="52"/>
      <c r="F518" s="52"/>
      <c r="G518" s="52"/>
      <c r="H518" s="53"/>
      <c r="I518" s="20"/>
      <c r="J518" s="54"/>
      <c r="K518" s="198">
        <f>K520+K525+K528</f>
        <v>7.1899999999999995</v>
      </c>
      <c r="L518" s="195"/>
      <c r="M518" s="22">
        <f>K518*12*I507</f>
        <v>47954.423999999999</v>
      </c>
    </row>
    <row r="519" spans="1:13" ht="15.75" thickBot="1" x14ac:dyDescent="0.3">
      <c r="A519" s="29" t="s">
        <v>24</v>
      </c>
      <c r="B519" s="55"/>
      <c r="C519" s="55"/>
      <c r="D519" s="55"/>
      <c r="E519" s="55"/>
      <c r="F519" s="55"/>
      <c r="G519" s="55"/>
      <c r="H519" s="56"/>
      <c r="I519" s="32"/>
      <c r="J519" s="57"/>
      <c r="K519" s="34"/>
      <c r="L519" s="35"/>
      <c r="M519" s="36"/>
    </row>
    <row r="520" spans="1:13" x14ac:dyDescent="0.25">
      <c r="A520" s="41" t="s">
        <v>25</v>
      </c>
      <c r="B520" s="58"/>
      <c r="C520" s="58"/>
      <c r="D520" s="58"/>
      <c r="E520" s="58"/>
      <c r="F520" s="58"/>
      <c r="G520" s="58"/>
      <c r="H520" s="59"/>
      <c r="I520" s="227" t="s">
        <v>14</v>
      </c>
      <c r="J520" s="228"/>
      <c r="K520" s="178">
        <v>3.6</v>
      </c>
      <c r="L520" s="179"/>
      <c r="M520" s="40">
        <f>K520*12*I507</f>
        <v>24010.560000000001</v>
      </c>
    </row>
    <row r="521" spans="1:13" x14ac:dyDescent="0.25">
      <c r="A521" s="37" t="s">
        <v>26</v>
      </c>
      <c r="B521" s="48"/>
      <c r="C521" s="48"/>
      <c r="D521" s="48"/>
      <c r="E521" s="48"/>
      <c r="F521" s="48"/>
      <c r="G521" s="48"/>
      <c r="H521" s="49"/>
      <c r="I521" s="60"/>
      <c r="J521" s="61"/>
      <c r="K521" s="1"/>
      <c r="L521" s="27"/>
      <c r="M521" s="40"/>
    </row>
    <row r="522" spans="1:13" x14ac:dyDescent="0.25">
      <c r="A522" s="41" t="s">
        <v>15</v>
      </c>
      <c r="B522" s="8"/>
      <c r="C522" s="8"/>
      <c r="D522" s="8"/>
      <c r="E522" s="8"/>
      <c r="F522" s="8"/>
      <c r="G522" s="8"/>
      <c r="H522" s="9"/>
      <c r="I522" s="172" t="s">
        <v>16</v>
      </c>
      <c r="J522" s="173"/>
      <c r="K522" s="1"/>
      <c r="L522" s="27"/>
      <c r="M522" s="40"/>
    </row>
    <row r="523" spans="1:13" x14ac:dyDescent="0.25">
      <c r="A523" s="37" t="s">
        <v>17</v>
      </c>
      <c r="B523" s="38"/>
      <c r="C523" s="38"/>
      <c r="D523" s="38"/>
      <c r="E523" s="38"/>
      <c r="F523" s="38"/>
      <c r="G523" s="38"/>
      <c r="H523" s="39"/>
      <c r="I523" s="176"/>
      <c r="J523" s="177"/>
      <c r="K523" s="1"/>
      <c r="L523" s="27"/>
      <c r="M523" s="40"/>
    </row>
    <row r="524" spans="1:13" x14ac:dyDescent="0.25">
      <c r="A524" s="42" t="s">
        <v>27</v>
      </c>
      <c r="B524" s="43"/>
      <c r="C524" s="44"/>
      <c r="D524" s="8"/>
      <c r="E524" s="8"/>
      <c r="F524" s="8"/>
      <c r="G524" s="8"/>
      <c r="H524" s="9"/>
      <c r="I524" s="182" t="s">
        <v>16</v>
      </c>
      <c r="J524" s="183"/>
      <c r="K524" s="1"/>
      <c r="L524" s="27"/>
      <c r="M524" s="40"/>
    </row>
    <row r="525" spans="1:13" x14ac:dyDescent="0.25">
      <c r="A525" s="41" t="s">
        <v>28</v>
      </c>
      <c r="B525" s="8"/>
      <c r="C525" s="8"/>
      <c r="D525" s="43"/>
      <c r="E525" s="43"/>
      <c r="F525" s="43"/>
      <c r="G525" s="43"/>
      <c r="H525" s="44"/>
      <c r="I525" s="182" t="s">
        <v>19</v>
      </c>
      <c r="J525" s="183"/>
      <c r="K525" s="184">
        <v>1.58</v>
      </c>
      <c r="L525" s="185"/>
      <c r="M525" s="40">
        <f>K525*12*I507</f>
        <v>10537.967999999999</v>
      </c>
    </row>
    <row r="526" spans="1:13" x14ac:dyDescent="0.25">
      <c r="A526" s="46" t="s">
        <v>29</v>
      </c>
      <c r="B526" s="62"/>
      <c r="C526" s="62"/>
      <c r="D526" s="62"/>
      <c r="E526" s="62"/>
      <c r="F526" s="62"/>
      <c r="G526" s="62"/>
      <c r="H526" s="63"/>
      <c r="I526" s="172" t="s">
        <v>95</v>
      </c>
      <c r="J526" s="173"/>
      <c r="K526" s="1"/>
      <c r="L526" s="27"/>
      <c r="M526" s="40"/>
    </row>
    <row r="527" spans="1:13" x14ac:dyDescent="0.25">
      <c r="A527" s="37"/>
      <c r="B527" s="48"/>
      <c r="C527" s="48"/>
      <c r="D527" s="48"/>
      <c r="E527" s="48"/>
      <c r="F527" s="48"/>
      <c r="G527" s="48"/>
      <c r="H527" s="49"/>
      <c r="I527" s="50" t="s">
        <v>96</v>
      </c>
      <c r="J527" s="51"/>
      <c r="K527" s="47"/>
      <c r="L527" s="27"/>
      <c r="M527" s="40"/>
    </row>
    <row r="528" spans="1:13" x14ac:dyDescent="0.25">
      <c r="A528" s="46" t="s">
        <v>30</v>
      </c>
      <c r="B528" s="62"/>
      <c r="C528" s="62"/>
      <c r="D528" s="62"/>
      <c r="E528" s="62"/>
      <c r="F528" s="62"/>
      <c r="G528" s="62"/>
      <c r="H528" s="63"/>
      <c r="I528" s="172" t="s">
        <v>19</v>
      </c>
      <c r="J528" s="173"/>
      <c r="K528" s="184">
        <v>2.0099999999999998</v>
      </c>
      <c r="L528" s="185"/>
      <c r="M528" s="40">
        <f>K528*12*I507</f>
        <v>13405.895999999997</v>
      </c>
    </row>
    <row r="529" spans="1:13" x14ac:dyDescent="0.25">
      <c r="A529" s="37" t="s">
        <v>31</v>
      </c>
      <c r="B529" s="48"/>
      <c r="C529" s="48"/>
      <c r="D529" s="48"/>
      <c r="E529" s="48"/>
      <c r="F529" s="48"/>
      <c r="G529" s="48"/>
      <c r="H529" s="49"/>
      <c r="I529" s="50"/>
      <c r="J529" s="51"/>
      <c r="K529" s="1"/>
      <c r="L529" s="27"/>
      <c r="M529" s="40"/>
    </row>
    <row r="530" spans="1:13" x14ac:dyDescent="0.25">
      <c r="A530" s="46" t="s">
        <v>32</v>
      </c>
      <c r="B530" s="62"/>
      <c r="C530" s="62"/>
      <c r="D530" s="62"/>
      <c r="E530" s="62"/>
      <c r="F530" s="62"/>
      <c r="G530" s="62"/>
      <c r="H530" s="63"/>
      <c r="I530" s="182" t="s">
        <v>16</v>
      </c>
      <c r="J530" s="183"/>
      <c r="K530" s="1"/>
      <c r="L530" s="27"/>
      <c r="M530" s="40"/>
    </row>
    <row r="531" spans="1:13" x14ac:dyDescent="0.25">
      <c r="A531" s="46" t="s">
        <v>33</v>
      </c>
      <c r="B531" s="62"/>
      <c r="C531" s="62"/>
      <c r="D531" s="62"/>
      <c r="E531" s="62"/>
      <c r="F531" s="62"/>
      <c r="G531" s="62"/>
      <c r="H531" s="63"/>
      <c r="I531" s="172" t="s">
        <v>97</v>
      </c>
      <c r="J531" s="173"/>
      <c r="K531" s="14"/>
      <c r="L531" s="15"/>
      <c r="M531" s="64"/>
    </row>
    <row r="532" spans="1:13" ht="15.75" thickBot="1" x14ac:dyDescent="0.3">
      <c r="A532" s="37"/>
      <c r="B532" s="48"/>
      <c r="C532" s="48"/>
      <c r="D532" s="48"/>
      <c r="E532" s="48"/>
      <c r="F532" s="48"/>
      <c r="G532" s="48"/>
      <c r="H532" s="49"/>
      <c r="I532" s="241" t="s">
        <v>98</v>
      </c>
      <c r="J532" s="242"/>
      <c r="K532" s="103"/>
      <c r="L532" s="104"/>
      <c r="M532" s="105"/>
    </row>
    <row r="533" spans="1:13" x14ac:dyDescent="0.25">
      <c r="A533" s="65" t="s">
        <v>34</v>
      </c>
      <c r="B533" s="18"/>
      <c r="C533" s="18"/>
      <c r="D533" s="18"/>
      <c r="E533" s="18"/>
      <c r="F533" s="18"/>
      <c r="G533" s="66"/>
      <c r="H533" s="67"/>
      <c r="I533" s="20"/>
      <c r="J533" s="21"/>
      <c r="K533" s="204">
        <f>K535+K542+K550+K554+K555+K559</f>
        <v>62.96</v>
      </c>
      <c r="L533" s="243"/>
      <c r="M533" s="22">
        <f>M535+M542+M550+M554+M555+M559</f>
        <v>419918.016</v>
      </c>
    </row>
    <row r="534" spans="1:13" ht="15.75" thickBot="1" x14ac:dyDescent="0.3">
      <c r="A534" s="106"/>
      <c r="B534" s="107"/>
      <c r="C534" s="107"/>
      <c r="D534" s="107"/>
      <c r="E534" s="107"/>
      <c r="F534" s="107"/>
      <c r="G534" s="107"/>
      <c r="H534" s="108"/>
      <c r="I534" s="32"/>
      <c r="J534" s="33"/>
      <c r="K534" s="34"/>
      <c r="L534" s="35"/>
      <c r="M534" s="36"/>
    </row>
    <row r="535" spans="1:13" ht="15.75" thickBot="1" x14ac:dyDescent="0.3">
      <c r="A535" s="205" t="s">
        <v>35</v>
      </c>
      <c r="B535" s="206"/>
      <c r="C535" s="206"/>
      <c r="D535" s="206"/>
      <c r="E535" s="206"/>
      <c r="F535" s="206"/>
      <c r="G535" s="206"/>
      <c r="H535" s="207"/>
      <c r="I535" s="68"/>
      <c r="J535" s="69"/>
      <c r="K535" s="208">
        <f>K536+K537+K538+K540+K541</f>
        <v>12.43</v>
      </c>
      <c r="L535" s="203"/>
      <c r="M535" s="70">
        <f>K535*12*I507</f>
        <v>82903.127999999997</v>
      </c>
    </row>
    <row r="536" spans="1:13" x14ac:dyDescent="0.25">
      <c r="A536" s="37" t="s">
        <v>36</v>
      </c>
      <c r="B536" s="48"/>
      <c r="C536" s="48"/>
      <c r="D536" s="48"/>
      <c r="E536" s="48"/>
      <c r="F536" s="48"/>
      <c r="G536" s="48"/>
      <c r="H536" s="49"/>
      <c r="I536" s="217" t="s">
        <v>37</v>
      </c>
      <c r="J536" s="218"/>
      <c r="K536" s="178">
        <v>2.59</v>
      </c>
      <c r="L536" s="179"/>
      <c r="M536" s="40">
        <f>K536*12*I507</f>
        <v>17274.263999999999</v>
      </c>
    </row>
    <row r="537" spans="1:13" x14ac:dyDescent="0.25">
      <c r="A537" s="42" t="s">
        <v>38</v>
      </c>
      <c r="B537" s="71"/>
      <c r="C537" s="71"/>
      <c r="D537" s="71"/>
      <c r="E537" s="71"/>
      <c r="F537" s="71"/>
      <c r="G537" s="71"/>
      <c r="H537" s="72"/>
      <c r="I537" s="182" t="s">
        <v>39</v>
      </c>
      <c r="J537" s="183"/>
      <c r="K537" s="184">
        <v>6.1</v>
      </c>
      <c r="L537" s="185"/>
      <c r="M537" s="40">
        <f>K537*12*I507</f>
        <v>40684.55999999999</v>
      </c>
    </row>
    <row r="538" spans="1:13" x14ac:dyDescent="0.25">
      <c r="A538" s="46" t="s">
        <v>40</v>
      </c>
      <c r="B538" s="62"/>
      <c r="C538" s="62"/>
      <c r="D538" s="62"/>
      <c r="E538" s="62"/>
      <c r="F538" s="62"/>
      <c r="G538" s="62"/>
      <c r="H538" s="63"/>
      <c r="I538" s="172" t="s">
        <v>19</v>
      </c>
      <c r="J538" s="173"/>
      <c r="K538" s="184">
        <v>0.69</v>
      </c>
      <c r="L538" s="185"/>
      <c r="M538" s="40">
        <f>K538*12*I507</f>
        <v>4602.0239999999994</v>
      </c>
    </row>
    <row r="539" spans="1:13" x14ac:dyDescent="0.25">
      <c r="A539" s="73" t="s">
        <v>41</v>
      </c>
      <c r="B539" s="38"/>
      <c r="C539" s="38"/>
      <c r="D539" s="38"/>
      <c r="E539" s="48"/>
      <c r="F539" s="48"/>
      <c r="G539" s="48"/>
      <c r="H539" s="49"/>
      <c r="I539" s="50"/>
      <c r="J539" s="51"/>
      <c r="K539" s="26"/>
      <c r="L539" s="27"/>
      <c r="M539" s="40"/>
    </row>
    <row r="540" spans="1:13" x14ac:dyDescent="0.25">
      <c r="A540" s="42" t="s">
        <v>42</v>
      </c>
      <c r="B540" s="71"/>
      <c r="C540" s="71"/>
      <c r="D540" s="71"/>
      <c r="E540" s="71"/>
      <c r="F540" s="71"/>
      <c r="G540" s="71"/>
      <c r="H540" s="72"/>
      <c r="I540" s="182" t="s">
        <v>14</v>
      </c>
      <c r="J540" s="183"/>
      <c r="K540" s="184">
        <v>0.21</v>
      </c>
      <c r="L540" s="185"/>
      <c r="M540" s="40">
        <f>K540*12*I507</f>
        <v>1400.616</v>
      </c>
    </row>
    <row r="541" spans="1:13" ht="15.75" thickBot="1" x14ac:dyDescent="0.3">
      <c r="A541" s="46" t="s">
        <v>43</v>
      </c>
      <c r="B541" s="62"/>
      <c r="C541" s="62"/>
      <c r="D541" s="62"/>
      <c r="E541" s="62"/>
      <c r="F541" s="62"/>
      <c r="G541" s="62"/>
      <c r="H541" s="63"/>
      <c r="I541" s="209" t="s">
        <v>14</v>
      </c>
      <c r="J541" s="210"/>
      <c r="K541" s="211">
        <v>2.84</v>
      </c>
      <c r="L541" s="212"/>
      <c r="M541" s="40">
        <f>K541*12*I507</f>
        <v>18941.663999999997</v>
      </c>
    </row>
    <row r="542" spans="1:13" ht="15.75" thickBot="1" x14ac:dyDescent="0.3">
      <c r="A542" s="199" t="s">
        <v>44</v>
      </c>
      <c r="B542" s="200"/>
      <c r="C542" s="200"/>
      <c r="D542" s="200"/>
      <c r="E542" s="200"/>
      <c r="F542" s="200"/>
      <c r="G542" s="200"/>
      <c r="H542" s="201"/>
      <c r="I542" s="68"/>
      <c r="J542" s="69"/>
      <c r="K542" s="202">
        <f>K543+K544+K546+K547+K548+K549</f>
        <v>2.9800000000000004</v>
      </c>
      <c r="L542" s="216"/>
      <c r="M542" s="70">
        <f>K542*12*I507</f>
        <v>19875.407999999999</v>
      </c>
    </row>
    <row r="543" spans="1:13" x14ac:dyDescent="0.25">
      <c r="A543" s="74" t="s">
        <v>45</v>
      </c>
      <c r="B543" s="38"/>
      <c r="C543" s="38"/>
      <c r="D543" s="38"/>
      <c r="E543" s="38"/>
      <c r="F543" s="48"/>
      <c r="G543" s="48"/>
      <c r="H543" s="49"/>
      <c r="I543" s="75"/>
      <c r="J543" s="11"/>
      <c r="K543" s="178">
        <v>0.17</v>
      </c>
      <c r="L543" s="179"/>
      <c r="M543" s="40">
        <f>K543*12*I507</f>
        <v>1133.8319999999999</v>
      </c>
    </row>
    <row r="544" spans="1:13" x14ac:dyDescent="0.25">
      <c r="A544" s="3" t="s">
        <v>46</v>
      </c>
      <c r="B544" s="4"/>
      <c r="C544" s="4"/>
      <c r="D544" s="4"/>
      <c r="E544" s="4"/>
      <c r="F544" s="62"/>
      <c r="G544" s="62"/>
      <c r="H544" s="63"/>
      <c r="I544" s="180" t="s">
        <v>47</v>
      </c>
      <c r="J544" s="181"/>
      <c r="K544" s="184">
        <v>1.42</v>
      </c>
      <c r="L544" s="185"/>
      <c r="M544" s="40">
        <f>K544*12*I507</f>
        <v>9470.8319999999985</v>
      </c>
    </row>
    <row r="545" spans="1:13" x14ac:dyDescent="0.25">
      <c r="A545" s="37" t="s">
        <v>48</v>
      </c>
      <c r="B545" s="48"/>
      <c r="C545" s="48"/>
      <c r="D545" s="48"/>
      <c r="E545" s="48"/>
      <c r="F545" s="48"/>
      <c r="G545" s="48"/>
      <c r="H545" s="49"/>
      <c r="I545" s="176" t="s">
        <v>49</v>
      </c>
      <c r="J545" s="177"/>
      <c r="K545" s="1"/>
      <c r="L545" s="27"/>
      <c r="M545" s="40"/>
    </row>
    <row r="546" spans="1:13" x14ac:dyDescent="0.25">
      <c r="A546" s="42" t="s">
        <v>50</v>
      </c>
      <c r="B546" s="71"/>
      <c r="C546" s="71"/>
      <c r="D546" s="71"/>
      <c r="E546" s="71"/>
      <c r="F546" s="71"/>
      <c r="G546" s="71"/>
      <c r="H546" s="72"/>
      <c r="I546" s="182" t="s">
        <v>51</v>
      </c>
      <c r="J546" s="183"/>
      <c r="K546" s="184">
        <v>0.87</v>
      </c>
      <c r="L546" s="185"/>
      <c r="M546" s="40">
        <f>K546*12*I507</f>
        <v>5802.5519999999997</v>
      </c>
    </row>
    <row r="547" spans="1:13" x14ac:dyDescent="0.25">
      <c r="A547" s="42" t="s">
        <v>52</v>
      </c>
      <c r="B547" s="71"/>
      <c r="C547" s="71"/>
      <c r="D547" s="71"/>
      <c r="E547" s="71"/>
      <c r="F547" s="71"/>
      <c r="G547" s="71"/>
      <c r="H547" s="72"/>
      <c r="I547" s="182" t="s">
        <v>53</v>
      </c>
      <c r="J547" s="183"/>
      <c r="K547" s="184">
        <v>0.22</v>
      </c>
      <c r="L547" s="185"/>
      <c r="M547" s="40">
        <f>K547*12*I507</f>
        <v>1467.3119999999999</v>
      </c>
    </row>
    <row r="548" spans="1:13" x14ac:dyDescent="0.25">
      <c r="A548" s="46" t="s">
        <v>58</v>
      </c>
      <c r="B548" s="62"/>
      <c r="C548" s="62"/>
      <c r="D548" s="62"/>
      <c r="E548" s="62"/>
      <c r="F548" s="62"/>
      <c r="G548" s="62"/>
      <c r="H548" s="63"/>
      <c r="I548" s="182" t="s">
        <v>59</v>
      </c>
      <c r="J548" s="183"/>
      <c r="K548" s="196">
        <v>0.12</v>
      </c>
      <c r="L548" s="197"/>
      <c r="M548" s="40">
        <f>K548*12*I507</f>
        <v>800.35199999999986</v>
      </c>
    </row>
    <row r="549" spans="1:13" ht="15.75" thickBot="1" x14ac:dyDescent="0.3">
      <c r="A549" s="46" t="s">
        <v>60</v>
      </c>
      <c r="B549" s="62"/>
      <c r="C549" s="62"/>
      <c r="D549" s="62"/>
      <c r="E549" s="62"/>
      <c r="F549" s="62"/>
      <c r="G549" s="62"/>
      <c r="H549" s="63"/>
      <c r="I549" s="209" t="s">
        <v>61</v>
      </c>
      <c r="J549" s="210"/>
      <c r="K549" s="213">
        <v>0.18</v>
      </c>
      <c r="L549" s="214"/>
      <c r="M549" s="76">
        <f>K549*12*I507</f>
        <v>1200.528</v>
      </c>
    </row>
    <row r="550" spans="1:13" ht="15.75" thickBot="1" x14ac:dyDescent="0.3">
      <c r="A550" s="199" t="s">
        <v>62</v>
      </c>
      <c r="B550" s="200"/>
      <c r="C550" s="200"/>
      <c r="D550" s="200"/>
      <c r="E550" s="200"/>
      <c r="F550" s="200"/>
      <c r="G550" s="200"/>
      <c r="H550" s="201"/>
      <c r="I550" s="77"/>
      <c r="J550" s="78"/>
      <c r="K550" s="215">
        <f>K551+K552+K553</f>
        <v>1.94</v>
      </c>
      <c r="L550" s="216"/>
      <c r="M550" s="70">
        <f>M551+M552+M553</f>
        <v>12939.023999999999</v>
      </c>
    </row>
    <row r="551" spans="1:13" x14ac:dyDescent="0.25">
      <c r="A551" s="37" t="s">
        <v>63</v>
      </c>
      <c r="B551" s="48"/>
      <c r="C551" s="48"/>
      <c r="D551" s="48"/>
      <c r="E551" s="48"/>
      <c r="F551" s="48"/>
      <c r="G551" s="48"/>
      <c r="H551" s="49"/>
      <c r="I551" s="217" t="s">
        <v>64</v>
      </c>
      <c r="J551" s="218"/>
      <c r="K551" s="219">
        <v>0.67</v>
      </c>
      <c r="L551" s="220"/>
      <c r="M551" s="40">
        <f>K551*12*I507</f>
        <v>4468.6320000000005</v>
      </c>
    </row>
    <row r="552" spans="1:13" x14ac:dyDescent="0.25">
      <c r="A552" s="42" t="s">
        <v>68</v>
      </c>
      <c r="B552" s="71"/>
      <c r="C552" s="71"/>
      <c r="D552" s="71"/>
      <c r="E552" s="71"/>
      <c r="F552" s="71"/>
      <c r="G552" s="71"/>
      <c r="H552" s="72"/>
      <c r="I552" s="82" t="s">
        <v>69</v>
      </c>
      <c r="J552" s="83"/>
      <c r="K552" s="196">
        <v>1.06</v>
      </c>
      <c r="L552" s="197"/>
      <c r="M552" s="40">
        <f>K552*12*I507</f>
        <v>7069.7759999999998</v>
      </c>
    </row>
    <row r="553" spans="1:13" ht="15.75" thickBot="1" x14ac:dyDescent="0.3">
      <c r="A553" s="46" t="s">
        <v>58</v>
      </c>
      <c r="B553" s="62"/>
      <c r="C553" s="62"/>
      <c r="D553" s="62"/>
      <c r="E553" s="62"/>
      <c r="F553" s="62"/>
      <c r="G553" s="62"/>
      <c r="H553" s="63"/>
      <c r="I553" s="209" t="s">
        <v>59</v>
      </c>
      <c r="J553" s="210"/>
      <c r="K553" s="213">
        <v>0.21</v>
      </c>
      <c r="L553" s="214"/>
      <c r="M553" s="40">
        <f>K553*12*I507</f>
        <v>1400.616</v>
      </c>
    </row>
    <row r="554" spans="1:13" ht="15.75" thickBot="1" x14ac:dyDescent="0.3">
      <c r="A554" s="84" t="s">
        <v>70</v>
      </c>
      <c r="B554" s="85"/>
      <c r="C554" s="85"/>
      <c r="D554" s="85"/>
      <c r="E554" s="85"/>
      <c r="F554" s="85"/>
      <c r="G554" s="85"/>
      <c r="H554" s="86"/>
      <c r="I554" s="223" t="s">
        <v>71</v>
      </c>
      <c r="J554" s="224"/>
      <c r="K554" s="225">
        <v>43.21</v>
      </c>
      <c r="L554" s="226"/>
      <c r="M554" s="70">
        <f>K554*12*I507</f>
        <v>288193.41599999997</v>
      </c>
    </row>
    <row r="555" spans="1:13" ht="15.75" thickBot="1" x14ac:dyDescent="0.3">
      <c r="A555" s="205" t="s">
        <v>72</v>
      </c>
      <c r="B555" s="206"/>
      <c r="C555" s="206"/>
      <c r="D555" s="206"/>
      <c r="E555" s="206"/>
      <c r="F555" s="206"/>
      <c r="G555" s="206"/>
      <c r="H555" s="207"/>
      <c r="I555" s="68"/>
      <c r="J555" s="69"/>
      <c r="K555" s="202">
        <v>2.29</v>
      </c>
      <c r="L555" s="216"/>
      <c r="M555" s="70">
        <f>K555*12*I507</f>
        <v>15273.383999999998</v>
      </c>
    </row>
    <row r="556" spans="1:13" x14ac:dyDescent="0.25">
      <c r="A556" s="41" t="s">
        <v>99</v>
      </c>
      <c r="B556" s="58"/>
      <c r="C556" s="58"/>
      <c r="D556" s="58"/>
      <c r="E556" s="58"/>
      <c r="F556" s="58"/>
      <c r="G556" s="58"/>
      <c r="H556" s="59"/>
      <c r="I556" s="227" t="s">
        <v>73</v>
      </c>
      <c r="J556" s="228"/>
      <c r="K556" s="87"/>
      <c r="L556" s="81"/>
      <c r="M556" s="40"/>
    </row>
    <row r="557" spans="1:13" x14ac:dyDescent="0.25">
      <c r="A557" s="41" t="s">
        <v>100</v>
      </c>
      <c r="B557" s="58"/>
      <c r="C557" s="58"/>
      <c r="D557" s="58"/>
      <c r="E557" s="58"/>
      <c r="F557" s="58"/>
      <c r="G557" s="58"/>
      <c r="H557" s="59"/>
      <c r="I557" s="10"/>
      <c r="J557" s="11"/>
      <c r="K557" s="87"/>
      <c r="L557" s="81"/>
      <c r="M557" s="40"/>
    </row>
    <row r="558" spans="1:13" ht="15.75" thickBot="1" x14ac:dyDescent="0.3">
      <c r="A558" s="41" t="s">
        <v>101</v>
      </c>
      <c r="B558" s="58"/>
      <c r="C558" s="58"/>
      <c r="D558" s="58"/>
      <c r="E558" s="58"/>
      <c r="F558" s="58"/>
      <c r="G558" s="58"/>
      <c r="H558" s="59"/>
      <c r="I558" s="109"/>
      <c r="J558" s="11"/>
      <c r="K558" s="87"/>
      <c r="L558" s="81"/>
      <c r="M558" s="40"/>
    </row>
    <row r="559" spans="1:13" ht="15.75" thickBot="1" x14ac:dyDescent="0.3">
      <c r="A559" s="84" t="s">
        <v>74</v>
      </c>
      <c r="B559" s="85"/>
      <c r="C559" s="85"/>
      <c r="D559" s="85"/>
      <c r="E559" s="85"/>
      <c r="F559" s="85"/>
      <c r="G559" s="85"/>
      <c r="H559" s="86"/>
      <c r="I559" s="68"/>
      <c r="J559" s="69"/>
      <c r="K559" s="202">
        <v>0.11</v>
      </c>
      <c r="L559" s="216"/>
      <c r="M559" s="70">
        <f>K559*12*I507</f>
        <v>733.65599999999995</v>
      </c>
    </row>
    <row r="560" spans="1:13" x14ac:dyDescent="0.25">
      <c r="A560" s="41" t="s">
        <v>75</v>
      </c>
      <c r="B560" s="58"/>
      <c r="C560" s="58"/>
      <c r="D560" s="58"/>
      <c r="E560" s="58"/>
      <c r="F560" s="58"/>
      <c r="G560" s="58"/>
      <c r="H560" s="59"/>
      <c r="I560" s="227" t="s">
        <v>14</v>
      </c>
      <c r="J560" s="228"/>
      <c r="K560" s="80"/>
      <c r="L560" s="81"/>
      <c r="M560" s="40"/>
    </row>
    <row r="561" spans="1:13" ht="15.75" thickBot="1" x14ac:dyDescent="0.3">
      <c r="A561" s="41" t="s">
        <v>76</v>
      </c>
      <c r="B561" s="58"/>
      <c r="C561" s="58"/>
      <c r="D561" s="58"/>
      <c r="E561" s="58"/>
      <c r="F561" s="58"/>
      <c r="G561" s="58"/>
      <c r="H561" s="59"/>
      <c r="I561" s="10"/>
      <c r="J561" s="11"/>
      <c r="K561" s="80"/>
      <c r="L561" s="81"/>
      <c r="M561" s="40"/>
    </row>
    <row r="562" spans="1:13" ht="15.75" thickBot="1" x14ac:dyDescent="0.3">
      <c r="A562" s="205" t="s">
        <v>77</v>
      </c>
      <c r="B562" s="206"/>
      <c r="C562" s="206"/>
      <c r="D562" s="206"/>
      <c r="E562" s="206"/>
      <c r="F562" s="206"/>
      <c r="G562" s="206"/>
      <c r="H562" s="207"/>
      <c r="I562" s="68"/>
      <c r="J562" s="69"/>
      <c r="K562" s="202">
        <v>8.48</v>
      </c>
      <c r="L562" s="216"/>
      <c r="M562" s="70">
        <f>K562*12*I507</f>
        <v>56558.207999999999</v>
      </c>
    </row>
    <row r="563" spans="1:13" x14ac:dyDescent="0.25">
      <c r="A563" s="41" t="s">
        <v>102</v>
      </c>
      <c r="B563" s="79"/>
      <c r="C563" s="79"/>
      <c r="D563" s="79"/>
      <c r="E563" s="79"/>
      <c r="F563" s="58"/>
      <c r="G563" s="79"/>
      <c r="H563" s="59"/>
      <c r="I563" s="227" t="s">
        <v>78</v>
      </c>
      <c r="J563" s="228"/>
      <c r="K563" s="87"/>
      <c r="L563" s="81"/>
      <c r="M563" s="40"/>
    </row>
    <row r="564" spans="1:13" x14ac:dyDescent="0.25">
      <c r="A564" s="41" t="s">
        <v>103</v>
      </c>
      <c r="B564" s="79"/>
      <c r="C564" s="79"/>
      <c r="D564" s="79"/>
      <c r="E564" s="79"/>
      <c r="F564" s="58"/>
      <c r="G564" s="79"/>
      <c r="H564" s="59"/>
      <c r="I564" s="180" t="s">
        <v>79</v>
      </c>
      <c r="J564" s="181"/>
      <c r="K564" s="87"/>
      <c r="L564" s="81"/>
      <c r="M564" s="40"/>
    </row>
    <row r="565" spans="1:13" x14ac:dyDescent="0.25">
      <c r="A565" s="41" t="s">
        <v>104</v>
      </c>
      <c r="B565" s="79"/>
      <c r="C565" s="79"/>
      <c r="D565" s="79"/>
      <c r="E565" s="79"/>
      <c r="F565" s="58"/>
      <c r="G565" s="79"/>
      <c r="H565" s="59"/>
      <c r="I565" s="180" t="s">
        <v>80</v>
      </c>
      <c r="J565" s="181"/>
      <c r="K565" s="87"/>
      <c r="L565" s="81"/>
      <c r="M565" s="40"/>
    </row>
    <row r="566" spans="1:13" x14ac:dyDescent="0.25">
      <c r="A566" s="41" t="s">
        <v>105</v>
      </c>
      <c r="B566" s="79"/>
      <c r="C566" s="79"/>
      <c r="D566" s="79"/>
      <c r="E566" s="79"/>
      <c r="F566" s="58"/>
      <c r="G566" s="79"/>
      <c r="H566" s="59"/>
      <c r="I566" s="180" t="s">
        <v>81</v>
      </c>
      <c r="J566" s="181"/>
      <c r="K566" s="87"/>
      <c r="L566" s="81"/>
      <c r="M566" s="40"/>
    </row>
    <row r="567" spans="1:13" x14ac:dyDescent="0.25">
      <c r="A567" s="41" t="s">
        <v>106</v>
      </c>
      <c r="B567" s="79"/>
      <c r="C567" s="79"/>
      <c r="D567" s="79"/>
      <c r="E567" s="79"/>
      <c r="F567" s="58"/>
      <c r="G567" s="79"/>
      <c r="H567" s="59"/>
      <c r="I567" s="180" t="s">
        <v>82</v>
      </c>
      <c r="J567" s="181"/>
      <c r="K567" s="87"/>
      <c r="L567" s="81"/>
      <c r="M567" s="40"/>
    </row>
    <row r="568" spans="1:13" x14ac:dyDescent="0.25">
      <c r="A568" s="41" t="s">
        <v>107</v>
      </c>
      <c r="B568" s="79"/>
      <c r="C568" s="79"/>
      <c r="D568" s="79"/>
      <c r="E568" s="79"/>
      <c r="F568" s="58"/>
      <c r="G568" s="79"/>
      <c r="H568" s="59"/>
      <c r="I568" s="10"/>
      <c r="J568" s="11"/>
      <c r="K568" s="87"/>
      <c r="L568" s="88"/>
      <c r="M568" s="40"/>
    </row>
    <row r="569" spans="1:13" x14ac:dyDescent="0.25">
      <c r="A569" s="41" t="s">
        <v>108</v>
      </c>
      <c r="B569" s="79"/>
      <c r="C569" s="79"/>
      <c r="D569" s="79"/>
      <c r="E569" s="79"/>
      <c r="F569" s="58"/>
      <c r="G569" s="79"/>
      <c r="H569" s="59"/>
      <c r="I569" s="10"/>
      <c r="J569" s="11"/>
      <c r="K569" s="87"/>
      <c r="L569" s="81"/>
      <c r="M569" s="40"/>
    </row>
    <row r="570" spans="1:13" x14ac:dyDescent="0.25">
      <c r="A570" s="41" t="s">
        <v>109</v>
      </c>
      <c r="B570" s="79"/>
      <c r="C570" s="79"/>
      <c r="D570" s="79"/>
      <c r="E570" s="79"/>
      <c r="F570" s="58"/>
      <c r="G570" s="79"/>
      <c r="H570" s="59"/>
      <c r="I570" s="10"/>
      <c r="J570" s="11"/>
      <c r="K570" s="87"/>
      <c r="L570" s="81"/>
      <c r="M570" s="40"/>
    </row>
    <row r="571" spans="1:13" x14ac:dyDescent="0.25">
      <c r="A571" s="41" t="s">
        <v>83</v>
      </c>
      <c r="B571" s="79"/>
      <c r="C571" s="79"/>
      <c r="D571" s="79"/>
      <c r="E571" s="79"/>
      <c r="F571" s="58"/>
      <c r="G571" s="79"/>
      <c r="H571" s="59"/>
      <c r="I571" s="10"/>
      <c r="J571" s="11"/>
      <c r="K571" s="87"/>
      <c r="L571" s="81"/>
      <c r="M571" s="40"/>
    </row>
    <row r="572" spans="1:13" x14ac:dyDescent="0.25">
      <c r="A572" s="41" t="s">
        <v>110</v>
      </c>
      <c r="B572" s="79"/>
      <c r="C572" s="79"/>
      <c r="D572" s="79"/>
      <c r="E572" s="79"/>
      <c r="F572" s="58"/>
      <c r="G572" s="79"/>
      <c r="H572" s="59"/>
      <c r="I572" s="10"/>
      <c r="J572" s="11"/>
      <c r="K572" s="87"/>
      <c r="L572" s="81"/>
      <c r="M572" s="40"/>
    </row>
    <row r="573" spans="1:13" ht="15.75" thickBot="1" x14ac:dyDescent="0.3">
      <c r="A573" s="246" t="s">
        <v>111</v>
      </c>
      <c r="B573" s="247"/>
      <c r="C573" s="247"/>
      <c r="D573" s="247"/>
      <c r="E573" s="247"/>
      <c r="F573" s="247"/>
      <c r="G573" s="247"/>
      <c r="H573" s="248"/>
      <c r="I573" s="10"/>
      <c r="J573" s="11"/>
      <c r="K573" s="26"/>
      <c r="L573" s="27"/>
      <c r="M573" s="40"/>
    </row>
    <row r="574" spans="1:13" x14ac:dyDescent="0.25">
      <c r="A574" s="89" t="s">
        <v>84</v>
      </c>
      <c r="B574" s="90"/>
      <c r="C574" s="90"/>
      <c r="D574" s="90"/>
      <c r="E574" s="90"/>
      <c r="F574" s="90"/>
      <c r="G574" s="90"/>
      <c r="H574" s="90"/>
      <c r="I574" s="227" t="s">
        <v>85</v>
      </c>
      <c r="J574" s="228"/>
      <c r="K574" s="91"/>
      <c r="L574" s="92"/>
      <c r="M574" s="22"/>
    </row>
    <row r="575" spans="1:13" ht="15.75" thickBot="1" x14ac:dyDescent="0.3">
      <c r="A575" s="93" t="s">
        <v>86</v>
      </c>
      <c r="B575" s="94"/>
      <c r="C575" s="94"/>
      <c r="D575" s="94"/>
      <c r="E575" s="94"/>
      <c r="F575" s="94"/>
      <c r="G575" s="94"/>
      <c r="H575" s="94"/>
      <c r="I575" s="95"/>
      <c r="J575" s="33"/>
      <c r="K575" s="34"/>
      <c r="L575" s="35"/>
      <c r="M575" s="36"/>
    </row>
    <row r="576" spans="1:13" ht="15.75" thickBot="1" x14ac:dyDescent="0.3">
      <c r="A576" s="205" t="s">
        <v>87</v>
      </c>
      <c r="B576" s="206"/>
      <c r="C576" s="206"/>
      <c r="D576" s="206"/>
      <c r="E576" s="206"/>
      <c r="F576" s="206"/>
      <c r="G576" s="206"/>
      <c r="H576" s="229"/>
      <c r="I576" s="230" t="s">
        <v>88</v>
      </c>
      <c r="J576" s="244"/>
      <c r="K576" s="231">
        <v>1.84</v>
      </c>
      <c r="L576" s="232"/>
      <c r="M576" s="96">
        <f>K576*12*I507</f>
        <v>12272.064</v>
      </c>
    </row>
    <row r="577" spans="1:13" ht="15.75" thickBot="1" x14ac:dyDescent="0.3">
      <c r="A577" s="245" t="s">
        <v>89</v>
      </c>
      <c r="B577" s="206"/>
      <c r="C577" s="206"/>
      <c r="D577" s="206"/>
      <c r="E577" s="206"/>
      <c r="F577" s="206"/>
      <c r="G577" s="206"/>
      <c r="H577" s="207"/>
      <c r="I577" s="223" t="s">
        <v>85</v>
      </c>
      <c r="J577" s="224"/>
      <c r="K577" s="208">
        <v>0.44</v>
      </c>
      <c r="L577" s="203"/>
      <c r="M577" s="40">
        <f>I507*K577*12</f>
        <v>2934.6239999999998</v>
      </c>
    </row>
    <row r="578" spans="1:13" ht="15.75" thickBot="1" x14ac:dyDescent="0.3">
      <c r="A578" s="97" t="s">
        <v>90</v>
      </c>
      <c r="B578" s="98"/>
      <c r="C578" s="98"/>
      <c r="D578" s="98"/>
      <c r="E578" s="98"/>
      <c r="F578" s="98"/>
      <c r="G578" s="98"/>
      <c r="H578" s="98"/>
      <c r="I578" s="99"/>
      <c r="J578" s="100"/>
      <c r="K578" s="237"/>
      <c r="L578" s="238"/>
      <c r="M578" s="96"/>
    </row>
    <row r="579" spans="1:13" ht="15.75" thickBot="1" x14ac:dyDescent="0.3">
      <c r="A579" s="239" t="s">
        <v>91</v>
      </c>
      <c r="B579" s="240"/>
      <c r="C579" s="240"/>
      <c r="D579" s="240"/>
      <c r="E579" s="240"/>
      <c r="F579" s="240"/>
      <c r="G579" s="240"/>
      <c r="H579" s="250"/>
      <c r="I579" s="110"/>
      <c r="J579" s="111"/>
      <c r="K579" s="233">
        <v>85.42</v>
      </c>
      <c r="L579" s="234"/>
      <c r="M579" s="112">
        <f>K579*I507*12</f>
        <v>569717.23199999996</v>
      </c>
    </row>
    <row r="580" spans="1:13" ht="16.5" thickBot="1" x14ac:dyDescent="0.3">
      <c r="A580" s="253" t="s">
        <v>92</v>
      </c>
      <c r="B580" s="254"/>
      <c r="C580" s="254"/>
      <c r="D580" s="254"/>
      <c r="E580" s="254"/>
      <c r="F580" s="254"/>
      <c r="G580" s="254"/>
      <c r="H580" s="255"/>
      <c r="I580" s="110"/>
      <c r="J580" s="111"/>
      <c r="K580" s="233">
        <f>K581-K579</f>
        <v>4.269999999999996</v>
      </c>
      <c r="L580" s="234"/>
      <c r="M580" s="112">
        <f>K580*I507*12</f>
        <v>28479.191999999974</v>
      </c>
    </row>
    <row r="581" spans="1:13" ht="16.5" thickBot="1" x14ac:dyDescent="0.3">
      <c r="A581" s="256" t="s">
        <v>93</v>
      </c>
      <c r="B581" s="257"/>
      <c r="C581" s="257"/>
      <c r="D581" s="257"/>
      <c r="E581" s="257"/>
      <c r="F581" s="257"/>
      <c r="G581" s="257"/>
      <c r="H581" s="258"/>
      <c r="I581" s="110"/>
      <c r="J581" s="111"/>
      <c r="K581" s="233">
        <f>K578+K577+K576+K562+K533+K518+K508</f>
        <v>89.69</v>
      </c>
      <c r="L581" s="234"/>
      <c r="M581" s="112">
        <f>M578+M577+M576+M562+M533+M518+M508</f>
        <v>598196.424</v>
      </c>
    </row>
    <row r="582" spans="1:13" ht="15.75" x14ac:dyDescent="0.25">
      <c r="A582" s="114"/>
      <c r="B582" s="114"/>
      <c r="C582" s="114"/>
      <c r="D582" s="114"/>
      <c r="E582" s="114"/>
      <c r="F582" s="114"/>
      <c r="G582" s="114"/>
      <c r="H582" s="114"/>
      <c r="I582" s="10"/>
      <c r="J582" s="115"/>
      <c r="K582" s="116"/>
      <c r="L582" s="116"/>
      <c r="M582" s="117"/>
    </row>
    <row r="583" spans="1:13" ht="15.75" x14ac:dyDescent="0.25">
      <c r="A583" s="267" t="s">
        <v>0</v>
      </c>
      <c r="B583" s="267"/>
      <c r="C583" s="267"/>
      <c r="D583" s="267"/>
      <c r="E583" s="267"/>
      <c r="F583" s="267"/>
      <c r="G583" s="267"/>
      <c r="H583" s="267"/>
      <c r="I583" s="267"/>
      <c r="J583" s="267"/>
      <c r="K583" s="267"/>
      <c r="L583" s="267"/>
      <c r="M583" s="118"/>
    </row>
    <row r="584" spans="1:13" ht="15.75" x14ac:dyDescent="0.25">
      <c r="A584" s="169" t="s">
        <v>120</v>
      </c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19"/>
    </row>
    <row r="585" spans="1:13" ht="15.75" x14ac:dyDescent="0.25">
      <c r="A585" s="2"/>
      <c r="B585" s="2"/>
      <c r="C585" s="2"/>
      <c r="D585" s="2"/>
      <c r="E585" s="2"/>
      <c r="F585" s="2" t="s">
        <v>121</v>
      </c>
      <c r="G585" s="2"/>
      <c r="H585" s="2"/>
      <c r="I585" s="2"/>
      <c r="J585" s="268" t="s">
        <v>122</v>
      </c>
      <c r="K585" s="268"/>
      <c r="L585" s="268"/>
      <c r="M585" s="268"/>
    </row>
    <row r="586" spans="1:13" ht="18.75" x14ac:dyDescent="0.3">
      <c r="A586" s="122"/>
      <c r="B586" s="123"/>
      <c r="C586" s="269" t="s">
        <v>2</v>
      </c>
      <c r="D586" s="269"/>
      <c r="E586" s="269"/>
      <c r="F586" s="123"/>
      <c r="G586" s="123"/>
      <c r="H586" s="124"/>
      <c r="I586" s="270" t="s">
        <v>3</v>
      </c>
      <c r="J586" s="271"/>
      <c r="K586" s="270" t="s">
        <v>4</v>
      </c>
      <c r="L586" s="271"/>
      <c r="M586" s="125"/>
    </row>
    <row r="587" spans="1:13" ht="18.75" x14ac:dyDescent="0.3">
      <c r="A587" s="126"/>
      <c r="B587" s="127"/>
      <c r="C587" s="127"/>
      <c r="D587" s="127"/>
      <c r="E587" s="127"/>
      <c r="F587" s="127"/>
      <c r="G587" s="127"/>
      <c r="H587" s="128"/>
      <c r="I587" s="127"/>
      <c r="J587" s="128"/>
      <c r="K587" s="259" t="s">
        <v>5</v>
      </c>
      <c r="L587" s="260"/>
      <c r="M587" s="129" t="s">
        <v>6</v>
      </c>
    </row>
    <row r="588" spans="1:13" ht="18.75" x14ac:dyDescent="0.3">
      <c r="A588" s="126"/>
      <c r="B588" s="127"/>
      <c r="C588" s="127"/>
      <c r="D588" s="127"/>
      <c r="E588" s="127"/>
      <c r="F588" s="127"/>
      <c r="G588" s="127"/>
      <c r="H588" s="128"/>
      <c r="I588" s="261" t="s">
        <v>7</v>
      </c>
      <c r="J588" s="262"/>
      <c r="K588" s="261" t="s">
        <v>8</v>
      </c>
      <c r="L588" s="262"/>
      <c r="M588" s="129" t="s">
        <v>9</v>
      </c>
    </row>
    <row r="589" spans="1:13" ht="19.5" thickBot="1" x14ac:dyDescent="0.35">
      <c r="A589" s="122"/>
      <c r="B589" s="123"/>
      <c r="C589" s="123"/>
      <c r="D589" s="123"/>
      <c r="E589" s="123"/>
      <c r="F589" s="123"/>
      <c r="G589" s="123"/>
      <c r="H589" s="124"/>
      <c r="I589" s="263">
        <v>720.1</v>
      </c>
      <c r="J589" s="264"/>
      <c r="K589" s="265"/>
      <c r="L589" s="266"/>
      <c r="M589" s="130"/>
    </row>
    <row r="590" spans="1:13" x14ac:dyDescent="0.25">
      <c r="A590" s="17" t="s">
        <v>10</v>
      </c>
      <c r="B590" s="18"/>
      <c r="C590" s="18"/>
      <c r="D590" s="18"/>
      <c r="E590" s="18"/>
      <c r="F590" s="18"/>
      <c r="G590" s="18"/>
      <c r="H590" s="19"/>
      <c r="I590" s="66"/>
      <c r="J590" s="67"/>
      <c r="K590" s="194">
        <f>K593+K596</f>
        <v>12.239999999999998</v>
      </c>
      <c r="L590" s="195"/>
      <c r="M590" s="22">
        <f>K590*12*I589</f>
        <v>105768.288</v>
      </c>
    </row>
    <row r="591" spans="1:13" x14ac:dyDescent="0.25">
      <c r="A591" s="23" t="s">
        <v>11</v>
      </c>
      <c r="B591" s="24"/>
      <c r="C591" s="24"/>
      <c r="D591" s="24"/>
      <c r="E591" s="24"/>
      <c r="F591" s="24"/>
      <c r="G591" s="24"/>
      <c r="H591" s="25"/>
      <c r="I591" s="8"/>
      <c r="J591" s="9"/>
      <c r="K591" s="26"/>
      <c r="L591" s="27"/>
      <c r="M591" s="28"/>
    </row>
    <row r="592" spans="1:13" ht="15.75" thickBot="1" x14ac:dyDescent="0.3">
      <c r="A592" s="29" t="s">
        <v>12</v>
      </c>
      <c r="B592" s="30"/>
      <c r="C592" s="30"/>
      <c r="D592" s="30"/>
      <c r="E592" s="30"/>
      <c r="F592" s="30"/>
      <c r="G592" s="30"/>
      <c r="H592" s="31"/>
      <c r="I592" s="107"/>
      <c r="J592" s="108"/>
      <c r="K592" s="34"/>
      <c r="L592" s="35"/>
      <c r="M592" s="36"/>
    </row>
    <row r="593" spans="1:13" x14ac:dyDescent="0.25">
      <c r="A593" s="37" t="s">
        <v>13</v>
      </c>
      <c r="B593" s="38"/>
      <c r="C593" s="38"/>
      <c r="D593" s="38"/>
      <c r="E593" s="38"/>
      <c r="F593" s="38"/>
      <c r="G593" s="38"/>
      <c r="H593" s="39"/>
      <c r="I593" s="274" t="s">
        <v>14</v>
      </c>
      <c r="J593" s="275"/>
      <c r="K593" s="178">
        <v>7.56</v>
      </c>
      <c r="L593" s="179"/>
      <c r="M593" s="40">
        <f>K593*12*I589</f>
        <v>65327.472000000002</v>
      </c>
    </row>
    <row r="594" spans="1:13" x14ac:dyDescent="0.25">
      <c r="A594" s="41" t="s">
        <v>15</v>
      </c>
      <c r="B594" s="8"/>
      <c r="C594" s="8"/>
      <c r="D594" s="8"/>
      <c r="E594" s="8"/>
      <c r="F594" s="8"/>
      <c r="G594" s="8"/>
      <c r="H594" s="9"/>
      <c r="I594" s="174" t="s">
        <v>16</v>
      </c>
      <c r="J594" s="175"/>
      <c r="K594" s="1"/>
      <c r="L594" s="27"/>
      <c r="M594" s="40"/>
    </row>
    <row r="595" spans="1:13" x14ac:dyDescent="0.25">
      <c r="A595" s="37" t="s">
        <v>17</v>
      </c>
      <c r="B595" s="38"/>
      <c r="C595" s="38"/>
      <c r="D595" s="38"/>
      <c r="E595" s="38"/>
      <c r="F595" s="38"/>
      <c r="G595" s="38"/>
      <c r="H595" s="39"/>
      <c r="I595" s="188"/>
      <c r="J595" s="189"/>
      <c r="K595" s="1"/>
      <c r="L595" s="27"/>
      <c r="M595" s="40"/>
    </row>
    <row r="596" spans="1:13" x14ac:dyDescent="0.25">
      <c r="A596" s="37" t="s">
        <v>18</v>
      </c>
      <c r="B596" s="38"/>
      <c r="C596" s="38"/>
      <c r="D596" s="38"/>
      <c r="E596" s="38"/>
      <c r="F596" s="38"/>
      <c r="G596" s="38"/>
      <c r="H596" s="39"/>
      <c r="I596" s="276" t="s">
        <v>19</v>
      </c>
      <c r="J596" s="277"/>
      <c r="K596" s="184">
        <v>4.68</v>
      </c>
      <c r="L596" s="185"/>
      <c r="M596" s="40">
        <f>K596*12*I589</f>
        <v>40440.815999999999</v>
      </c>
    </row>
    <row r="597" spans="1:13" x14ac:dyDescent="0.25">
      <c r="A597" s="42" t="s">
        <v>20</v>
      </c>
      <c r="B597" s="43"/>
      <c r="C597" s="43"/>
      <c r="D597" s="43"/>
      <c r="E597" s="43"/>
      <c r="F597" s="43"/>
      <c r="G597" s="43"/>
      <c r="H597" s="44"/>
      <c r="I597" s="174" t="s">
        <v>16</v>
      </c>
      <c r="J597" s="175"/>
      <c r="K597" s="131"/>
      <c r="L597" s="132"/>
      <c r="M597" s="40"/>
    </row>
    <row r="598" spans="1:13" x14ac:dyDescent="0.25">
      <c r="A598" s="46" t="s">
        <v>21</v>
      </c>
      <c r="B598" s="4"/>
      <c r="C598" s="4"/>
      <c r="D598" s="4"/>
      <c r="E598" s="4"/>
      <c r="F598" s="4"/>
      <c r="G598" s="4"/>
      <c r="H598" s="5"/>
      <c r="I598" s="186"/>
      <c r="J598" s="187"/>
      <c r="K598" s="1"/>
      <c r="L598" s="27"/>
      <c r="M598" s="40"/>
    </row>
    <row r="599" spans="1:13" ht="15.75" thickBot="1" x14ac:dyDescent="0.3">
      <c r="A599" s="37" t="s">
        <v>22</v>
      </c>
      <c r="B599" s="48"/>
      <c r="C599" s="48"/>
      <c r="D599" s="48"/>
      <c r="E599" s="48"/>
      <c r="F599" s="48"/>
      <c r="G599" s="48"/>
      <c r="H599" s="49"/>
      <c r="I599" s="38"/>
      <c r="J599" s="39"/>
      <c r="K599" s="213"/>
      <c r="L599" s="214"/>
      <c r="M599" s="40"/>
    </row>
    <row r="600" spans="1:13" x14ac:dyDescent="0.25">
      <c r="A600" s="17" t="s">
        <v>23</v>
      </c>
      <c r="B600" s="52"/>
      <c r="C600" s="52"/>
      <c r="D600" s="52"/>
      <c r="E600" s="52"/>
      <c r="F600" s="52"/>
      <c r="G600" s="52"/>
      <c r="H600" s="53"/>
      <c r="I600" s="66"/>
      <c r="J600" s="133"/>
      <c r="K600" s="198">
        <f>K602+K607+K610</f>
        <v>8.85</v>
      </c>
      <c r="L600" s="195"/>
      <c r="M600" s="22">
        <f>K600*12*I589</f>
        <v>76474.62</v>
      </c>
    </row>
    <row r="601" spans="1:13" ht="15.75" thickBot="1" x14ac:dyDescent="0.3">
      <c r="A601" s="29" t="s">
        <v>24</v>
      </c>
      <c r="B601" s="55"/>
      <c r="C601" s="55"/>
      <c r="D601" s="55"/>
      <c r="E601" s="55"/>
      <c r="F601" s="55"/>
      <c r="G601" s="55"/>
      <c r="H601" s="56"/>
      <c r="I601" s="107"/>
      <c r="J601" s="134"/>
      <c r="K601" s="34"/>
      <c r="L601" s="35"/>
      <c r="M601" s="36"/>
    </row>
    <row r="602" spans="1:13" x14ac:dyDescent="0.25">
      <c r="A602" s="41" t="s">
        <v>25</v>
      </c>
      <c r="B602" s="58"/>
      <c r="C602" s="58"/>
      <c r="D602" s="58"/>
      <c r="E602" s="58"/>
      <c r="F602" s="58"/>
      <c r="G602" s="58"/>
      <c r="H602" s="59"/>
      <c r="I602" s="272" t="s">
        <v>14</v>
      </c>
      <c r="J602" s="273"/>
      <c r="K602" s="178">
        <v>4.84</v>
      </c>
      <c r="L602" s="179"/>
      <c r="M602" s="40">
        <f>K602*12*I589</f>
        <v>41823.408000000003</v>
      </c>
    </row>
    <row r="603" spans="1:13" x14ac:dyDescent="0.25">
      <c r="A603" s="37" t="s">
        <v>26</v>
      </c>
      <c r="B603" s="48"/>
      <c r="C603" s="48"/>
      <c r="D603" s="48"/>
      <c r="E603" s="48"/>
      <c r="F603" s="48"/>
      <c r="G603" s="48"/>
      <c r="H603" s="49"/>
      <c r="I603" s="135"/>
      <c r="J603" s="136"/>
      <c r="K603" s="1"/>
      <c r="L603" s="27"/>
      <c r="M603" s="40"/>
    </row>
    <row r="604" spans="1:13" x14ac:dyDescent="0.25">
      <c r="A604" s="41" t="s">
        <v>15</v>
      </c>
      <c r="B604" s="8"/>
      <c r="C604" s="8"/>
      <c r="D604" s="8"/>
      <c r="E604" s="8"/>
      <c r="F604" s="8"/>
      <c r="G604" s="8"/>
      <c r="H604" s="9"/>
      <c r="I604" s="174" t="s">
        <v>16</v>
      </c>
      <c r="J604" s="175"/>
      <c r="K604" s="1"/>
      <c r="L604" s="27"/>
      <c r="M604" s="40"/>
    </row>
    <row r="605" spans="1:13" x14ac:dyDescent="0.25">
      <c r="A605" s="37" t="s">
        <v>17</v>
      </c>
      <c r="B605" s="38"/>
      <c r="C605" s="38"/>
      <c r="D605" s="38"/>
      <c r="E605" s="38"/>
      <c r="F605" s="38"/>
      <c r="G605" s="38"/>
      <c r="H605" s="39"/>
      <c r="I605" s="188"/>
      <c r="J605" s="189"/>
      <c r="K605" s="1"/>
      <c r="L605" s="27"/>
      <c r="M605" s="40"/>
    </row>
    <row r="606" spans="1:13" x14ac:dyDescent="0.25">
      <c r="A606" s="42" t="s">
        <v>27</v>
      </c>
      <c r="B606" s="43"/>
      <c r="C606" s="44"/>
      <c r="D606" s="8"/>
      <c r="E606" s="8"/>
      <c r="F606" s="8"/>
      <c r="G606" s="8"/>
      <c r="H606" s="9"/>
      <c r="I606" s="276" t="s">
        <v>16</v>
      </c>
      <c r="J606" s="277"/>
      <c r="K606" s="1"/>
      <c r="L606" s="27"/>
      <c r="M606" s="40"/>
    </row>
    <row r="607" spans="1:13" x14ac:dyDescent="0.25">
      <c r="A607" s="41" t="s">
        <v>28</v>
      </c>
      <c r="B607" s="8"/>
      <c r="C607" s="8"/>
      <c r="D607" s="43"/>
      <c r="E607" s="43"/>
      <c r="F607" s="43"/>
      <c r="G607" s="43"/>
      <c r="H607" s="44"/>
      <c r="I607" s="276" t="s">
        <v>19</v>
      </c>
      <c r="J607" s="277"/>
      <c r="K607" s="184">
        <v>1.66</v>
      </c>
      <c r="L607" s="185"/>
      <c r="M607" s="40">
        <f>K607*12*I589</f>
        <v>14344.392</v>
      </c>
    </row>
    <row r="608" spans="1:13" x14ac:dyDescent="0.25">
      <c r="A608" s="46" t="s">
        <v>29</v>
      </c>
      <c r="B608" s="62"/>
      <c r="C608" s="62"/>
      <c r="D608" s="62"/>
      <c r="E608" s="62"/>
      <c r="F608" s="62"/>
      <c r="G608" s="62"/>
      <c r="H608" s="63"/>
      <c r="I608" s="174" t="s">
        <v>95</v>
      </c>
      <c r="J608" s="175"/>
      <c r="K608" s="1"/>
      <c r="L608" s="27"/>
      <c r="M608" s="40"/>
    </row>
    <row r="609" spans="1:13" x14ac:dyDescent="0.25">
      <c r="A609" s="37"/>
      <c r="B609" s="48"/>
      <c r="C609" s="48"/>
      <c r="D609" s="48"/>
      <c r="E609" s="48"/>
      <c r="F609" s="48"/>
      <c r="G609" s="48"/>
      <c r="H609" s="49"/>
      <c r="I609" s="38" t="s">
        <v>96</v>
      </c>
      <c r="J609" s="39"/>
      <c r="K609" s="1"/>
      <c r="L609" s="27"/>
      <c r="M609" s="40"/>
    </row>
    <row r="610" spans="1:13" x14ac:dyDescent="0.25">
      <c r="A610" s="46" t="s">
        <v>30</v>
      </c>
      <c r="B610" s="62"/>
      <c r="C610" s="62"/>
      <c r="D610" s="62"/>
      <c r="E610" s="62"/>
      <c r="F610" s="62"/>
      <c r="G610" s="62"/>
      <c r="H610" s="63"/>
      <c r="I610" s="174" t="s">
        <v>19</v>
      </c>
      <c r="J610" s="175"/>
      <c r="K610" s="184">
        <v>2.35</v>
      </c>
      <c r="L610" s="185"/>
      <c r="M610" s="40">
        <f>K610*12*I589</f>
        <v>20306.820000000003</v>
      </c>
    </row>
    <row r="611" spans="1:13" x14ac:dyDescent="0.25">
      <c r="A611" s="37" t="s">
        <v>31</v>
      </c>
      <c r="B611" s="48"/>
      <c r="C611" s="48"/>
      <c r="D611" s="48"/>
      <c r="E611" s="48"/>
      <c r="F611" s="48"/>
      <c r="G611" s="48"/>
      <c r="H611" s="49"/>
      <c r="I611" s="38"/>
      <c r="J611" s="39"/>
      <c r="K611" s="1"/>
      <c r="L611" s="27"/>
      <c r="M611" s="40"/>
    </row>
    <row r="612" spans="1:13" x14ac:dyDescent="0.25">
      <c r="A612" s="46" t="s">
        <v>32</v>
      </c>
      <c r="B612" s="62"/>
      <c r="C612" s="62"/>
      <c r="D612" s="62"/>
      <c r="E612" s="62"/>
      <c r="F612" s="62"/>
      <c r="G612" s="62"/>
      <c r="H612" s="63"/>
      <c r="I612" s="276" t="s">
        <v>16</v>
      </c>
      <c r="J612" s="277"/>
      <c r="K612" s="1"/>
      <c r="L612" s="27"/>
      <c r="M612" s="40"/>
    </row>
    <row r="613" spans="1:13" x14ac:dyDescent="0.25">
      <c r="A613" s="46" t="s">
        <v>33</v>
      </c>
      <c r="B613" s="62"/>
      <c r="C613" s="62"/>
      <c r="D613" s="62"/>
      <c r="E613" s="62"/>
      <c r="F613" s="62"/>
      <c r="G613" s="62"/>
      <c r="H613" s="63"/>
      <c r="I613" s="174" t="s">
        <v>97</v>
      </c>
      <c r="J613" s="175"/>
      <c r="K613" s="14"/>
      <c r="L613" s="15"/>
      <c r="M613" s="64"/>
    </row>
    <row r="614" spans="1:13" ht="15.75" thickBot="1" x14ac:dyDescent="0.3">
      <c r="A614" s="37"/>
      <c r="B614" s="48"/>
      <c r="C614" s="48"/>
      <c r="D614" s="48"/>
      <c r="E614" s="48"/>
      <c r="F614" s="48"/>
      <c r="G614" s="48"/>
      <c r="H614" s="49"/>
      <c r="I614" s="278" t="s">
        <v>98</v>
      </c>
      <c r="J614" s="279"/>
      <c r="K614" s="103"/>
      <c r="L614" s="104"/>
      <c r="M614" s="105"/>
    </row>
    <row r="615" spans="1:13" x14ac:dyDescent="0.25">
      <c r="A615" s="65" t="s">
        <v>34</v>
      </c>
      <c r="B615" s="18"/>
      <c r="C615" s="18"/>
      <c r="D615" s="18"/>
      <c r="E615" s="18"/>
      <c r="F615" s="18"/>
      <c r="G615" s="66"/>
      <c r="H615" s="67"/>
      <c r="I615" s="66"/>
      <c r="J615" s="67"/>
      <c r="K615" s="204">
        <f>K617+K624+K632+K636+K637+K641</f>
        <v>62.49</v>
      </c>
      <c r="L615" s="243"/>
      <c r="M615" s="22">
        <f>M617+M624+M632+M636+M637+M641</f>
        <v>539988.58799999999</v>
      </c>
    </row>
    <row r="616" spans="1:13" ht="15.75" thickBot="1" x14ac:dyDescent="0.3">
      <c r="A616" s="106"/>
      <c r="B616" s="107"/>
      <c r="C616" s="107"/>
      <c r="D616" s="107"/>
      <c r="E616" s="107"/>
      <c r="F616" s="107"/>
      <c r="G616" s="107"/>
      <c r="H616" s="108"/>
      <c r="I616" s="107"/>
      <c r="J616" s="108"/>
      <c r="K616" s="34"/>
      <c r="L616" s="35"/>
      <c r="M616" s="36"/>
    </row>
    <row r="617" spans="1:13" ht="15.75" thickBot="1" x14ac:dyDescent="0.3">
      <c r="A617" s="282" t="s">
        <v>35</v>
      </c>
      <c r="B617" s="283"/>
      <c r="C617" s="283"/>
      <c r="D617" s="283"/>
      <c r="E617" s="283"/>
      <c r="F617" s="283"/>
      <c r="G617" s="283"/>
      <c r="H617" s="284"/>
      <c r="I617" s="137"/>
      <c r="J617" s="138"/>
      <c r="K617" s="208">
        <f>K618+K619+K620+K622+K623</f>
        <v>11.3</v>
      </c>
      <c r="L617" s="203"/>
      <c r="M617" s="70">
        <f>K617*12*I589</f>
        <v>97645.560000000012</v>
      </c>
    </row>
    <row r="618" spans="1:13" x14ac:dyDescent="0.25">
      <c r="A618" s="139" t="s">
        <v>36</v>
      </c>
      <c r="B618" s="140"/>
      <c r="C618" s="140"/>
      <c r="D618" s="140"/>
      <c r="E618" s="140"/>
      <c r="F618" s="140"/>
      <c r="G618" s="140"/>
      <c r="H618" s="141"/>
      <c r="I618" s="274" t="s">
        <v>37</v>
      </c>
      <c r="J618" s="275"/>
      <c r="K618" s="178">
        <v>2.59</v>
      </c>
      <c r="L618" s="179"/>
      <c r="M618" s="40">
        <f>K618*12*I589</f>
        <v>22380.707999999999</v>
      </c>
    </row>
    <row r="619" spans="1:13" x14ac:dyDescent="0.25">
      <c r="A619" s="142" t="s">
        <v>38</v>
      </c>
      <c r="B619" s="143"/>
      <c r="C619" s="143"/>
      <c r="D619" s="143"/>
      <c r="E619" s="143"/>
      <c r="F619" s="143"/>
      <c r="G619" s="143"/>
      <c r="H619" s="144"/>
      <c r="I619" s="276" t="s">
        <v>39</v>
      </c>
      <c r="J619" s="277"/>
      <c r="K619" s="184">
        <v>6.1</v>
      </c>
      <c r="L619" s="185"/>
      <c r="M619" s="40">
        <f>K619*12*I589</f>
        <v>52711.319999999992</v>
      </c>
    </row>
    <row r="620" spans="1:13" x14ac:dyDescent="0.25">
      <c r="A620" s="145" t="s">
        <v>40</v>
      </c>
      <c r="B620" s="146"/>
      <c r="C620" s="146"/>
      <c r="D620" s="146"/>
      <c r="E620" s="146"/>
      <c r="F620" s="146"/>
      <c r="G620" s="146"/>
      <c r="H620" s="147"/>
      <c r="I620" s="174" t="s">
        <v>19</v>
      </c>
      <c r="J620" s="175"/>
      <c r="K620" s="184">
        <v>0.69</v>
      </c>
      <c r="L620" s="185"/>
      <c r="M620" s="40">
        <f>K620*12*I589</f>
        <v>5962.4279999999999</v>
      </c>
    </row>
    <row r="621" spans="1:13" x14ac:dyDescent="0.25">
      <c r="A621" s="139" t="s">
        <v>41</v>
      </c>
      <c r="B621" s="148"/>
      <c r="C621" s="148"/>
      <c r="D621" s="148"/>
      <c r="E621" s="140"/>
      <c r="F621" s="140"/>
      <c r="G621" s="140"/>
      <c r="H621" s="141"/>
      <c r="I621" s="38"/>
      <c r="J621" s="39"/>
      <c r="K621" s="26"/>
      <c r="L621" s="27"/>
      <c r="M621" s="40"/>
    </row>
    <row r="622" spans="1:13" x14ac:dyDescent="0.25">
      <c r="A622" s="142" t="s">
        <v>42</v>
      </c>
      <c r="B622" s="143"/>
      <c r="C622" s="143"/>
      <c r="D622" s="143"/>
      <c r="E622" s="143"/>
      <c r="F622" s="143"/>
      <c r="G622" s="143"/>
      <c r="H622" s="144"/>
      <c r="I622" s="276" t="s">
        <v>14</v>
      </c>
      <c r="J622" s="277"/>
      <c r="K622" s="184">
        <v>0.21</v>
      </c>
      <c r="L622" s="185"/>
      <c r="M622" s="40">
        <f>K622*12*I589</f>
        <v>1814.652</v>
      </c>
    </row>
    <row r="623" spans="1:13" ht="15.75" thickBot="1" x14ac:dyDescent="0.3">
      <c r="A623" s="145" t="s">
        <v>43</v>
      </c>
      <c r="B623" s="146"/>
      <c r="C623" s="146"/>
      <c r="D623" s="146"/>
      <c r="E623" s="146"/>
      <c r="F623" s="146"/>
      <c r="G623" s="146"/>
      <c r="H623" s="147"/>
      <c r="I623" s="280" t="s">
        <v>14</v>
      </c>
      <c r="J623" s="281"/>
      <c r="K623" s="211">
        <v>1.71</v>
      </c>
      <c r="L623" s="212"/>
      <c r="M623" s="149">
        <f>K623*12*I589</f>
        <v>14776.451999999999</v>
      </c>
    </row>
    <row r="624" spans="1:13" ht="15.75" thickBot="1" x14ac:dyDescent="0.3">
      <c r="A624" s="285" t="s">
        <v>44</v>
      </c>
      <c r="B624" s="286"/>
      <c r="C624" s="286"/>
      <c r="D624" s="286"/>
      <c r="E624" s="286"/>
      <c r="F624" s="286"/>
      <c r="G624" s="286"/>
      <c r="H624" s="287"/>
      <c r="I624" s="137"/>
      <c r="J624" s="138"/>
      <c r="K624" s="202">
        <f>K625+K626+K628+K629+K630+K631</f>
        <v>2.9800000000000004</v>
      </c>
      <c r="L624" s="216"/>
      <c r="M624" s="70">
        <f>K624*12*I589</f>
        <v>25750.776000000005</v>
      </c>
    </row>
    <row r="625" spans="1:13" x14ac:dyDescent="0.25">
      <c r="A625" s="150" t="s">
        <v>45</v>
      </c>
      <c r="B625" s="148"/>
      <c r="C625" s="148"/>
      <c r="D625" s="148"/>
      <c r="E625" s="148"/>
      <c r="F625" s="140"/>
      <c r="G625" s="140"/>
      <c r="H625" s="141"/>
      <c r="I625" s="151"/>
      <c r="J625" s="9"/>
      <c r="K625" s="178">
        <v>0.17</v>
      </c>
      <c r="L625" s="179"/>
      <c r="M625" s="40">
        <f>K625*12*I589</f>
        <v>1469.0040000000001</v>
      </c>
    </row>
    <row r="626" spans="1:13" x14ac:dyDescent="0.25">
      <c r="A626" s="152" t="s">
        <v>46</v>
      </c>
      <c r="B626" s="153"/>
      <c r="C626" s="153"/>
      <c r="D626" s="153"/>
      <c r="E626" s="153"/>
      <c r="F626" s="146"/>
      <c r="G626" s="146"/>
      <c r="H626" s="147"/>
      <c r="I626" s="186" t="s">
        <v>47</v>
      </c>
      <c r="J626" s="187"/>
      <c r="K626" s="184">
        <v>1.42</v>
      </c>
      <c r="L626" s="185"/>
      <c r="M626" s="40">
        <f>K626*12*I589</f>
        <v>12270.503999999999</v>
      </c>
    </row>
    <row r="627" spans="1:13" x14ac:dyDescent="0.25">
      <c r="A627" s="139" t="s">
        <v>48</v>
      </c>
      <c r="B627" s="140"/>
      <c r="C627" s="140"/>
      <c r="D627" s="140"/>
      <c r="E627" s="140"/>
      <c r="F627" s="140"/>
      <c r="G627" s="140"/>
      <c r="H627" s="141"/>
      <c r="I627" s="188" t="s">
        <v>49</v>
      </c>
      <c r="J627" s="189"/>
      <c r="K627" s="1"/>
      <c r="L627" s="27"/>
      <c r="M627" s="40"/>
    </row>
    <row r="628" spans="1:13" x14ac:dyDescent="0.25">
      <c r="A628" s="142" t="s">
        <v>50</v>
      </c>
      <c r="B628" s="143"/>
      <c r="C628" s="143"/>
      <c r="D628" s="143"/>
      <c r="E628" s="143"/>
      <c r="F628" s="143"/>
      <c r="G628" s="143"/>
      <c r="H628" s="144"/>
      <c r="I628" s="276" t="s">
        <v>51</v>
      </c>
      <c r="J628" s="277"/>
      <c r="K628" s="184">
        <v>0.87</v>
      </c>
      <c r="L628" s="185"/>
      <c r="M628" s="40">
        <f>K628*12*I589</f>
        <v>7517.8440000000001</v>
      </c>
    </row>
    <row r="629" spans="1:13" x14ac:dyDescent="0.25">
      <c r="A629" s="142" t="s">
        <v>52</v>
      </c>
      <c r="B629" s="143"/>
      <c r="C629" s="143"/>
      <c r="D629" s="143"/>
      <c r="E629" s="143"/>
      <c r="F629" s="143"/>
      <c r="G629" s="143"/>
      <c r="H629" s="144"/>
      <c r="I629" s="276" t="s">
        <v>53</v>
      </c>
      <c r="J629" s="277"/>
      <c r="K629" s="184">
        <v>0.22</v>
      </c>
      <c r="L629" s="185"/>
      <c r="M629" s="40">
        <f>K629*12*I589</f>
        <v>1901.0640000000001</v>
      </c>
    </row>
    <row r="630" spans="1:13" x14ac:dyDescent="0.25">
      <c r="A630" s="145" t="s">
        <v>58</v>
      </c>
      <c r="B630" s="146"/>
      <c r="C630" s="146"/>
      <c r="D630" s="146"/>
      <c r="E630" s="146"/>
      <c r="F630" s="146"/>
      <c r="G630" s="146"/>
      <c r="H630" s="147"/>
      <c r="I630" s="276" t="s">
        <v>59</v>
      </c>
      <c r="J630" s="277"/>
      <c r="K630" s="196">
        <v>0.12</v>
      </c>
      <c r="L630" s="197"/>
      <c r="M630" s="40">
        <f>K630*12*I589</f>
        <v>1036.944</v>
      </c>
    </row>
    <row r="631" spans="1:13" ht="15.75" thickBot="1" x14ac:dyDescent="0.3">
      <c r="A631" s="145" t="s">
        <v>60</v>
      </c>
      <c r="B631" s="146"/>
      <c r="C631" s="146"/>
      <c r="D631" s="146"/>
      <c r="E631" s="146"/>
      <c r="F631" s="146"/>
      <c r="G631" s="146"/>
      <c r="H631" s="147"/>
      <c r="I631" s="288" t="s">
        <v>61</v>
      </c>
      <c r="J631" s="289"/>
      <c r="K631" s="213">
        <v>0.18</v>
      </c>
      <c r="L631" s="214"/>
      <c r="M631" s="76">
        <f>K631*12*I589</f>
        <v>1555.4160000000002</v>
      </c>
    </row>
    <row r="632" spans="1:13" ht="15.75" thickBot="1" x14ac:dyDescent="0.3">
      <c r="A632" s="285" t="s">
        <v>123</v>
      </c>
      <c r="B632" s="286"/>
      <c r="C632" s="286"/>
      <c r="D632" s="286"/>
      <c r="E632" s="286"/>
      <c r="F632" s="286"/>
      <c r="G632" s="286"/>
      <c r="H632" s="287"/>
      <c r="I632" s="154"/>
      <c r="J632" s="155"/>
      <c r="K632" s="215">
        <f>K633+K634+K635</f>
        <v>1.93</v>
      </c>
      <c r="L632" s="216"/>
      <c r="M632" s="70">
        <f>K632*12*I589</f>
        <v>16677.516</v>
      </c>
    </row>
    <row r="633" spans="1:13" x14ac:dyDescent="0.25">
      <c r="A633" s="139" t="s">
        <v>63</v>
      </c>
      <c r="B633" s="140"/>
      <c r="C633" s="140"/>
      <c r="D633" s="140"/>
      <c r="E633" s="140"/>
      <c r="F633" s="140"/>
      <c r="G633" s="140"/>
      <c r="H633" s="141"/>
      <c r="I633" s="274" t="s">
        <v>64</v>
      </c>
      <c r="J633" s="275"/>
      <c r="K633" s="219">
        <v>0.92</v>
      </c>
      <c r="L633" s="220"/>
      <c r="M633" s="40">
        <f>K633*12*I589</f>
        <v>7949.9040000000014</v>
      </c>
    </row>
    <row r="634" spans="1:13" x14ac:dyDescent="0.25">
      <c r="A634" s="142" t="s">
        <v>68</v>
      </c>
      <c r="B634" s="143"/>
      <c r="C634" s="143"/>
      <c r="D634" s="143"/>
      <c r="E634" s="143"/>
      <c r="F634" s="143"/>
      <c r="G634" s="143"/>
      <c r="H634" s="144"/>
      <c r="I634" s="43" t="s">
        <v>69</v>
      </c>
      <c r="J634" s="44"/>
      <c r="K634" s="196">
        <v>0.81</v>
      </c>
      <c r="L634" s="197"/>
      <c r="M634" s="40">
        <f>K634*12*I589</f>
        <v>6999.3720000000003</v>
      </c>
    </row>
    <row r="635" spans="1:13" ht="15.75" thickBot="1" x14ac:dyDescent="0.3">
      <c r="A635" s="145" t="s">
        <v>58</v>
      </c>
      <c r="B635" s="146"/>
      <c r="C635" s="146"/>
      <c r="D635" s="146"/>
      <c r="E635" s="146"/>
      <c r="F635" s="146"/>
      <c r="G635" s="146"/>
      <c r="H635" s="147"/>
      <c r="I635" s="288" t="s">
        <v>59</v>
      </c>
      <c r="J635" s="289"/>
      <c r="K635" s="213">
        <v>0.2</v>
      </c>
      <c r="L635" s="214"/>
      <c r="M635" s="40">
        <f>K635*12*I589</f>
        <v>1728.2400000000002</v>
      </c>
    </row>
    <row r="636" spans="1:13" ht="15.75" thickBot="1" x14ac:dyDescent="0.3">
      <c r="A636" s="156" t="s">
        <v>124</v>
      </c>
      <c r="B636" s="157"/>
      <c r="C636" s="157"/>
      <c r="D636" s="157"/>
      <c r="E636" s="157"/>
      <c r="F636" s="157"/>
      <c r="G636" s="157"/>
      <c r="H636" s="158"/>
      <c r="I636" s="290" t="s">
        <v>71</v>
      </c>
      <c r="J636" s="291"/>
      <c r="K636" s="292">
        <v>41.31</v>
      </c>
      <c r="L636" s="293"/>
      <c r="M636" s="159">
        <f>K636*12*I589</f>
        <v>356967.97200000001</v>
      </c>
    </row>
    <row r="637" spans="1:13" ht="15.75" thickBot="1" x14ac:dyDescent="0.3">
      <c r="A637" s="282" t="s">
        <v>125</v>
      </c>
      <c r="B637" s="283"/>
      <c r="C637" s="283"/>
      <c r="D637" s="283"/>
      <c r="E637" s="283"/>
      <c r="F637" s="283"/>
      <c r="G637" s="283"/>
      <c r="H637" s="284"/>
      <c r="I637" s="137"/>
      <c r="J637" s="138"/>
      <c r="K637" s="202">
        <v>2.54</v>
      </c>
      <c r="L637" s="216"/>
      <c r="M637" s="70">
        <f>K637*12*I589</f>
        <v>21948.648000000001</v>
      </c>
    </row>
    <row r="638" spans="1:13" x14ac:dyDescent="0.25">
      <c r="A638" s="160" t="s">
        <v>99</v>
      </c>
      <c r="B638" s="161"/>
      <c r="C638" s="161"/>
      <c r="D638" s="161"/>
      <c r="E638" s="161"/>
      <c r="F638" s="161"/>
      <c r="G638" s="161"/>
      <c r="H638" s="162"/>
      <c r="I638" s="272" t="s">
        <v>73</v>
      </c>
      <c r="J638" s="273"/>
      <c r="K638" s="87"/>
      <c r="L638" s="81"/>
      <c r="M638" s="40"/>
    </row>
    <row r="639" spans="1:13" x14ac:dyDescent="0.25">
      <c r="A639" s="160" t="s">
        <v>100</v>
      </c>
      <c r="B639" s="161"/>
      <c r="C639" s="161"/>
      <c r="D639" s="161"/>
      <c r="E639" s="161"/>
      <c r="F639" s="161"/>
      <c r="G639" s="161"/>
      <c r="H639" s="162"/>
      <c r="I639" s="8"/>
      <c r="J639" s="9"/>
      <c r="K639" s="87"/>
      <c r="L639" s="81"/>
      <c r="M639" s="40"/>
    </row>
    <row r="640" spans="1:13" ht="15.75" thickBot="1" x14ac:dyDescent="0.3">
      <c r="A640" s="160" t="s">
        <v>101</v>
      </c>
      <c r="B640" s="161"/>
      <c r="C640" s="161"/>
      <c r="D640" s="161"/>
      <c r="E640" s="161"/>
      <c r="F640" s="161"/>
      <c r="G640" s="161"/>
      <c r="H640" s="162"/>
      <c r="I640" s="7"/>
      <c r="J640" s="9"/>
      <c r="K640" s="87"/>
      <c r="L640" s="81"/>
      <c r="M640" s="40"/>
    </row>
    <row r="641" spans="1:13" ht="15.75" thickBot="1" x14ac:dyDescent="0.3">
      <c r="A641" s="156" t="s">
        <v>126</v>
      </c>
      <c r="B641" s="157"/>
      <c r="C641" s="157"/>
      <c r="D641" s="157"/>
      <c r="E641" s="157"/>
      <c r="F641" s="157"/>
      <c r="G641" s="157"/>
      <c r="H641" s="158"/>
      <c r="I641" s="137"/>
      <c r="J641" s="138"/>
      <c r="K641" s="202">
        <v>2.4300000000000002</v>
      </c>
      <c r="L641" s="216"/>
      <c r="M641" s="70">
        <f>K641*12*I589</f>
        <v>20998.116000000002</v>
      </c>
    </row>
    <row r="642" spans="1:13" x14ac:dyDescent="0.25">
      <c r="A642" s="160" t="s">
        <v>75</v>
      </c>
      <c r="B642" s="161"/>
      <c r="C642" s="161"/>
      <c r="D642" s="161"/>
      <c r="E642" s="161"/>
      <c r="F642" s="161"/>
      <c r="G642" s="161"/>
      <c r="H642" s="162"/>
      <c r="I642" s="272" t="s">
        <v>14</v>
      </c>
      <c r="J642" s="273"/>
      <c r="K642" s="80"/>
      <c r="L642" s="81"/>
      <c r="M642" s="40"/>
    </row>
    <row r="643" spans="1:13" ht="15.75" thickBot="1" x14ac:dyDescent="0.3">
      <c r="A643" s="160" t="s">
        <v>76</v>
      </c>
      <c r="B643" s="161"/>
      <c r="C643" s="161"/>
      <c r="D643" s="161"/>
      <c r="E643" s="161"/>
      <c r="F643" s="161"/>
      <c r="G643" s="161"/>
      <c r="H643" s="162"/>
      <c r="I643" s="8"/>
      <c r="J643" s="9"/>
      <c r="K643" s="80"/>
      <c r="L643" s="81"/>
      <c r="M643" s="40"/>
    </row>
    <row r="644" spans="1:13" ht="15.75" thickBot="1" x14ac:dyDescent="0.3">
      <c r="A644" s="205" t="s">
        <v>117</v>
      </c>
      <c r="B644" s="206"/>
      <c r="C644" s="206"/>
      <c r="D644" s="206"/>
      <c r="E644" s="206"/>
      <c r="F644" s="206"/>
      <c r="G644" s="206"/>
      <c r="H644" s="207"/>
      <c r="I644" s="137"/>
      <c r="J644" s="138"/>
      <c r="K644" s="202">
        <v>11.07</v>
      </c>
      <c r="L644" s="216"/>
      <c r="M644" s="70">
        <f>K644*12*I589</f>
        <v>95658.084000000003</v>
      </c>
    </row>
    <row r="645" spans="1:13" x14ac:dyDescent="0.25">
      <c r="A645" s="41" t="s">
        <v>102</v>
      </c>
      <c r="B645" s="79"/>
      <c r="C645" s="79"/>
      <c r="D645" s="79"/>
      <c r="E645" s="79"/>
      <c r="F645" s="58"/>
      <c r="G645" s="79"/>
      <c r="H645" s="59"/>
      <c r="I645" s="272" t="s">
        <v>78</v>
      </c>
      <c r="J645" s="273"/>
      <c r="K645" s="87"/>
      <c r="L645" s="81"/>
      <c r="M645" s="40"/>
    </row>
    <row r="646" spans="1:13" x14ac:dyDescent="0.25">
      <c r="A646" s="41" t="s">
        <v>103</v>
      </c>
      <c r="B646" s="79"/>
      <c r="C646" s="79"/>
      <c r="D646" s="79"/>
      <c r="E646" s="79"/>
      <c r="F646" s="58"/>
      <c r="G646" s="79"/>
      <c r="H646" s="59"/>
      <c r="I646" s="186" t="s">
        <v>79</v>
      </c>
      <c r="J646" s="187"/>
      <c r="K646" s="87"/>
      <c r="L646" s="81"/>
      <c r="M646" s="40"/>
    </row>
    <row r="647" spans="1:13" x14ac:dyDescent="0.25">
      <c r="A647" s="41" t="s">
        <v>104</v>
      </c>
      <c r="B647" s="79"/>
      <c r="C647" s="79"/>
      <c r="D647" s="79"/>
      <c r="E647" s="79"/>
      <c r="F647" s="58"/>
      <c r="G647" s="79"/>
      <c r="H647" s="59"/>
      <c r="I647" s="186" t="s">
        <v>80</v>
      </c>
      <c r="J647" s="187"/>
      <c r="K647" s="87"/>
      <c r="L647" s="81"/>
      <c r="M647" s="40"/>
    </row>
    <row r="648" spans="1:13" x14ac:dyDescent="0.25">
      <c r="A648" s="41" t="s">
        <v>105</v>
      </c>
      <c r="B648" s="79"/>
      <c r="C648" s="79"/>
      <c r="D648" s="79"/>
      <c r="E648" s="79"/>
      <c r="F648" s="58"/>
      <c r="G648" s="79"/>
      <c r="H648" s="59"/>
      <c r="I648" s="186" t="s">
        <v>81</v>
      </c>
      <c r="J648" s="187"/>
      <c r="K648" s="87"/>
      <c r="L648" s="81"/>
      <c r="M648" s="40"/>
    </row>
    <row r="649" spans="1:13" x14ac:dyDescent="0.25">
      <c r="A649" s="41" t="s">
        <v>106</v>
      </c>
      <c r="B649" s="79"/>
      <c r="C649" s="79"/>
      <c r="D649" s="79"/>
      <c r="E649" s="79"/>
      <c r="F649" s="58"/>
      <c r="G649" s="79"/>
      <c r="H649" s="59"/>
      <c r="I649" s="186" t="s">
        <v>82</v>
      </c>
      <c r="J649" s="187"/>
      <c r="K649" s="87"/>
      <c r="L649" s="81"/>
      <c r="M649" s="40"/>
    </row>
    <row r="650" spans="1:13" x14ac:dyDescent="0.25">
      <c r="A650" s="41" t="s">
        <v>107</v>
      </c>
      <c r="B650" s="79"/>
      <c r="C650" s="79"/>
      <c r="D650" s="79"/>
      <c r="E650" s="79"/>
      <c r="F650" s="58"/>
      <c r="G650" s="79"/>
      <c r="H650" s="59"/>
      <c r="I650" s="8"/>
      <c r="J650" s="9"/>
      <c r="K650" s="87"/>
      <c r="L650" s="81"/>
      <c r="M650" s="40"/>
    </row>
    <row r="651" spans="1:13" x14ac:dyDescent="0.25">
      <c r="A651" s="41" t="s">
        <v>108</v>
      </c>
      <c r="B651" s="79"/>
      <c r="C651" s="79"/>
      <c r="D651" s="79"/>
      <c r="E651" s="79"/>
      <c r="F651" s="58"/>
      <c r="G651" s="79"/>
      <c r="H651" s="59"/>
      <c r="I651" s="8"/>
      <c r="J651" s="9"/>
      <c r="K651" s="87"/>
      <c r="L651" s="81"/>
      <c r="M651" s="40"/>
    </row>
    <row r="652" spans="1:13" x14ac:dyDescent="0.25">
      <c r="A652" s="41" t="s">
        <v>109</v>
      </c>
      <c r="B652" s="79"/>
      <c r="C652" s="79"/>
      <c r="D652" s="79"/>
      <c r="E652" s="79"/>
      <c r="F652" s="58"/>
      <c r="G652" s="79"/>
      <c r="H652" s="59"/>
      <c r="I652" s="8"/>
      <c r="J652" s="9"/>
      <c r="K652" s="87"/>
      <c r="L652" s="81"/>
      <c r="M652" s="40"/>
    </row>
    <row r="653" spans="1:13" x14ac:dyDescent="0.25">
      <c r="A653" s="41" t="s">
        <v>83</v>
      </c>
      <c r="B653" s="79"/>
      <c r="C653" s="79"/>
      <c r="D653" s="79"/>
      <c r="E653" s="79"/>
      <c r="F653" s="58"/>
      <c r="G653" s="79"/>
      <c r="H653" s="59"/>
      <c r="I653" s="8"/>
      <c r="J653" s="9"/>
      <c r="K653" s="87"/>
      <c r="L653" s="81"/>
      <c r="M653" s="40"/>
    </row>
    <row r="654" spans="1:13" x14ac:dyDescent="0.25">
      <c r="A654" s="41" t="s">
        <v>110</v>
      </c>
      <c r="B654" s="79"/>
      <c r="C654" s="79"/>
      <c r="D654" s="79"/>
      <c r="E654" s="79"/>
      <c r="F654" s="58"/>
      <c r="G654" s="79"/>
      <c r="H654" s="59"/>
      <c r="I654" s="8"/>
      <c r="J654" s="9"/>
      <c r="K654" s="87"/>
      <c r="L654" s="81"/>
      <c r="M654" s="40"/>
    </row>
    <row r="655" spans="1:13" ht="15.75" thickBot="1" x14ac:dyDescent="0.3">
      <c r="A655" s="246" t="s">
        <v>111</v>
      </c>
      <c r="B655" s="247"/>
      <c r="C655" s="247"/>
      <c r="D655" s="247"/>
      <c r="E655" s="247"/>
      <c r="F655" s="247"/>
      <c r="G655" s="247"/>
      <c r="H655" s="248"/>
      <c r="I655" s="8"/>
      <c r="J655" s="9"/>
      <c r="K655" s="26"/>
      <c r="L655" s="27"/>
      <c r="M655" s="40"/>
    </row>
    <row r="656" spans="1:13" x14ac:dyDescent="0.25">
      <c r="A656" s="89" t="s">
        <v>84</v>
      </c>
      <c r="B656" s="90"/>
      <c r="C656" s="90"/>
      <c r="D656" s="90"/>
      <c r="E656" s="90"/>
      <c r="F656" s="90"/>
      <c r="G656" s="90"/>
      <c r="H656" s="90"/>
      <c r="I656" s="272" t="s">
        <v>85</v>
      </c>
      <c r="J656" s="273"/>
      <c r="K656" s="91"/>
      <c r="L656" s="92"/>
      <c r="M656" s="22"/>
    </row>
    <row r="657" spans="1:16" ht="15.75" thickBot="1" x14ac:dyDescent="0.3">
      <c r="A657" s="93" t="s">
        <v>86</v>
      </c>
      <c r="B657" s="94"/>
      <c r="C657" s="94"/>
      <c r="D657" s="94"/>
      <c r="E657" s="94"/>
      <c r="F657" s="94"/>
      <c r="G657" s="94"/>
      <c r="H657" s="94"/>
      <c r="I657" s="163"/>
      <c r="J657" s="108"/>
      <c r="K657" s="34"/>
      <c r="L657" s="35"/>
      <c r="M657" s="36"/>
    </row>
    <row r="658" spans="1:16" ht="15.75" thickBot="1" x14ac:dyDescent="0.3">
      <c r="A658" s="205" t="s">
        <v>87</v>
      </c>
      <c r="B658" s="206"/>
      <c r="C658" s="206"/>
      <c r="D658" s="206"/>
      <c r="E658" s="206"/>
      <c r="F658" s="206"/>
      <c r="G658" s="206"/>
      <c r="H658" s="229"/>
      <c r="I658" s="299" t="s">
        <v>88</v>
      </c>
      <c r="J658" s="300"/>
      <c r="K658" s="231">
        <v>1.84</v>
      </c>
      <c r="L658" s="232"/>
      <c r="M658" s="96">
        <f>K658*12*I589</f>
        <v>15899.808000000003</v>
      </c>
      <c r="N658" s="113"/>
      <c r="O658" s="113"/>
    </row>
    <row r="659" spans="1:16" ht="15.75" thickBot="1" x14ac:dyDescent="0.3">
      <c r="A659" s="97" t="s">
        <v>89</v>
      </c>
      <c r="B659" s="98"/>
      <c r="C659" s="98"/>
      <c r="D659" s="98"/>
      <c r="E659" s="98"/>
      <c r="F659" s="98"/>
      <c r="G659" s="98"/>
      <c r="H659" s="98"/>
      <c r="I659" s="299" t="s">
        <v>85</v>
      </c>
      <c r="J659" s="300"/>
      <c r="K659" s="294">
        <v>0.56999999999999995</v>
      </c>
      <c r="L659" s="295"/>
      <c r="M659" s="96">
        <f>K659*12*I589</f>
        <v>4925.4840000000004</v>
      </c>
    </row>
    <row r="660" spans="1:16" ht="15.75" thickBot="1" x14ac:dyDescent="0.3">
      <c r="A660" s="97" t="s">
        <v>90</v>
      </c>
      <c r="B660" s="98"/>
      <c r="C660" s="98"/>
      <c r="D660" s="98"/>
      <c r="E660" s="98"/>
      <c r="F660" s="98"/>
      <c r="G660" s="98"/>
      <c r="H660" s="98"/>
      <c r="I660" s="164"/>
      <c r="J660" s="165"/>
      <c r="K660" s="294"/>
      <c r="L660" s="295"/>
      <c r="M660" s="96">
        <f>K660*12*I589</f>
        <v>0</v>
      </c>
    </row>
    <row r="661" spans="1:16" ht="16.5" thickBot="1" x14ac:dyDescent="0.3">
      <c r="A661" s="97" t="s">
        <v>127</v>
      </c>
      <c r="B661" s="98"/>
      <c r="C661" s="98"/>
      <c r="D661" s="98"/>
      <c r="E661" s="98"/>
      <c r="F661" s="98"/>
      <c r="G661" s="98"/>
      <c r="H661" s="98"/>
      <c r="I661" s="164"/>
      <c r="J661" s="165"/>
      <c r="K661" s="294"/>
      <c r="L661" s="295"/>
      <c r="M661" s="96">
        <f>K661*12*I589</f>
        <v>0</v>
      </c>
      <c r="O661" s="120"/>
      <c r="P661" s="121"/>
    </row>
    <row r="662" spans="1:16" ht="16.5" thickBot="1" x14ac:dyDescent="0.3">
      <c r="A662" s="239" t="s">
        <v>128</v>
      </c>
      <c r="B662" s="240"/>
      <c r="C662" s="240"/>
      <c r="D662" s="240"/>
      <c r="E662" s="240"/>
      <c r="F662" s="240"/>
      <c r="G662" s="240"/>
      <c r="H662" s="250"/>
      <c r="I662" s="166"/>
      <c r="J662" s="167"/>
      <c r="K662" s="233">
        <v>92.44</v>
      </c>
      <c r="L662" s="234"/>
      <c r="M662" s="96">
        <f>K662*I589*12</f>
        <v>798792.52799999993</v>
      </c>
      <c r="N662" s="120"/>
    </row>
    <row r="663" spans="1:16" ht="15.75" thickBot="1" x14ac:dyDescent="0.3">
      <c r="A663" s="296" t="s">
        <v>92</v>
      </c>
      <c r="B663" s="297"/>
      <c r="C663" s="297"/>
      <c r="D663" s="297"/>
      <c r="E663" s="297"/>
      <c r="F663" s="297"/>
      <c r="G663" s="297"/>
      <c r="H663" s="298"/>
      <c r="I663" s="101"/>
      <c r="J663" s="102"/>
      <c r="K663" s="233">
        <f>K664-K662</f>
        <v>4.6199999999999903</v>
      </c>
      <c r="L663" s="234"/>
      <c r="M663" s="96">
        <f>K663*I589*12</f>
        <v>39922.343999999917</v>
      </c>
    </row>
    <row r="664" spans="1:16" ht="15.75" thickBot="1" x14ac:dyDescent="0.3">
      <c r="A664" s="239" t="s">
        <v>93</v>
      </c>
      <c r="B664" s="240"/>
      <c r="C664" s="240"/>
      <c r="D664" s="240"/>
      <c r="E664" s="240"/>
      <c r="F664" s="240"/>
      <c r="G664" s="240"/>
      <c r="H664" s="250"/>
      <c r="I664" s="101"/>
      <c r="J664" s="102"/>
      <c r="K664" s="233">
        <f>K661+K660+K659+K658+K644+K615+K600+K590</f>
        <v>97.059999999999988</v>
      </c>
      <c r="L664" s="234"/>
      <c r="M664" s="96">
        <f>M661+M660+M659+M658+M644+M615+M600+M590</f>
        <v>838714.87199999997</v>
      </c>
    </row>
  </sheetData>
  <mergeCells count="802">
    <mergeCell ref="K661:L661"/>
    <mergeCell ref="A662:H662"/>
    <mergeCell ref="K662:L662"/>
    <mergeCell ref="A663:H663"/>
    <mergeCell ref="K663:L663"/>
    <mergeCell ref="A664:H664"/>
    <mergeCell ref="K664:L664"/>
    <mergeCell ref="A658:H658"/>
    <mergeCell ref="I658:J658"/>
    <mergeCell ref="K658:L658"/>
    <mergeCell ref="I659:J659"/>
    <mergeCell ref="K659:L659"/>
    <mergeCell ref="K660:L660"/>
    <mergeCell ref="I646:J646"/>
    <mergeCell ref="I647:J647"/>
    <mergeCell ref="I648:J648"/>
    <mergeCell ref="I649:J649"/>
    <mergeCell ref="A655:H655"/>
    <mergeCell ref="I656:J656"/>
    <mergeCell ref="I638:J638"/>
    <mergeCell ref="K641:L641"/>
    <mergeCell ref="I642:J642"/>
    <mergeCell ref="A644:H644"/>
    <mergeCell ref="K644:L644"/>
    <mergeCell ref="I645:J645"/>
    <mergeCell ref="K634:L634"/>
    <mergeCell ref="I635:J635"/>
    <mergeCell ref="K635:L635"/>
    <mergeCell ref="I636:J636"/>
    <mergeCell ref="K636:L636"/>
    <mergeCell ref="A637:H637"/>
    <mergeCell ref="K637:L637"/>
    <mergeCell ref="I631:J631"/>
    <mergeCell ref="K631:L631"/>
    <mergeCell ref="A632:H632"/>
    <mergeCell ref="K632:L632"/>
    <mergeCell ref="I633:J633"/>
    <mergeCell ref="K633:L633"/>
    <mergeCell ref="I628:J628"/>
    <mergeCell ref="K628:L628"/>
    <mergeCell ref="I629:J629"/>
    <mergeCell ref="K629:L629"/>
    <mergeCell ref="I630:J630"/>
    <mergeCell ref="K630:L630"/>
    <mergeCell ref="A624:H624"/>
    <mergeCell ref="K624:L624"/>
    <mergeCell ref="K625:L625"/>
    <mergeCell ref="I626:J626"/>
    <mergeCell ref="K626:L626"/>
    <mergeCell ref="I627:J627"/>
    <mergeCell ref="I620:J620"/>
    <mergeCell ref="K620:L620"/>
    <mergeCell ref="I622:J622"/>
    <mergeCell ref="K622:L622"/>
    <mergeCell ref="I623:J623"/>
    <mergeCell ref="K623:L623"/>
    <mergeCell ref="A617:H617"/>
    <mergeCell ref="K617:L617"/>
    <mergeCell ref="I618:J618"/>
    <mergeCell ref="K618:L618"/>
    <mergeCell ref="I619:J619"/>
    <mergeCell ref="K619:L619"/>
    <mergeCell ref="I610:J610"/>
    <mergeCell ref="K610:L610"/>
    <mergeCell ref="I612:J612"/>
    <mergeCell ref="I613:J613"/>
    <mergeCell ref="I614:J614"/>
    <mergeCell ref="K615:L615"/>
    <mergeCell ref="I604:J604"/>
    <mergeCell ref="I605:J605"/>
    <mergeCell ref="I606:J606"/>
    <mergeCell ref="I607:J607"/>
    <mergeCell ref="K607:L607"/>
    <mergeCell ref="I608:J608"/>
    <mergeCell ref="I597:J597"/>
    <mergeCell ref="I598:J598"/>
    <mergeCell ref="K599:L599"/>
    <mergeCell ref="K600:L600"/>
    <mergeCell ref="I602:J602"/>
    <mergeCell ref="K602:L602"/>
    <mergeCell ref="I593:J593"/>
    <mergeCell ref="K593:L593"/>
    <mergeCell ref="I594:J594"/>
    <mergeCell ref="I595:J595"/>
    <mergeCell ref="I596:J596"/>
    <mergeCell ref="K596:L596"/>
    <mergeCell ref="K587:L587"/>
    <mergeCell ref="I588:J588"/>
    <mergeCell ref="K588:L588"/>
    <mergeCell ref="I589:J589"/>
    <mergeCell ref="K589:L589"/>
    <mergeCell ref="K590:L590"/>
    <mergeCell ref="A583:L583"/>
    <mergeCell ref="A584:L584"/>
    <mergeCell ref="J585:M585"/>
    <mergeCell ref="C586:E586"/>
    <mergeCell ref="I586:J586"/>
    <mergeCell ref="K586:L586"/>
    <mergeCell ref="K578:L578"/>
    <mergeCell ref="A579:H579"/>
    <mergeCell ref="K579:L579"/>
    <mergeCell ref="A580:H580"/>
    <mergeCell ref="K580:L580"/>
    <mergeCell ref="A581:H581"/>
    <mergeCell ref="K581:L581"/>
    <mergeCell ref="A576:H576"/>
    <mergeCell ref="I576:J576"/>
    <mergeCell ref="K576:L576"/>
    <mergeCell ref="A577:H577"/>
    <mergeCell ref="I577:J577"/>
    <mergeCell ref="K577:L577"/>
    <mergeCell ref="I564:J564"/>
    <mergeCell ref="I565:J565"/>
    <mergeCell ref="I566:J566"/>
    <mergeCell ref="I567:J567"/>
    <mergeCell ref="A573:H573"/>
    <mergeCell ref="I574:J574"/>
    <mergeCell ref="I556:J556"/>
    <mergeCell ref="K559:L559"/>
    <mergeCell ref="I560:J560"/>
    <mergeCell ref="A562:H562"/>
    <mergeCell ref="K562:L562"/>
    <mergeCell ref="I563:J563"/>
    <mergeCell ref="K552:L552"/>
    <mergeCell ref="I553:J553"/>
    <mergeCell ref="K553:L553"/>
    <mergeCell ref="I554:J554"/>
    <mergeCell ref="K554:L554"/>
    <mergeCell ref="A555:H555"/>
    <mergeCell ref="K555:L555"/>
    <mergeCell ref="I549:J549"/>
    <mergeCell ref="K549:L549"/>
    <mergeCell ref="A550:H550"/>
    <mergeCell ref="K550:L550"/>
    <mergeCell ref="I551:J551"/>
    <mergeCell ref="K551:L551"/>
    <mergeCell ref="I546:J546"/>
    <mergeCell ref="K546:L546"/>
    <mergeCell ref="I547:J547"/>
    <mergeCell ref="K547:L547"/>
    <mergeCell ref="I548:J548"/>
    <mergeCell ref="K548:L548"/>
    <mergeCell ref="A542:H542"/>
    <mergeCell ref="K542:L542"/>
    <mergeCell ref="K543:L543"/>
    <mergeCell ref="I544:J544"/>
    <mergeCell ref="K544:L544"/>
    <mergeCell ref="I545:J545"/>
    <mergeCell ref="I538:J538"/>
    <mergeCell ref="K538:L538"/>
    <mergeCell ref="I540:J540"/>
    <mergeCell ref="K540:L540"/>
    <mergeCell ref="I541:J541"/>
    <mergeCell ref="K541:L541"/>
    <mergeCell ref="A535:H535"/>
    <mergeCell ref="K535:L535"/>
    <mergeCell ref="I536:J536"/>
    <mergeCell ref="K536:L536"/>
    <mergeCell ref="I537:J537"/>
    <mergeCell ref="K537:L537"/>
    <mergeCell ref="I528:J528"/>
    <mergeCell ref="K528:L528"/>
    <mergeCell ref="I530:J530"/>
    <mergeCell ref="I531:J531"/>
    <mergeCell ref="I532:J532"/>
    <mergeCell ref="K533:L533"/>
    <mergeCell ref="I522:J522"/>
    <mergeCell ref="I523:J523"/>
    <mergeCell ref="I524:J524"/>
    <mergeCell ref="I525:J525"/>
    <mergeCell ref="K525:L525"/>
    <mergeCell ref="I526:J526"/>
    <mergeCell ref="I515:J515"/>
    <mergeCell ref="I516:J516"/>
    <mergeCell ref="K517:L517"/>
    <mergeCell ref="K518:L518"/>
    <mergeCell ref="I520:J520"/>
    <mergeCell ref="K520:L520"/>
    <mergeCell ref="I511:J511"/>
    <mergeCell ref="K511:L511"/>
    <mergeCell ref="I512:J512"/>
    <mergeCell ref="I513:J513"/>
    <mergeCell ref="I514:J514"/>
    <mergeCell ref="K514:L514"/>
    <mergeCell ref="K505:L505"/>
    <mergeCell ref="I506:J506"/>
    <mergeCell ref="K506:L506"/>
    <mergeCell ref="I507:J507"/>
    <mergeCell ref="K507:L507"/>
    <mergeCell ref="K508:L508"/>
    <mergeCell ref="A501:L501"/>
    <mergeCell ref="A502:L502"/>
    <mergeCell ref="K503:M503"/>
    <mergeCell ref="C504:E504"/>
    <mergeCell ref="I504:J504"/>
    <mergeCell ref="K504:L504"/>
    <mergeCell ref="K496:L496"/>
    <mergeCell ref="A497:H497"/>
    <mergeCell ref="K497:L497"/>
    <mergeCell ref="A498:H498"/>
    <mergeCell ref="K498:L498"/>
    <mergeCell ref="A499:H499"/>
    <mergeCell ref="K499:L499"/>
    <mergeCell ref="A494:H494"/>
    <mergeCell ref="I494:J494"/>
    <mergeCell ref="K494:L494"/>
    <mergeCell ref="A495:H495"/>
    <mergeCell ref="I495:J495"/>
    <mergeCell ref="K495:L495"/>
    <mergeCell ref="I482:J482"/>
    <mergeCell ref="I483:J483"/>
    <mergeCell ref="I484:J484"/>
    <mergeCell ref="I485:J485"/>
    <mergeCell ref="A491:H491"/>
    <mergeCell ref="I492:J492"/>
    <mergeCell ref="I474:J474"/>
    <mergeCell ref="K477:L477"/>
    <mergeCell ref="I478:J478"/>
    <mergeCell ref="A480:H480"/>
    <mergeCell ref="K480:L480"/>
    <mergeCell ref="I481:J481"/>
    <mergeCell ref="K470:L470"/>
    <mergeCell ref="I471:J471"/>
    <mergeCell ref="K471:L471"/>
    <mergeCell ref="I472:J472"/>
    <mergeCell ref="K472:L472"/>
    <mergeCell ref="A473:H473"/>
    <mergeCell ref="K473:L473"/>
    <mergeCell ref="I467:J467"/>
    <mergeCell ref="K467:L467"/>
    <mergeCell ref="A468:H468"/>
    <mergeCell ref="K468:L468"/>
    <mergeCell ref="I469:J469"/>
    <mergeCell ref="K469:L469"/>
    <mergeCell ref="I464:J464"/>
    <mergeCell ref="K464:L464"/>
    <mergeCell ref="I465:J465"/>
    <mergeCell ref="K465:L465"/>
    <mergeCell ref="I466:J466"/>
    <mergeCell ref="K466:L466"/>
    <mergeCell ref="A460:H460"/>
    <mergeCell ref="K460:L460"/>
    <mergeCell ref="K461:L461"/>
    <mergeCell ref="I462:J462"/>
    <mergeCell ref="K462:L462"/>
    <mergeCell ref="I463:J463"/>
    <mergeCell ref="I456:J456"/>
    <mergeCell ref="K456:L456"/>
    <mergeCell ref="I458:J458"/>
    <mergeCell ref="K458:L458"/>
    <mergeCell ref="I459:J459"/>
    <mergeCell ref="K459:L459"/>
    <mergeCell ref="A453:H453"/>
    <mergeCell ref="K453:L453"/>
    <mergeCell ref="I454:J454"/>
    <mergeCell ref="K454:L454"/>
    <mergeCell ref="I455:J455"/>
    <mergeCell ref="K455:L455"/>
    <mergeCell ref="I446:J446"/>
    <mergeCell ref="K446:L446"/>
    <mergeCell ref="I448:J448"/>
    <mergeCell ref="I449:J449"/>
    <mergeCell ref="I450:J450"/>
    <mergeCell ref="K451:L451"/>
    <mergeCell ref="I440:J440"/>
    <mergeCell ref="I441:J441"/>
    <mergeCell ref="I442:J442"/>
    <mergeCell ref="I443:J443"/>
    <mergeCell ref="K443:L443"/>
    <mergeCell ref="I444:J444"/>
    <mergeCell ref="I433:J433"/>
    <mergeCell ref="I434:J434"/>
    <mergeCell ref="K435:L435"/>
    <mergeCell ref="K436:L436"/>
    <mergeCell ref="I438:J438"/>
    <mergeCell ref="K438:L438"/>
    <mergeCell ref="I429:J429"/>
    <mergeCell ref="K429:L429"/>
    <mergeCell ref="I430:J430"/>
    <mergeCell ref="I431:J431"/>
    <mergeCell ref="I432:J432"/>
    <mergeCell ref="K432:L432"/>
    <mergeCell ref="K423:L423"/>
    <mergeCell ref="I424:J424"/>
    <mergeCell ref="K424:L424"/>
    <mergeCell ref="I425:J425"/>
    <mergeCell ref="K425:L425"/>
    <mergeCell ref="K426:L426"/>
    <mergeCell ref="A419:L419"/>
    <mergeCell ref="A420:L420"/>
    <mergeCell ref="K421:M421"/>
    <mergeCell ref="C422:E422"/>
    <mergeCell ref="I422:J422"/>
    <mergeCell ref="K422:L422"/>
    <mergeCell ref="K415:L415"/>
    <mergeCell ref="A416:H416"/>
    <mergeCell ref="K416:L416"/>
    <mergeCell ref="A417:H417"/>
    <mergeCell ref="K417:L417"/>
    <mergeCell ref="A418:H418"/>
    <mergeCell ref="K418:L418"/>
    <mergeCell ref="A413:H413"/>
    <mergeCell ref="I413:J413"/>
    <mergeCell ref="K413:L413"/>
    <mergeCell ref="A414:H414"/>
    <mergeCell ref="I414:J414"/>
    <mergeCell ref="K414:L414"/>
    <mergeCell ref="I401:J401"/>
    <mergeCell ref="I402:J402"/>
    <mergeCell ref="I403:J403"/>
    <mergeCell ref="I404:J404"/>
    <mergeCell ref="A410:H410"/>
    <mergeCell ref="I411:J411"/>
    <mergeCell ref="I393:J393"/>
    <mergeCell ref="K396:L396"/>
    <mergeCell ref="I397:J397"/>
    <mergeCell ref="A399:H399"/>
    <mergeCell ref="K399:L399"/>
    <mergeCell ref="I400:J400"/>
    <mergeCell ref="K389:L389"/>
    <mergeCell ref="I390:J390"/>
    <mergeCell ref="K390:L390"/>
    <mergeCell ref="I391:J391"/>
    <mergeCell ref="K391:L391"/>
    <mergeCell ref="A392:H392"/>
    <mergeCell ref="K392:L392"/>
    <mergeCell ref="I386:J386"/>
    <mergeCell ref="K386:L386"/>
    <mergeCell ref="A387:H387"/>
    <mergeCell ref="K387:L387"/>
    <mergeCell ref="I388:J388"/>
    <mergeCell ref="K388:L388"/>
    <mergeCell ref="I383:J383"/>
    <mergeCell ref="K383:L383"/>
    <mergeCell ref="I384:J384"/>
    <mergeCell ref="K384:L384"/>
    <mergeCell ref="I385:J385"/>
    <mergeCell ref="K385:L385"/>
    <mergeCell ref="A379:H379"/>
    <mergeCell ref="K379:L379"/>
    <mergeCell ref="K380:L380"/>
    <mergeCell ref="I381:J381"/>
    <mergeCell ref="K381:L381"/>
    <mergeCell ref="I382:J382"/>
    <mergeCell ref="I375:J375"/>
    <mergeCell ref="K375:L375"/>
    <mergeCell ref="I377:J377"/>
    <mergeCell ref="K377:L377"/>
    <mergeCell ref="I378:J378"/>
    <mergeCell ref="K378:L378"/>
    <mergeCell ref="A372:H372"/>
    <mergeCell ref="K372:L372"/>
    <mergeCell ref="I373:J373"/>
    <mergeCell ref="K373:L373"/>
    <mergeCell ref="I374:J374"/>
    <mergeCell ref="K374:L374"/>
    <mergeCell ref="I365:J365"/>
    <mergeCell ref="K365:L365"/>
    <mergeCell ref="I367:J367"/>
    <mergeCell ref="I368:J368"/>
    <mergeCell ref="I369:J369"/>
    <mergeCell ref="K370:L370"/>
    <mergeCell ref="I359:J359"/>
    <mergeCell ref="I360:J360"/>
    <mergeCell ref="I361:J361"/>
    <mergeCell ref="I362:J362"/>
    <mergeCell ref="K362:L362"/>
    <mergeCell ref="I363:J363"/>
    <mergeCell ref="I352:J352"/>
    <mergeCell ref="I353:J353"/>
    <mergeCell ref="K354:L354"/>
    <mergeCell ref="K355:L355"/>
    <mergeCell ref="I357:J357"/>
    <mergeCell ref="K357:L357"/>
    <mergeCell ref="I348:J348"/>
    <mergeCell ref="K348:L348"/>
    <mergeCell ref="I349:J349"/>
    <mergeCell ref="I350:J350"/>
    <mergeCell ref="I351:J351"/>
    <mergeCell ref="K351:L351"/>
    <mergeCell ref="K342:L342"/>
    <mergeCell ref="I343:J343"/>
    <mergeCell ref="K343:L343"/>
    <mergeCell ref="I344:J344"/>
    <mergeCell ref="K344:L344"/>
    <mergeCell ref="K345:L345"/>
    <mergeCell ref="A338:L338"/>
    <mergeCell ref="A339:L339"/>
    <mergeCell ref="K340:M340"/>
    <mergeCell ref="C341:E341"/>
    <mergeCell ref="I341:J341"/>
    <mergeCell ref="K341:L341"/>
    <mergeCell ref="K334:L334"/>
    <mergeCell ref="A335:H335"/>
    <mergeCell ref="K335:L335"/>
    <mergeCell ref="A336:H336"/>
    <mergeCell ref="K336:L336"/>
    <mergeCell ref="A337:H337"/>
    <mergeCell ref="K337:L337"/>
    <mergeCell ref="A332:H332"/>
    <mergeCell ref="I332:J332"/>
    <mergeCell ref="K332:L332"/>
    <mergeCell ref="A333:H333"/>
    <mergeCell ref="I333:J333"/>
    <mergeCell ref="K333:L333"/>
    <mergeCell ref="I320:J320"/>
    <mergeCell ref="I321:J321"/>
    <mergeCell ref="I322:J322"/>
    <mergeCell ref="I323:J323"/>
    <mergeCell ref="A329:H329"/>
    <mergeCell ref="I330:J330"/>
    <mergeCell ref="I312:J312"/>
    <mergeCell ref="K315:L315"/>
    <mergeCell ref="I316:J316"/>
    <mergeCell ref="A318:H318"/>
    <mergeCell ref="K318:L318"/>
    <mergeCell ref="I319:J319"/>
    <mergeCell ref="I309:J309"/>
    <mergeCell ref="K309:L309"/>
    <mergeCell ref="I310:J310"/>
    <mergeCell ref="K310:L310"/>
    <mergeCell ref="A311:H311"/>
    <mergeCell ref="K311:L311"/>
    <mergeCell ref="I305:J305"/>
    <mergeCell ref="K305:L305"/>
    <mergeCell ref="I306:J306"/>
    <mergeCell ref="K306:L306"/>
    <mergeCell ref="I307:J307"/>
    <mergeCell ref="K308:L308"/>
    <mergeCell ref="I302:J302"/>
    <mergeCell ref="K302:L302"/>
    <mergeCell ref="I303:J303"/>
    <mergeCell ref="K303:L303"/>
    <mergeCell ref="A304:H304"/>
    <mergeCell ref="K304:L304"/>
    <mergeCell ref="I298:J298"/>
    <mergeCell ref="K298:L298"/>
    <mergeCell ref="I299:J299"/>
    <mergeCell ref="K299:L299"/>
    <mergeCell ref="I300:J300"/>
    <mergeCell ref="I301:J301"/>
    <mergeCell ref="K301:L301"/>
    <mergeCell ref="A294:H294"/>
    <mergeCell ref="K294:L294"/>
    <mergeCell ref="K295:L295"/>
    <mergeCell ref="I296:J296"/>
    <mergeCell ref="K296:L296"/>
    <mergeCell ref="I297:J297"/>
    <mergeCell ref="I290:J290"/>
    <mergeCell ref="K290:L290"/>
    <mergeCell ref="I292:J292"/>
    <mergeCell ref="K292:L292"/>
    <mergeCell ref="I293:J293"/>
    <mergeCell ref="K293:L293"/>
    <mergeCell ref="A287:H287"/>
    <mergeCell ref="K287:L287"/>
    <mergeCell ref="I288:J288"/>
    <mergeCell ref="K288:L288"/>
    <mergeCell ref="I289:J289"/>
    <mergeCell ref="K289:L289"/>
    <mergeCell ref="I280:J280"/>
    <mergeCell ref="K280:L280"/>
    <mergeCell ref="I282:J282"/>
    <mergeCell ref="I283:J283"/>
    <mergeCell ref="I284:J284"/>
    <mergeCell ref="K285:L285"/>
    <mergeCell ref="I274:J274"/>
    <mergeCell ref="I275:J275"/>
    <mergeCell ref="I276:J276"/>
    <mergeCell ref="I277:J277"/>
    <mergeCell ref="K277:L277"/>
    <mergeCell ref="I278:J278"/>
    <mergeCell ref="I267:J267"/>
    <mergeCell ref="I268:J268"/>
    <mergeCell ref="K269:L269"/>
    <mergeCell ref="K270:L270"/>
    <mergeCell ref="I272:J272"/>
    <mergeCell ref="K272:L272"/>
    <mergeCell ref="I263:J263"/>
    <mergeCell ref="K263:L263"/>
    <mergeCell ref="I264:J264"/>
    <mergeCell ref="I265:J265"/>
    <mergeCell ref="I266:J266"/>
    <mergeCell ref="K266:L266"/>
    <mergeCell ref="K257:L257"/>
    <mergeCell ref="I258:J258"/>
    <mergeCell ref="K258:L258"/>
    <mergeCell ref="I259:J259"/>
    <mergeCell ref="K259:L259"/>
    <mergeCell ref="K260:L260"/>
    <mergeCell ref="A253:L253"/>
    <mergeCell ref="A254:L254"/>
    <mergeCell ref="K255:M255"/>
    <mergeCell ref="C256:E256"/>
    <mergeCell ref="I256:J256"/>
    <mergeCell ref="K256:L256"/>
    <mergeCell ref="K249:L249"/>
    <mergeCell ref="A250:H250"/>
    <mergeCell ref="K250:L250"/>
    <mergeCell ref="A251:H251"/>
    <mergeCell ref="K251:L251"/>
    <mergeCell ref="A252:H252"/>
    <mergeCell ref="K252:L252"/>
    <mergeCell ref="A247:H247"/>
    <mergeCell ref="I247:J247"/>
    <mergeCell ref="K247:L247"/>
    <mergeCell ref="A248:H248"/>
    <mergeCell ref="I248:J248"/>
    <mergeCell ref="K248:L248"/>
    <mergeCell ref="I235:J235"/>
    <mergeCell ref="I236:J236"/>
    <mergeCell ref="I237:J237"/>
    <mergeCell ref="I238:J238"/>
    <mergeCell ref="A244:H244"/>
    <mergeCell ref="I245:J245"/>
    <mergeCell ref="I227:J227"/>
    <mergeCell ref="K230:L230"/>
    <mergeCell ref="I231:J231"/>
    <mergeCell ref="A233:H233"/>
    <mergeCell ref="K233:L233"/>
    <mergeCell ref="I234:J234"/>
    <mergeCell ref="K223:L223"/>
    <mergeCell ref="I224:J224"/>
    <mergeCell ref="K224:L224"/>
    <mergeCell ref="I225:J225"/>
    <mergeCell ref="K225:L225"/>
    <mergeCell ref="A226:H226"/>
    <mergeCell ref="K226:L226"/>
    <mergeCell ref="I220:J220"/>
    <mergeCell ref="K220:L220"/>
    <mergeCell ref="A221:H221"/>
    <mergeCell ref="K221:L221"/>
    <mergeCell ref="I222:J222"/>
    <mergeCell ref="K222:L222"/>
    <mergeCell ref="I217:J217"/>
    <mergeCell ref="K217:L217"/>
    <mergeCell ref="I218:J218"/>
    <mergeCell ref="K218:L218"/>
    <mergeCell ref="I219:J219"/>
    <mergeCell ref="K219:L219"/>
    <mergeCell ref="A213:H213"/>
    <mergeCell ref="K213:L213"/>
    <mergeCell ref="K214:L214"/>
    <mergeCell ref="I215:J215"/>
    <mergeCell ref="K215:L215"/>
    <mergeCell ref="I216:J216"/>
    <mergeCell ref="I209:J209"/>
    <mergeCell ref="K209:L209"/>
    <mergeCell ref="I211:J211"/>
    <mergeCell ref="K211:L211"/>
    <mergeCell ref="I212:J212"/>
    <mergeCell ref="K212:L212"/>
    <mergeCell ref="A206:H206"/>
    <mergeCell ref="K206:L206"/>
    <mergeCell ref="I207:J207"/>
    <mergeCell ref="K207:L207"/>
    <mergeCell ref="I208:J208"/>
    <mergeCell ref="K208:L208"/>
    <mergeCell ref="I199:J199"/>
    <mergeCell ref="K199:L199"/>
    <mergeCell ref="I201:J201"/>
    <mergeCell ref="I202:J202"/>
    <mergeCell ref="I203:J203"/>
    <mergeCell ref="K204:L204"/>
    <mergeCell ref="I193:J193"/>
    <mergeCell ref="I194:J194"/>
    <mergeCell ref="I195:J195"/>
    <mergeCell ref="I196:J196"/>
    <mergeCell ref="K196:L196"/>
    <mergeCell ref="I197:J197"/>
    <mergeCell ref="I186:J186"/>
    <mergeCell ref="I187:J187"/>
    <mergeCell ref="K188:L188"/>
    <mergeCell ref="K189:L189"/>
    <mergeCell ref="I191:J191"/>
    <mergeCell ref="K191:L191"/>
    <mergeCell ref="I182:J182"/>
    <mergeCell ref="K182:L182"/>
    <mergeCell ref="I183:J183"/>
    <mergeCell ref="I184:J184"/>
    <mergeCell ref="I185:J185"/>
    <mergeCell ref="K185:L185"/>
    <mergeCell ref="K176:L176"/>
    <mergeCell ref="I177:J177"/>
    <mergeCell ref="K177:L177"/>
    <mergeCell ref="I178:J178"/>
    <mergeCell ref="K178:L178"/>
    <mergeCell ref="K179:L179"/>
    <mergeCell ref="A172:L172"/>
    <mergeCell ref="A173:L173"/>
    <mergeCell ref="K174:M174"/>
    <mergeCell ref="C175:E175"/>
    <mergeCell ref="I175:J175"/>
    <mergeCell ref="K175:L175"/>
    <mergeCell ref="K167:L167"/>
    <mergeCell ref="A168:H168"/>
    <mergeCell ref="K168:L168"/>
    <mergeCell ref="A169:H169"/>
    <mergeCell ref="K169:L169"/>
    <mergeCell ref="A170:H170"/>
    <mergeCell ref="K170:L170"/>
    <mergeCell ref="A165:H165"/>
    <mergeCell ref="I165:J165"/>
    <mergeCell ref="K165:L165"/>
    <mergeCell ref="A166:H166"/>
    <mergeCell ref="I166:J166"/>
    <mergeCell ref="K166:L166"/>
    <mergeCell ref="I153:J153"/>
    <mergeCell ref="I154:J154"/>
    <mergeCell ref="I155:J155"/>
    <mergeCell ref="I156:J156"/>
    <mergeCell ref="A162:H162"/>
    <mergeCell ref="I163:J163"/>
    <mergeCell ref="I145:J145"/>
    <mergeCell ref="K148:L148"/>
    <mergeCell ref="I149:J149"/>
    <mergeCell ref="A151:H151"/>
    <mergeCell ref="K151:L151"/>
    <mergeCell ref="I152:J152"/>
    <mergeCell ref="I142:J142"/>
    <mergeCell ref="K142:L142"/>
    <mergeCell ref="I143:J143"/>
    <mergeCell ref="K143:L143"/>
    <mergeCell ref="A144:H144"/>
    <mergeCell ref="K144:L144"/>
    <mergeCell ref="I138:J138"/>
    <mergeCell ref="K138:L138"/>
    <mergeCell ref="I139:J139"/>
    <mergeCell ref="K139:L139"/>
    <mergeCell ref="I140:J140"/>
    <mergeCell ref="K141:L141"/>
    <mergeCell ref="I135:J135"/>
    <mergeCell ref="K135:L135"/>
    <mergeCell ref="I136:J136"/>
    <mergeCell ref="K136:L136"/>
    <mergeCell ref="A137:H137"/>
    <mergeCell ref="K137:L137"/>
    <mergeCell ref="I131:J131"/>
    <mergeCell ref="K131:L131"/>
    <mergeCell ref="I132:J132"/>
    <mergeCell ref="K132:L132"/>
    <mergeCell ref="I133:J133"/>
    <mergeCell ref="I134:J134"/>
    <mergeCell ref="K134:L134"/>
    <mergeCell ref="A127:H127"/>
    <mergeCell ref="K127:L127"/>
    <mergeCell ref="K128:L128"/>
    <mergeCell ref="I129:J129"/>
    <mergeCell ref="K129:L129"/>
    <mergeCell ref="I130:J130"/>
    <mergeCell ref="I123:J123"/>
    <mergeCell ref="K123:L123"/>
    <mergeCell ref="I125:J125"/>
    <mergeCell ref="K125:L125"/>
    <mergeCell ref="I126:J126"/>
    <mergeCell ref="K126:L126"/>
    <mergeCell ref="A120:H120"/>
    <mergeCell ref="K120:L120"/>
    <mergeCell ref="I121:J121"/>
    <mergeCell ref="K121:L121"/>
    <mergeCell ref="I122:J122"/>
    <mergeCell ref="K122:L122"/>
    <mergeCell ref="I113:J113"/>
    <mergeCell ref="K113:L113"/>
    <mergeCell ref="I115:J115"/>
    <mergeCell ref="I116:J116"/>
    <mergeCell ref="I117:J117"/>
    <mergeCell ref="K118:L118"/>
    <mergeCell ref="I107:J107"/>
    <mergeCell ref="I108:J108"/>
    <mergeCell ref="I109:J109"/>
    <mergeCell ref="I110:J110"/>
    <mergeCell ref="K110:L110"/>
    <mergeCell ref="I111:J111"/>
    <mergeCell ref="I100:J100"/>
    <mergeCell ref="I101:J101"/>
    <mergeCell ref="K102:L102"/>
    <mergeCell ref="K103:L103"/>
    <mergeCell ref="I105:J105"/>
    <mergeCell ref="K105:L105"/>
    <mergeCell ref="I96:J96"/>
    <mergeCell ref="K96:L96"/>
    <mergeCell ref="I97:J97"/>
    <mergeCell ref="I98:J98"/>
    <mergeCell ref="I99:J99"/>
    <mergeCell ref="K99:L99"/>
    <mergeCell ref="K90:L90"/>
    <mergeCell ref="I91:J91"/>
    <mergeCell ref="K91:L91"/>
    <mergeCell ref="I92:J92"/>
    <mergeCell ref="K92:L92"/>
    <mergeCell ref="K93:L93"/>
    <mergeCell ref="A86:L86"/>
    <mergeCell ref="A87:L87"/>
    <mergeCell ref="K88:M88"/>
    <mergeCell ref="C89:E89"/>
    <mergeCell ref="I89:J89"/>
    <mergeCell ref="K89:L89"/>
    <mergeCell ref="K82:L82"/>
    <mergeCell ref="A83:H83"/>
    <mergeCell ref="K83:L83"/>
    <mergeCell ref="A84:H84"/>
    <mergeCell ref="K84:L84"/>
    <mergeCell ref="A85:H85"/>
    <mergeCell ref="K85:L85"/>
    <mergeCell ref="I78:J78"/>
    <mergeCell ref="A80:H80"/>
    <mergeCell ref="I80:J80"/>
    <mergeCell ref="K80:L80"/>
    <mergeCell ref="A81:H81"/>
    <mergeCell ref="I81:J81"/>
    <mergeCell ref="K81:L81"/>
    <mergeCell ref="I67:J67"/>
    <mergeCell ref="I68:J68"/>
    <mergeCell ref="I69:J69"/>
    <mergeCell ref="I70:J70"/>
    <mergeCell ref="I71:J71"/>
    <mergeCell ref="A77:H77"/>
    <mergeCell ref="A59:H59"/>
    <mergeCell ref="K59:L59"/>
    <mergeCell ref="I60:J60"/>
    <mergeCell ref="K63:L63"/>
    <mergeCell ref="I64:J64"/>
    <mergeCell ref="A66:H66"/>
    <mergeCell ref="K66:L66"/>
    <mergeCell ref="I55:J55"/>
    <mergeCell ref="K56:L56"/>
    <mergeCell ref="I57:J57"/>
    <mergeCell ref="K57:L57"/>
    <mergeCell ref="I58:J58"/>
    <mergeCell ref="K58:L58"/>
    <mergeCell ref="A52:H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45:J45"/>
    <mergeCell ref="I46:J46"/>
    <mergeCell ref="K46:L46"/>
    <mergeCell ref="I47:J47"/>
    <mergeCell ref="K47:L47"/>
    <mergeCell ref="I48:J48"/>
    <mergeCell ref="I41:J41"/>
    <mergeCell ref="K41:L41"/>
    <mergeCell ref="A42:H42"/>
    <mergeCell ref="K42:L42"/>
    <mergeCell ref="K43:L43"/>
    <mergeCell ref="I44:J44"/>
    <mergeCell ref="K44:L44"/>
    <mergeCell ref="I37:J37"/>
    <mergeCell ref="K37:L37"/>
    <mergeCell ref="I38:J38"/>
    <mergeCell ref="K38:L38"/>
    <mergeCell ref="I40:J40"/>
    <mergeCell ref="K40:L40"/>
    <mergeCell ref="I31:J31"/>
    <mergeCell ref="I32:J32"/>
    <mergeCell ref="K33:L33"/>
    <mergeCell ref="A35:H35"/>
    <mergeCell ref="K35:L35"/>
    <mergeCell ref="I36:J36"/>
    <mergeCell ref="K36:L36"/>
    <mergeCell ref="I25:J25"/>
    <mergeCell ref="K25:L25"/>
    <mergeCell ref="I26:J26"/>
    <mergeCell ref="I28:J28"/>
    <mergeCell ref="K28:L28"/>
    <mergeCell ref="I30:J30"/>
    <mergeCell ref="K18:L18"/>
    <mergeCell ref="I20:J20"/>
    <mergeCell ref="K20:L20"/>
    <mergeCell ref="I22:J22"/>
    <mergeCell ref="I23:J23"/>
    <mergeCell ref="I24:J24"/>
    <mergeCell ref="I13:J13"/>
    <mergeCell ref="I14:J14"/>
    <mergeCell ref="K14:L14"/>
    <mergeCell ref="I15:J15"/>
    <mergeCell ref="I16:J16"/>
    <mergeCell ref="K17:L17"/>
    <mergeCell ref="I7:J7"/>
    <mergeCell ref="K7:L7"/>
    <mergeCell ref="K8:L8"/>
    <mergeCell ref="I11:J11"/>
    <mergeCell ref="K11:L11"/>
    <mergeCell ref="I12:J12"/>
    <mergeCell ref="L3:M3"/>
    <mergeCell ref="C4:E4"/>
    <mergeCell ref="I4:J4"/>
    <mergeCell ref="K4:L4"/>
    <mergeCell ref="K5:L5"/>
    <mergeCell ref="I6:J6"/>
    <mergeCell ref="K6:L6"/>
    <mergeCell ref="A1:L1"/>
    <mergeCell ref="A2:L2"/>
  </mergeCells>
  <pageMargins left="0.7" right="0.7" top="0.75" bottom="0.75" header="0.3" footer="0.3"/>
  <pageSetup paperSize="9" scale="58" orientation="portrait" r:id="rId1"/>
  <rowBreaks count="5" manualBreakCount="5">
    <brk id="162" max="16383" man="1"/>
    <brk id="329" max="16383" man="1"/>
    <brk id="495" max="16383" man="1"/>
    <brk id="577" max="16383" man="1"/>
    <brk id="65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2025-12-25T03:41:18Z</dcterms:modified>
</cp:coreProperties>
</file>